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3,25 Симф Ост\"/>
    </mc:Choice>
  </mc:AlternateContent>
  <xr:revisionPtr revIDLastSave="0" documentId="13_ncr:1_{AA828618-7368-4313-8269-A33C306C5EE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TDSheet!$A$4:$AG$113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4" i="1"/>
  <c r="AB15" i="1"/>
  <c r="AB18" i="1"/>
  <c r="AB19" i="1"/>
  <c r="AB20" i="1"/>
  <c r="AB21" i="1"/>
  <c r="AB22" i="1"/>
  <c r="AB23" i="1"/>
  <c r="AB24" i="1"/>
  <c r="AB25" i="1"/>
  <c r="AB26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4" i="1"/>
  <c r="AB105" i="1"/>
  <c r="AB106" i="1"/>
  <c r="AB107" i="1"/>
  <c r="AB108" i="1"/>
  <c r="AB110" i="1"/>
  <c r="AB112" i="1"/>
  <c r="AB113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V96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6" i="1"/>
  <c r="K67" i="1"/>
  <c r="U67" i="1" s="1"/>
  <c r="K68" i="1"/>
  <c r="K69" i="1"/>
  <c r="U69" i="1" s="1"/>
  <c r="K70" i="1"/>
  <c r="K71" i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95" i="1"/>
  <c r="U95" i="1" s="1"/>
  <c r="K96" i="1"/>
  <c r="K97" i="1"/>
  <c r="U97" i="1" s="1"/>
  <c r="K98" i="1"/>
  <c r="K99" i="1"/>
  <c r="U99" i="1" s="1"/>
  <c r="K100" i="1"/>
  <c r="K101" i="1"/>
  <c r="U101" i="1" s="1"/>
  <c r="K102" i="1"/>
  <c r="K103" i="1"/>
  <c r="U103" i="1" s="1"/>
  <c r="K104" i="1"/>
  <c r="K105" i="1"/>
  <c r="U105" i="1" s="1"/>
  <c r="K106" i="1"/>
  <c r="K107" i="1"/>
  <c r="U107" i="1" s="1"/>
  <c r="K108" i="1"/>
  <c r="K109" i="1"/>
  <c r="U109" i="1" s="1"/>
  <c r="K110" i="1"/>
  <c r="K111" i="1"/>
  <c r="U111" i="1" s="1"/>
  <c r="K112" i="1"/>
  <c r="K113" i="1"/>
  <c r="U113" i="1" s="1"/>
  <c r="K7" i="1"/>
  <c r="J13" i="1"/>
  <c r="J29" i="1"/>
  <c r="J45" i="1"/>
  <c r="J99" i="1"/>
  <c r="J109" i="1"/>
  <c r="J7" i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10" i="1"/>
  <c r="J110" i="1" s="1"/>
  <c r="I111" i="1"/>
  <c r="J111" i="1" s="1"/>
  <c r="I112" i="1"/>
  <c r="J112" i="1" s="1"/>
  <c r="I113" i="1"/>
  <c r="J113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U7" i="1" l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I6" i="1"/>
  <c r="U71" i="1"/>
  <c r="AA6" i="1"/>
  <c r="Y6" i="1"/>
  <c r="J6" i="1"/>
  <c r="V71" i="1"/>
  <c r="Z6" i="1"/>
  <c r="S6" i="1"/>
  <c r="M6" i="1"/>
  <c r="L6" i="1"/>
  <c r="K6" i="1"/>
  <c r="E6" i="1" l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AG113" i="1" l="1"/>
  <c r="AE113" i="1"/>
  <c r="AF113" i="1"/>
  <c r="AE111" i="1"/>
  <c r="AG111" i="1"/>
  <c r="AF111" i="1"/>
  <c r="AG109" i="1"/>
  <c r="AE109" i="1"/>
  <c r="AF109" i="1"/>
  <c r="AE107" i="1"/>
  <c r="AG107" i="1"/>
  <c r="AF107" i="1"/>
  <c r="AG105" i="1"/>
  <c r="AE105" i="1"/>
  <c r="AF105" i="1"/>
  <c r="AE103" i="1"/>
  <c r="AG103" i="1"/>
  <c r="AF103" i="1"/>
  <c r="AG101" i="1"/>
  <c r="AE101" i="1"/>
  <c r="AF101" i="1"/>
  <c r="AE99" i="1"/>
  <c r="AG99" i="1"/>
  <c r="AF99" i="1"/>
  <c r="AG97" i="1"/>
  <c r="AE97" i="1"/>
  <c r="AF97" i="1"/>
  <c r="AE95" i="1"/>
  <c r="AG95" i="1"/>
  <c r="AF95" i="1"/>
  <c r="AG93" i="1"/>
  <c r="AE93" i="1"/>
  <c r="AF93" i="1"/>
  <c r="AE91" i="1"/>
  <c r="AG91" i="1"/>
  <c r="AF91" i="1"/>
  <c r="AG89" i="1"/>
  <c r="AE89" i="1"/>
  <c r="AF89" i="1"/>
  <c r="AE87" i="1"/>
  <c r="AG87" i="1"/>
  <c r="AF87" i="1"/>
  <c r="AG85" i="1"/>
  <c r="AE85" i="1"/>
  <c r="AF85" i="1"/>
  <c r="AE83" i="1"/>
  <c r="AG83" i="1"/>
  <c r="AF83" i="1"/>
  <c r="AG81" i="1"/>
  <c r="AE81" i="1"/>
  <c r="AF81" i="1"/>
  <c r="AE79" i="1"/>
  <c r="AG79" i="1"/>
  <c r="AF79" i="1"/>
  <c r="AG77" i="1"/>
  <c r="AE77" i="1"/>
  <c r="AF77" i="1"/>
  <c r="AE75" i="1"/>
  <c r="AG75" i="1"/>
  <c r="AF75" i="1"/>
  <c r="AG73" i="1"/>
  <c r="AE73" i="1"/>
  <c r="AF73" i="1"/>
  <c r="AE71" i="1"/>
  <c r="AG71" i="1"/>
  <c r="AF71" i="1"/>
  <c r="AF69" i="1"/>
  <c r="AG69" i="1"/>
  <c r="AE69" i="1"/>
  <c r="AF67" i="1"/>
  <c r="AE67" i="1"/>
  <c r="AG67" i="1"/>
  <c r="AF65" i="1"/>
  <c r="AG65" i="1"/>
  <c r="AE65" i="1"/>
  <c r="AF63" i="1"/>
  <c r="AE63" i="1"/>
  <c r="AG63" i="1"/>
  <c r="AF61" i="1"/>
  <c r="AG61" i="1"/>
  <c r="AE61" i="1"/>
  <c r="AF59" i="1"/>
  <c r="AE59" i="1"/>
  <c r="AG59" i="1"/>
  <c r="AF57" i="1"/>
  <c r="AG57" i="1"/>
  <c r="AE57" i="1"/>
  <c r="AF55" i="1"/>
  <c r="AE55" i="1"/>
  <c r="AG55" i="1"/>
  <c r="AF53" i="1"/>
  <c r="AG53" i="1"/>
  <c r="AE53" i="1"/>
  <c r="AF51" i="1"/>
  <c r="AE51" i="1"/>
  <c r="AG51" i="1"/>
  <c r="AF49" i="1"/>
  <c r="AG49" i="1"/>
  <c r="AE49" i="1"/>
  <c r="AF47" i="1"/>
  <c r="AE47" i="1"/>
  <c r="AG47" i="1"/>
  <c r="AF45" i="1"/>
  <c r="AG45" i="1"/>
  <c r="AE45" i="1"/>
  <c r="AF43" i="1"/>
  <c r="AE43" i="1"/>
  <c r="AG43" i="1"/>
  <c r="AF41" i="1"/>
  <c r="AG41" i="1"/>
  <c r="AE41" i="1"/>
  <c r="AF39" i="1"/>
  <c r="AE39" i="1"/>
  <c r="AG39" i="1"/>
  <c r="AF37" i="1"/>
  <c r="AG37" i="1"/>
  <c r="AE37" i="1"/>
  <c r="AF35" i="1"/>
  <c r="AE35" i="1"/>
  <c r="AG35" i="1"/>
  <c r="AF33" i="1"/>
  <c r="AG33" i="1"/>
  <c r="AE33" i="1"/>
  <c r="AF31" i="1"/>
  <c r="AE31" i="1"/>
  <c r="AG31" i="1"/>
  <c r="AF29" i="1"/>
  <c r="AG29" i="1"/>
  <c r="AE29" i="1"/>
  <c r="AF27" i="1"/>
  <c r="AE27" i="1"/>
  <c r="AG27" i="1"/>
  <c r="AF25" i="1"/>
  <c r="AG25" i="1"/>
  <c r="AE25" i="1"/>
  <c r="AF23" i="1"/>
  <c r="AE23" i="1"/>
  <c r="AG23" i="1"/>
  <c r="AF21" i="1"/>
  <c r="AG21" i="1"/>
  <c r="AE21" i="1"/>
  <c r="AF19" i="1"/>
  <c r="AE19" i="1"/>
  <c r="AG19" i="1"/>
  <c r="AF17" i="1"/>
  <c r="AG17" i="1"/>
  <c r="AE17" i="1"/>
  <c r="AF15" i="1"/>
  <c r="AE15" i="1"/>
  <c r="AG15" i="1"/>
  <c r="AF13" i="1"/>
  <c r="AG13" i="1"/>
  <c r="AE13" i="1"/>
  <c r="AF11" i="1"/>
  <c r="AE11" i="1"/>
  <c r="AG11" i="1"/>
  <c r="AF9" i="1"/>
  <c r="AG9" i="1"/>
  <c r="AE9" i="1"/>
  <c r="AG7" i="1"/>
  <c r="AF7" i="1"/>
  <c r="AE7" i="1"/>
  <c r="AG112" i="1"/>
  <c r="AF112" i="1"/>
  <c r="AE112" i="1"/>
  <c r="AG110" i="1"/>
  <c r="AF110" i="1"/>
  <c r="AE110" i="1"/>
  <c r="AG108" i="1"/>
  <c r="AF108" i="1"/>
  <c r="AE108" i="1"/>
  <c r="AG106" i="1"/>
  <c r="AF106" i="1"/>
  <c r="AE106" i="1"/>
  <c r="AG104" i="1"/>
  <c r="AF104" i="1"/>
  <c r="AE104" i="1"/>
  <c r="AG102" i="1"/>
  <c r="AF102" i="1"/>
  <c r="AE102" i="1"/>
  <c r="AG100" i="1"/>
  <c r="AF100" i="1"/>
  <c r="AE100" i="1"/>
  <c r="AG98" i="1"/>
  <c r="AF98" i="1"/>
  <c r="AE98" i="1"/>
  <c r="AG96" i="1"/>
  <c r="AF96" i="1"/>
  <c r="AE96" i="1"/>
  <c r="AG94" i="1"/>
  <c r="AF94" i="1"/>
  <c r="AE94" i="1"/>
  <c r="AG92" i="1"/>
  <c r="AF92" i="1"/>
  <c r="AE92" i="1"/>
  <c r="AG90" i="1"/>
  <c r="AF90" i="1"/>
  <c r="AE90" i="1"/>
  <c r="AG88" i="1"/>
  <c r="AF88" i="1"/>
  <c r="AE88" i="1"/>
  <c r="AG86" i="1"/>
  <c r="AF86" i="1"/>
  <c r="AE86" i="1"/>
  <c r="AG84" i="1"/>
  <c r="AF84" i="1"/>
  <c r="AE84" i="1"/>
  <c r="AG82" i="1"/>
  <c r="AF82" i="1"/>
  <c r="AE82" i="1"/>
  <c r="AG80" i="1"/>
  <c r="AF80" i="1"/>
  <c r="AE80" i="1"/>
  <c r="AG78" i="1"/>
  <c r="AF78" i="1"/>
  <c r="AE78" i="1"/>
  <c r="AG76" i="1"/>
  <c r="AF76" i="1"/>
  <c r="AE76" i="1"/>
  <c r="AG74" i="1"/>
  <c r="AF74" i="1"/>
  <c r="AE74" i="1"/>
  <c r="AG72" i="1"/>
  <c r="AF72" i="1"/>
  <c r="AE72" i="1"/>
  <c r="AG70" i="1"/>
  <c r="AF70" i="1"/>
  <c r="AE70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AE6" i="1" l="1"/>
  <c r="AG6" i="1"/>
  <c r="AF6" i="1"/>
</calcChain>
</file>

<file path=xl/sharedStrings.xml><?xml version="1.0" encoding="utf-8"?>
<sst xmlns="http://schemas.openxmlformats.org/spreadsheetml/2006/main" count="267" uniqueCount="144">
  <si>
    <t>Период: 21.03.2025 - 28.03.2025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</si>
  <si>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</si>
  <si>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</si>
  <si>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</si>
  <si>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</si>
  <si>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</si>
  <si>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</si>
  <si>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</si>
  <si>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</si>
  <si>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</si>
  <si>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</si>
  <si>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</si>
  <si>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</si>
  <si>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</si>
  <si>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</si>
  <si>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</si>
  <si>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</si>
  <si>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</si>
  <si>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</si>
  <si>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</si>
  <si>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</si>
  <si>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</si>
  <si>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</si>
  <si>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</si>
  <si>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</si>
  <si>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</si>
  <si>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</si>
  <si>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</si>
  <si>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</si>
  <si>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</si>
  <si>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</si>
  <si>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</si>
  <si>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</si>
  <si>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</si>
  <si>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</si>
  <si>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</si>
  <si>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</si>
  <si>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</si>
  <si>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</si>
  <si>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</si>
  <si>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</si>
  <si>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</si>
  <si>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</si>
  <si>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</si>
  <si>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</si>
  <si>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</si>
  <si>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</si>
  <si>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</si>
  <si>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</si>
  <si>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</si>
  <si>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</si>
  <si>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</si>
  <si>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</si>
  <si>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</si>
  <si>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</si>
  <si>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</si>
  <si>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</si>
  <si>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</si>
  <si>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</si>
  <si>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</si>
  <si>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</si>
  <si>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</si>
  <si>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</si>
  <si>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</si>
  <si>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</si>
  <si>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</si>
  <si>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</si>
  <si>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</si>
  <si>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</si>
  <si>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</si>
  <si>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</si>
  <si>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</si>
  <si>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</si>
  <si>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</si>
  <si>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</si>
  <si>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</si>
  <si>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</si>
  <si>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</si>
  <si>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</si>
  <si>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</si>
  <si>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</si>
  <si>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</si>
  <si>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</si>
  <si>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</si>
  <si>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</si>
  <si>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</si>
  <si>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</si>
  <si>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7052 ПЕППЕРОНИ с/к с/н мгс 1*2_HRC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</si>
  <si>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</si>
  <si>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</si>
  <si>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</si>
  <si>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</si>
  <si>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</si>
  <si>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</si>
  <si>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</si>
  <si>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</si>
  <si>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</si>
  <si>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</si>
  <si>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</si>
  <si>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</si>
  <si>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</si>
  <si>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</si>
  <si>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</si>
  <si>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</si>
  <si>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</si>
  <si>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</si>
  <si>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</si>
  <si>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</si>
  <si>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</si>
  <si>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СОЧНЫЕ сос п/о мгс 0.41кг_UZ (6087)  ОСТАНКИНО</t>
  </si>
  <si>
    <t>6877 В ОБВЯЗКЕ вар п/о  ОСТАНКИНО</t>
  </si>
  <si>
    <t>6888 С ГРУДИНКОЙ вар б/о в/у срез 0.4кг 8шт.  ОСТАНКИНО</t>
  </si>
  <si>
    <t>7126 МОЛОЧНАЯ Останкино вар п/о 0.4кг 8шт.  ОСТАНКИНО</t>
  </si>
  <si>
    <t>7187 ГРУДИНКА ПРЕМИУМ к/в мл/к в/у 0,3кг_50с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</si>
  <si>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</si>
  <si>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</si>
  <si>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</si>
  <si>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</si>
  <si>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</si>
  <si>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</si>
  <si>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</si>
  <si>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</si>
  <si>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</si>
  <si>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</si>
  <si>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</si>
  <si>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</si>
  <si>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</si>
  <si>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</si>
  <si>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</si>
  <si>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</si>
  <si>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28,03,</t>
  </si>
  <si>
    <t>29,03,</t>
  </si>
  <si>
    <t>01,04,</t>
  </si>
  <si>
    <t>02,04,</t>
  </si>
  <si>
    <t>03,04,</t>
  </si>
  <si>
    <t>04,04,</t>
  </si>
  <si>
    <t>07,03,</t>
  </si>
  <si>
    <t>14,03,</t>
  </si>
  <si>
    <t>21,03,</t>
  </si>
  <si>
    <t>8т</t>
  </si>
  <si>
    <t>10,8т</t>
  </si>
  <si>
    <t>9,8т</t>
  </si>
  <si>
    <t>0,1вт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</si>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</sst>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20.03.2025 - 27.03.2025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28,03,</v>
          </cell>
          <cell r="L5" t="str">
            <v>29,03,</v>
          </cell>
          <cell r="T5" t="str">
            <v>01,04,</v>
          </cell>
          <cell r="Y5" t="str">
            <v>07,03,</v>
          </cell>
          <cell r="Z5" t="str">
            <v>14,03,</v>
          </cell>
          <cell r="AA5" t="str">
            <v>21,03,</v>
          </cell>
          <cell r="AB5" t="str">
            <v>27,03,</v>
          </cell>
        </row>
        <row r="6">
          <cell r="E6">
            <v>75672.761000000013</v>
          </cell>
          <cell r="F6">
            <v>68557.039000000004</v>
          </cell>
          <cell r="I6">
            <v>77019.031999999992</v>
          </cell>
          <cell r="J6">
            <v>-1346.2710000000002</v>
          </cell>
          <cell r="K6">
            <v>21750</v>
          </cell>
          <cell r="L6">
            <v>12970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15134.5522</v>
          </cell>
          <cell r="T6">
            <v>13030</v>
          </cell>
          <cell r="W6">
            <v>0</v>
          </cell>
          <cell r="X6">
            <v>0</v>
          </cell>
          <cell r="Y6">
            <v>16169.432600000002</v>
          </cell>
          <cell r="Z6">
            <v>15302.654200000001</v>
          </cell>
          <cell r="AA6">
            <v>15862.186200000006</v>
          </cell>
          <cell r="AB6">
            <v>11403.846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2.1579999999999999</v>
          </cell>
          <cell r="D7">
            <v>4.6829999999999998</v>
          </cell>
          <cell r="E7">
            <v>0</v>
          </cell>
          <cell r="F7">
            <v>2.5049999999999999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1.2654000000000001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475</v>
          </cell>
          <cell r="D8">
            <v>747</v>
          </cell>
          <cell r="E8">
            <v>463</v>
          </cell>
          <cell r="F8">
            <v>578</v>
          </cell>
          <cell r="G8">
            <v>0.4</v>
          </cell>
          <cell r="H8">
            <v>60</v>
          </cell>
          <cell r="I8">
            <v>467</v>
          </cell>
          <cell r="J8">
            <v>-4</v>
          </cell>
          <cell r="K8">
            <v>160</v>
          </cell>
          <cell r="L8">
            <v>80</v>
          </cell>
          <cell r="S8">
            <v>92.6</v>
          </cell>
          <cell r="U8">
            <v>8.8336933045356378</v>
          </cell>
          <cell r="V8">
            <v>6.2419006479481647</v>
          </cell>
          <cell r="Y8">
            <v>120.2</v>
          </cell>
          <cell r="Z8">
            <v>105.2</v>
          </cell>
          <cell r="AA8">
            <v>107.4</v>
          </cell>
          <cell r="AB8">
            <v>102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140</v>
          </cell>
          <cell r="D9">
            <v>73</v>
          </cell>
          <cell r="E9">
            <v>68</v>
          </cell>
          <cell r="F9">
            <v>103</v>
          </cell>
          <cell r="G9">
            <v>0.25</v>
          </cell>
          <cell r="H9">
            <v>120</v>
          </cell>
          <cell r="I9">
            <v>70</v>
          </cell>
          <cell r="J9">
            <v>-2</v>
          </cell>
          <cell r="K9">
            <v>0</v>
          </cell>
          <cell r="L9">
            <v>0</v>
          </cell>
          <cell r="S9">
            <v>13.6</v>
          </cell>
          <cell r="U9">
            <v>7.5735294117647065</v>
          </cell>
          <cell r="V9">
            <v>7.5735294117647065</v>
          </cell>
          <cell r="Y9">
            <v>17.600000000000001</v>
          </cell>
          <cell r="Z9">
            <v>15.2</v>
          </cell>
          <cell r="AA9">
            <v>16.2</v>
          </cell>
          <cell r="AB9">
            <v>10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1890.703</v>
          </cell>
          <cell r="D10">
            <v>3522.9780000000001</v>
          </cell>
          <cell r="E10">
            <v>1497.5840000000001</v>
          </cell>
          <cell r="F10">
            <v>1598.31</v>
          </cell>
          <cell r="G10">
            <v>1</v>
          </cell>
          <cell r="H10">
            <v>60</v>
          </cell>
          <cell r="I10">
            <v>1466.25</v>
          </cell>
          <cell r="J10">
            <v>31.33400000000006</v>
          </cell>
          <cell r="K10">
            <v>500</v>
          </cell>
          <cell r="L10">
            <v>0</v>
          </cell>
          <cell r="S10">
            <v>299.51679999999999</v>
          </cell>
          <cell r="U10">
            <v>7.0056504342995121</v>
          </cell>
          <cell r="V10">
            <v>5.3362949924678684</v>
          </cell>
          <cell r="Y10">
            <v>343.42359999999996</v>
          </cell>
          <cell r="Z10">
            <v>278.21280000000002</v>
          </cell>
          <cell r="AA10">
            <v>328.24720000000002</v>
          </cell>
          <cell r="AB10">
            <v>216.23599999999999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275.95699999999999</v>
          </cell>
          <cell r="D11">
            <v>43.430999999999997</v>
          </cell>
          <cell r="E11">
            <v>47.658999999999999</v>
          </cell>
          <cell r="F11">
            <v>216.024</v>
          </cell>
          <cell r="G11">
            <v>1</v>
          </cell>
          <cell r="H11">
            <v>120</v>
          </cell>
          <cell r="I11">
            <v>49.1</v>
          </cell>
          <cell r="J11">
            <v>-1.4410000000000025</v>
          </cell>
          <cell r="K11">
            <v>0</v>
          </cell>
          <cell r="L11">
            <v>0</v>
          </cell>
          <cell r="S11">
            <v>9.5318000000000005</v>
          </cell>
          <cell r="U11">
            <v>22.663505319037327</v>
          </cell>
          <cell r="V11">
            <v>22.663505319037327</v>
          </cell>
          <cell r="Y11">
            <v>9.5614000000000008</v>
          </cell>
          <cell r="Z11">
            <v>9.0541999999999998</v>
          </cell>
          <cell r="AA11">
            <v>4.3043999999999993</v>
          </cell>
          <cell r="AB11">
            <v>3.4460000000000002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119.774</v>
          </cell>
          <cell r="D12">
            <v>160.77699999999999</v>
          </cell>
          <cell r="E12">
            <v>115.97499999999999</v>
          </cell>
          <cell r="F12">
            <v>88.65</v>
          </cell>
          <cell r="G12">
            <v>1</v>
          </cell>
          <cell r="H12">
            <v>60</v>
          </cell>
          <cell r="I12">
            <v>118.1</v>
          </cell>
          <cell r="J12">
            <v>-2.125</v>
          </cell>
          <cell r="K12">
            <v>30</v>
          </cell>
          <cell r="L12">
            <v>0</v>
          </cell>
          <cell r="S12">
            <v>23.195</v>
          </cell>
          <cell r="T12">
            <v>50</v>
          </cell>
          <cell r="U12">
            <v>7.2709635697348567</v>
          </cell>
          <cell r="V12">
            <v>3.8219443845656396</v>
          </cell>
          <cell r="Y12">
            <v>18.5992</v>
          </cell>
          <cell r="Z12">
            <v>20.808</v>
          </cell>
          <cell r="AA12">
            <v>20.203200000000002</v>
          </cell>
          <cell r="AB12">
            <v>22.884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D13">
            <v>7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18.399999999999999</v>
          </cell>
          <cell r="Z13">
            <v>17.399999999999999</v>
          </cell>
          <cell r="AA13">
            <v>4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570.93600000000004</v>
          </cell>
          <cell r="D14">
            <v>818.15700000000004</v>
          </cell>
          <cell r="E14">
            <v>468.89499999999998</v>
          </cell>
          <cell r="F14">
            <v>657.80799999999999</v>
          </cell>
          <cell r="G14">
            <v>1</v>
          </cell>
          <cell r="H14">
            <v>60</v>
          </cell>
          <cell r="I14">
            <v>456.12200000000001</v>
          </cell>
          <cell r="J14">
            <v>12.772999999999968</v>
          </cell>
          <cell r="K14">
            <v>200</v>
          </cell>
          <cell r="L14">
            <v>0</v>
          </cell>
          <cell r="S14">
            <v>93.778999999999996</v>
          </cell>
          <cell r="U14">
            <v>9.1471224901097266</v>
          </cell>
          <cell r="V14">
            <v>7.0144488638181262</v>
          </cell>
          <cell r="Y14">
            <v>116.729</v>
          </cell>
          <cell r="Z14">
            <v>92.183399999999992</v>
          </cell>
          <cell r="AA14">
            <v>107.49659999999999</v>
          </cell>
          <cell r="AB14">
            <v>53.908999999999999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668</v>
          </cell>
          <cell r="D15">
            <v>173</v>
          </cell>
          <cell r="E15">
            <v>364</v>
          </cell>
          <cell r="F15">
            <v>245</v>
          </cell>
          <cell r="G15">
            <v>0.25</v>
          </cell>
          <cell r="H15">
            <v>120</v>
          </cell>
          <cell r="I15">
            <v>381</v>
          </cell>
          <cell r="J15">
            <v>-17</v>
          </cell>
          <cell r="K15">
            <v>400</v>
          </cell>
          <cell r="L15">
            <v>400</v>
          </cell>
          <cell r="S15">
            <v>72.8</v>
          </cell>
          <cell r="U15">
            <v>14.354395604395606</v>
          </cell>
          <cell r="V15">
            <v>3.3653846153846154</v>
          </cell>
          <cell r="Y15">
            <v>85.4</v>
          </cell>
          <cell r="Z15">
            <v>74</v>
          </cell>
          <cell r="AA15">
            <v>80.400000000000006</v>
          </cell>
          <cell r="AB15">
            <v>76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43.607999999999997</v>
          </cell>
          <cell r="E16">
            <v>21.048999999999999</v>
          </cell>
          <cell r="F16">
            <v>11.962999999999999</v>
          </cell>
          <cell r="G16">
            <v>1</v>
          </cell>
          <cell r="H16">
            <v>30</v>
          </cell>
          <cell r="I16">
            <v>27</v>
          </cell>
          <cell r="J16">
            <v>-5.9510000000000005</v>
          </cell>
          <cell r="K16">
            <v>0</v>
          </cell>
          <cell r="L16">
            <v>0</v>
          </cell>
          <cell r="S16">
            <v>4.2097999999999995</v>
          </cell>
          <cell r="T16">
            <v>30</v>
          </cell>
          <cell r="U16">
            <v>9.9679319682645264</v>
          </cell>
          <cell r="V16">
            <v>2.8417026937146659</v>
          </cell>
          <cell r="Y16">
            <v>6.2741999999999996</v>
          </cell>
          <cell r="Z16">
            <v>0.90239999999999987</v>
          </cell>
          <cell r="AA16">
            <v>3.6206000000000005</v>
          </cell>
          <cell r="AB16">
            <v>18.038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D17">
            <v>41.33</v>
          </cell>
          <cell r="E17">
            <v>26.451000000000001</v>
          </cell>
          <cell r="F17">
            <v>11.878</v>
          </cell>
          <cell r="G17">
            <v>1</v>
          </cell>
          <cell r="H17">
            <v>30</v>
          </cell>
          <cell r="I17">
            <v>48.1</v>
          </cell>
          <cell r="J17">
            <v>-21.649000000000001</v>
          </cell>
          <cell r="K17">
            <v>0</v>
          </cell>
          <cell r="L17">
            <v>0</v>
          </cell>
          <cell r="S17">
            <v>5.2902000000000005</v>
          </cell>
          <cell r="T17">
            <v>30</v>
          </cell>
          <cell r="U17">
            <v>7.9161468375486743</v>
          </cell>
          <cell r="V17">
            <v>2.2452837321840384</v>
          </cell>
          <cell r="Y17">
            <v>6.8885999999999994</v>
          </cell>
          <cell r="Z17">
            <v>1.8001999999999998</v>
          </cell>
          <cell r="AA17">
            <v>5.0600000000000005</v>
          </cell>
          <cell r="AB17">
            <v>17.594999999999999</v>
          </cell>
          <cell r="AC17" t="str">
            <v>Вит</v>
          </cell>
          <cell r="AD17" t="e">
            <v>#N/A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994</v>
          </cell>
          <cell r="D18">
            <v>1484</v>
          </cell>
          <cell r="E18">
            <v>592</v>
          </cell>
          <cell r="F18">
            <v>1136</v>
          </cell>
          <cell r="G18">
            <v>0.25</v>
          </cell>
          <cell r="H18">
            <v>120</v>
          </cell>
          <cell r="I18">
            <v>603</v>
          </cell>
          <cell r="J18">
            <v>-11</v>
          </cell>
          <cell r="K18">
            <v>200</v>
          </cell>
          <cell r="L18">
            <v>600</v>
          </cell>
          <cell r="S18">
            <v>118.4</v>
          </cell>
          <cell r="U18">
            <v>16.351351351351351</v>
          </cell>
          <cell r="V18">
            <v>9.5945945945945947</v>
          </cell>
          <cell r="Y18">
            <v>127.6</v>
          </cell>
          <cell r="Z18">
            <v>135.4</v>
          </cell>
          <cell r="AA18">
            <v>143.80000000000001</v>
          </cell>
          <cell r="AB18">
            <v>117</v>
          </cell>
          <cell r="AC18">
            <v>0</v>
          </cell>
          <cell r="AD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750.87699999999995</v>
          </cell>
          <cell r="D19">
            <v>3991.8960000000002</v>
          </cell>
          <cell r="E19">
            <v>1042.848</v>
          </cell>
          <cell r="F19">
            <v>863.51</v>
          </cell>
          <cell r="G19">
            <v>1</v>
          </cell>
          <cell r="H19">
            <v>45</v>
          </cell>
          <cell r="I19">
            <v>1022.9</v>
          </cell>
          <cell r="J19">
            <v>19.947999999999979</v>
          </cell>
          <cell r="K19">
            <v>400</v>
          </cell>
          <cell r="L19">
            <v>200</v>
          </cell>
          <cell r="S19">
            <v>208.56959999999998</v>
          </cell>
          <cell r="U19">
            <v>7.0168902850655135</v>
          </cell>
          <cell r="V19">
            <v>4.1401527355856276</v>
          </cell>
          <cell r="Y19">
            <v>230.1474</v>
          </cell>
          <cell r="Z19">
            <v>205.5718</v>
          </cell>
          <cell r="AA19">
            <v>218.08440000000002</v>
          </cell>
          <cell r="AB19">
            <v>97.93</v>
          </cell>
          <cell r="AC19" t="str">
            <v>увел</v>
          </cell>
          <cell r="AD19">
            <v>0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120</v>
          </cell>
          <cell r="D20">
            <v>285</v>
          </cell>
          <cell r="E20">
            <v>173</v>
          </cell>
          <cell r="F20">
            <v>103</v>
          </cell>
          <cell r="G20">
            <v>0.15</v>
          </cell>
          <cell r="H20">
            <v>60</v>
          </cell>
          <cell r="I20">
            <v>219</v>
          </cell>
          <cell r="J20">
            <v>-46</v>
          </cell>
          <cell r="K20">
            <v>40</v>
          </cell>
          <cell r="L20">
            <v>0</v>
          </cell>
          <cell r="S20">
            <v>34.6</v>
          </cell>
          <cell r="T20">
            <v>80</v>
          </cell>
          <cell r="U20">
            <v>6.4450867052023115</v>
          </cell>
          <cell r="V20">
            <v>2.9768786127167628</v>
          </cell>
          <cell r="Y20">
            <v>40.6</v>
          </cell>
          <cell r="Z20">
            <v>29.8</v>
          </cell>
          <cell r="AA20">
            <v>38.799999999999997</v>
          </cell>
          <cell r="AB20">
            <v>52</v>
          </cell>
          <cell r="AC20" t="str">
            <v>увел</v>
          </cell>
          <cell r="AD20" t="str">
            <v>увел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1034</v>
          </cell>
          <cell r="D21">
            <v>3943</v>
          </cell>
          <cell r="E21">
            <v>1883</v>
          </cell>
          <cell r="F21">
            <v>1567</v>
          </cell>
          <cell r="G21">
            <v>0.12</v>
          </cell>
          <cell r="H21">
            <v>60</v>
          </cell>
          <cell r="I21">
            <v>1912</v>
          </cell>
          <cell r="J21">
            <v>-29</v>
          </cell>
          <cell r="K21">
            <v>600</v>
          </cell>
          <cell r="L21">
            <v>200</v>
          </cell>
          <cell r="S21">
            <v>376.6</v>
          </cell>
          <cell r="T21">
            <v>400</v>
          </cell>
          <cell r="U21">
            <v>7.3473181093998932</v>
          </cell>
          <cell r="V21">
            <v>4.1609134360063722</v>
          </cell>
          <cell r="Y21">
            <v>362.8</v>
          </cell>
          <cell r="Z21">
            <v>384.8</v>
          </cell>
          <cell r="AA21">
            <v>379</v>
          </cell>
          <cell r="AB21">
            <v>234</v>
          </cell>
          <cell r="AC21">
            <v>0</v>
          </cell>
          <cell r="AD21">
            <v>0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1327</v>
          </cell>
          <cell r="D22">
            <v>990</v>
          </cell>
          <cell r="E22">
            <v>629</v>
          </cell>
          <cell r="F22">
            <v>794</v>
          </cell>
          <cell r="G22">
            <v>0.25</v>
          </cell>
          <cell r="H22">
            <v>120</v>
          </cell>
          <cell r="I22">
            <v>651</v>
          </cell>
          <cell r="J22">
            <v>-22</v>
          </cell>
          <cell r="K22">
            <v>200</v>
          </cell>
          <cell r="L22">
            <v>600</v>
          </cell>
          <cell r="S22">
            <v>125.8</v>
          </cell>
          <cell r="U22">
            <v>12.670906200317965</v>
          </cell>
          <cell r="V22">
            <v>6.3116057233704295</v>
          </cell>
          <cell r="Y22">
            <v>149.80000000000001</v>
          </cell>
          <cell r="Z22">
            <v>128</v>
          </cell>
          <cell r="AA22">
            <v>124.6</v>
          </cell>
          <cell r="AB22">
            <v>151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95.570999999999998</v>
          </cell>
          <cell r="D23">
            <v>26.867000000000001</v>
          </cell>
          <cell r="E23">
            <v>29.815000000000001</v>
          </cell>
          <cell r="F23">
            <v>63.837000000000003</v>
          </cell>
          <cell r="G23">
            <v>1</v>
          </cell>
          <cell r="H23">
            <v>120</v>
          </cell>
          <cell r="I23">
            <v>30</v>
          </cell>
          <cell r="J23">
            <v>-0.18499999999999872</v>
          </cell>
          <cell r="K23">
            <v>50</v>
          </cell>
          <cell r="L23">
            <v>0</v>
          </cell>
          <cell r="S23">
            <v>5.9630000000000001</v>
          </cell>
          <cell r="U23">
            <v>19.090558443736374</v>
          </cell>
          <cell r="V23">
            <v>10.705517357035049</v>
          </cell>
          <cell r="Y23">
            <v>9.9085999999999999</v>
          </cell>
          <cell r="Z23">
            <v>6.3634000000000004</v>
          </cell>
          <cell r="AA23">
            <v>9.1117999999999988</v>
          </cell>
          <cell r="AB23">
            <v>8.048</v>
          </cell>
          <cell r="AC23" t="str">
            <v>увел</v>
          </cell>
          <cell r="AD23">
            <v>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256.03399999999999</v>
          </cell>
          <cell r="D24">
            <v>638.28099999999995</v>
          </cell>
          <cell r="E24">
            <v>361.57499999999999</v>
          </cell>
          <cell r="F24">
            <v>357.57499999999999</v>
          </cell>
          <cell r="G24">
            <v>1</v>
          </cell>
          <cell r="H24">
            <v>60</v>
          </cell>
          <cell r="I24">
            <v>353.8</v>
          </cell>
          <cell r="J24">
            <v>7.7749999999999773</v>
          </cell>
          <cell r="K24">
            <v>50</v>
          </cell>
          <cell r="L24">
            <v>50</v>
          </cell>
          <cell r="S24">
            <v>72.314999999999998</v>
          </cell>
          <cell r="T24">
            <v>100</v>
          </cell>
          <cell r="U24">
            <v>7.7103643780681752</v>
          </cell>
          <cell r="V24">
            <v>4.9446864412639151</v>
          </cell>
          <cell r="Y24">
            <v>68.151399999999995</v>
          </cell>
          <cell r="Z24">
            <v>62.7254</v>
          </cell>
          <cell r="AA24">
            <v>68.85560000000001</v>
          </cell>
          <cell r="AB24">
            <v>52.786999999999999</v>
          </cell>
          <cell r="AC24">
            <v>0</v>
          </cell>
          <cell r="AD24">
            <v>0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1315</v>
          </cell>
          <cell r="D25">
            <v>1710</v>
          </cell>
          <cell r="E25">
            <v>733</v>
          </cell>
          <cell r="F25">
            <v>1322</v>
          </cell>
          <cell r="G25">
            <v>0.22</v>
          </cell>
          <cell r="H25">
            <v>120</v>
          </cell>
          <cell r="I25">
            <v>740</v>
          </cell>
          <cell r="J25">
            <v>-7</v>
          </cell>
          <cell r="K25">
            <v>0</v>
          </cell>
          <cell r="L25">
            <v>600</v>
          </cell>
          <cell r="S25">
            <v>146.6</v>
          </cell>
          <cell r="U25">
            <v>13.110504774897681</v>
          </cell>
          <cell r="V25">
            <v>9.0177353342428379</v>
          </cell>
          <cell r="Y25">
            <v>173.4</v>
          </cell>
          <cell r="Z25">
            <v>176.6</v>
          </cell>
          <cell r="AA25">
            <v>158.4</v>
          </cell>
          <cell r="AB25">
            <v>127</v>
          </cell>
          <cell r="AC25" t="str">
            <v>костик</v>
          </cell>
          <cell r="AD25" t="str">
            <v>костик</v>
          </cell>
        </row>
        <row r="26">
          <cell r="A26" t="str">
            <v>5992 ВРЕМЯ ОКРОШКИ Папа может вар п/о 0.4кг   ОСТАНКИНО</v>
          </cell>
          <cell r="B26" t="str">
            <v>шт</v>
          </cell>
          <cell r="D26">
            <v>1400</v>
          </cell>
          <cell r="E26">
            <v>89</v>
          </cell>
          <cell r="F26">
            <v>1270</v>
          </cell>
          <cell r="G26">
            <v>0.4</v>
          </cell>
          <cell r="H26" t="e">
            <v>#N/A</v>
          </cell>
          <cell r="I26">
            <v>87</v>
          </cell>
          <cell r="J26">
            <v>2</v>
          </cell>
          <cell r="K26">
            <v>0</v>
          </cell>
          <cell r="L26">
            <v>0</v>
          </cell>
          <cell r="S26">
            <v>17.8</v>
          </cell>
          <cell r="U26">
            <v>71.348314606741567</v>
          </cell>
          <cell r="V26">
            <v>71.348314606741567</v>
          </cell>
          <cell r="Y26">
            <v>0</v>
          </cell>
          <cell r="Z26">
            <v>0</v>
          </cell>
          <cell r="AA26">
            <v>0</v>
          </cell>
          <cell r="AB26">
            <v>46</v>
          </cell>
          <cell r="AC26" t="str">
            <v>Витал</v>
          </cell>
          <cell r="AD26" t="e">
            <v>#N/A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26</v>
          </cell>
          <cell r="D27">
            <v>71</v>
          </cell>
          <cell r="E27">
            <v>95</v>
          </cell>
          <cell r="F27">
            <v>2</v>
          </cell>
          <cell r="G27">
            <v>0</v>
          </cell>
          <cell r="H27" t="e">
            <v>#N/A</v>
          </cell>
          <cell r="I27">
            <v>222</v>
          </cell>
          <cell r="J27">
            <v>-127</v>
          </cell>
          <cell r="K27">
            <v>0</v>
          </cell>
          <cell r="L27">
            <v>0</v>
          </cell>
          <cell r="S27">
            <v>19</v>
          </cell>
          <cell r="U27">
            <v>0.10526315789473684</v>
          </cell>
          <cell r="V27">
            <v>0.10526315789473684</v>
          </cell>
          <cell r="Y27">
            <v>186.2</v>
          </cell>
          <cell r="Z27">
            <v>169.2</v>
          </cell>
          <cell r="AA27">
            <v>7.8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177</v>
          </cell>
          <cell r="D28">
            <v>698</v>
          </cell>
          <cell r="E28">
            <v>471</v>
          </cell>
          <cell r="F28">
            <v>216</v>
          </cell>
          <cell r="G28">
            <v>0.3</v>
          </cell>
          <cell r="H28" t="e">
            <v>#N/A</v>
          </cell>
          <cell r="I28">
            <v>492</v>
          </cell>
          <cell r="J28">
            <v>-21</v>
          </cell>
          <cell r="K28">
            <v>120</v>
          </cell>
          <cell r="L28">
            <v>0</v>
          </cell>
          <cell r="S28">
            <v>94.2</v>
          </cell>
          <cell r="T28">
            <v>320</v>
          </cell>
          <cell r="U28">
            <v>6.9639065817409769</v>
          </cell>
          <cell r="V28">
            <v>2.2929936305732483</v>
          </cell>
          <cell r="Y28">
            <v>89.6</v>
          </cell>
          <cell r="Z28">
            <v>86.8</v>
          </cell>
          <cell r="AA28">
            <v>101.2</v>
          </cell>
          <cell r="AB28">
            <v>64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23</v>
          </cell>
          <cell r="D29">
            <v>125</v>
          </cell>
          <cell r="E29">
            <v>13</v>
          </cell>
          <cell r="F29">
            <v>22</v>
          </cell>
          <cell r="G29">
            <v>0</v>
          </cell>
          <cell r="H29" t="e">
            <v>#N/A</v>
          </cell>
          <cell r="I29">
            <v>52</v>
          </cell>
          <cell r="J29">
            <v>-39</v>
          </cell>
          <cell r="K29">
            <v>0</v>
          </cell>
          <cell r="L29">
            <v>0</v>
          </cell>
          <cell r="S29">
            <v>2.6</v>
          </cell>
          <cell r="U29">
            <v>8.4615384615384617</v>
          </cell>
          <cell r="V29">
            <v>8.4615384615384617</v>
          </cell>
          <cell r="Y29">
            <v>92</v>
          </cell>
          <cell r="Z29">
            <v>107.6</v>
          </cell>
          <cell r="AA29">
            <v>127</v>
          </cell>
          <cell r="AB29">
            <v>0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161</v>
          </cell>
          <cell r="D30">
            <v>587</v>
          </cell>
          <cell r="E30">
            <v>237</v>
          </cell>
          <cell r="F30">
            <v>231</v>
          </cell>
          <cell r="G30">
            <v>0.09</v>
          </cell>
          <cell r="H30" t="e">
            <v>#N/A</v>
          </cell>
          <cell r="I30">
            <v>246</v>
          </cell>
          <cell r="J30">
            <v>-9</v>
          </cell>
          <cell r="K30">
            <v>80</v>
          </cell>
          <cell r="L30">
            <v>0</v>
          </cell>
          <cell r="S30">
            <v>47.4</v>
          </cell>
          <cell r="T30">
            <v>40</v>
          </cell>
          <cell r="U30">
            <v>7.4050632911392409</v>
          </cell>
          <cell r="V30">
            <v>4.8734177215189876</v>
          </cell>
          <cell r="Y30">
            <v>59.6</v>
          </cell>
          <cell r="Z30">
            <v>49</v>
          </cell>
          <cell r="AA30">
            <v>52.4</v>
          </cell>
          <cell r="AB30">
            <v>36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35</v>
          </cell>
          <cell r="D31">
            <v>205</v>
          </cell>
          <cell r="E31">
            <v>83</v>
          </cell>
          <cell r="F31">
            <v>126</v>
          </cell>
          <cell r="G31">
            <v>0</v>
          </cell>
          <cell r="H31" t="e">
            <v>#N/A</v>
          </cell>
          <cell r="I31">
            <v>90</v>
          </cell>
          <cell r="J31">
            <v>-7</v>
          </cell>
          <cell r="K31">
            <v>0</v>
          </cell>
          <cell r="L31">
            <v>0</v>
          </cell>
          <cell r="S31">
            <v>16.600000000000001</v>
          </cell>
          <cell r="U31">
            <v>7.5903614457831319</v>
          </cell>
          <cell r="V31">
            <v>7.5903614457831319</v>
          </cell>
          <cell r="Y31">
            <v>26.2</v>
          </cell>
          <cell r="Z31">
            <v>23</v>
          </cell>
          <cell r="AA31">
            <v>23.2</v>
          </cell>
          <cell r="AB31">
            <v>38</v>
          </cell>
          <cell r="AC31" t="str">
            <v>вывод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75</v>
          </cell>
          <cell r="D32">
            <v>582</v>
          </cell>
          <cell r="E32">
            <v>371</v>
          </cell>
          <cell r="F32">
            <v>248</v>
          </cell>
          <cell r="G32">
            <v>0.09</v>
          </cell>
          <cell r="H32">
            <v>45</v>
          </cell>
          <cell r="I32">
            <v>395</v>
          </cell>
          <cell r="J32">
            <v>-24</v>
          </cell>
          <cell r="K32">
            <v>80</v>
          </cell>
          <cell r="L32">
            <v>40</v>
          </cell>
          <cell r="S32">
            <v>74.2</v>
          </cell>
          <cell r="T32">
            <v>120</v>
          </cell>
          <cell r="U32">
            <v>6.5768194070080863</v>
          </cell>
          <cell r="V32">
            <v>3.3423180592991915</v>
          </cell>
          <cell r="Y32">
            <v>56.8</v>
          </cell>
          <cell r="Z32">
            <v>53.4</v>
          </cell>
          <cell r="AA32">
            <v>65</v>
          </cell>
          <cell r="AB32">
            <v>38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155</v>
          </cell>
          <cell r="D33">
            <v>222</v>
          </cell>
          <cell r="E33">
            <v>110</v>
          </cell>
          <cell r="F33">
            <v>252</v>
          </cell>
          <cell r="G33">
            <v>0.4</v>
          </cell>
          <cell r="H33">
            <v>60</v>
          </cell>
          <cell r="I33">
            <v>119</v>
          </cell>
          <cell r="J33">
            <v>-9</v>
          </cell>
          <cell r="K33">
            <v>0</v>
          </cell>
          <cell r="L33">
            <v>0</v>
          </cell>
          <cell r="S33">
            <v>22</v>
          </cell>
          <cell r="U33">
            <v>11.454545454545455</v>
          </cell>
          <cell r="V33">
            <v>11.454545454545455</v>
          </cell>
          <cell r="Y33">
            <v>34.4</v>
          </cell>
          <cell r="Z33">
            <v>42.6</v>
          </cell>
          <cell r="AA33">
            <v>30.4</v>
          </cell>
          <cell r="AB33">
            <v>10</v>
          </cell>
          <cell r="AC33" t="str">
            <v>увел</v>
          </cell>
          <cell r="AD33">
            <v>0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320</v>
          </cell>
          <cell r="D34">
            <v>593</v>
          </cell>
          <cell r="E34">
            <v>403</v>
          </cell>
          <cell r="F34">
            <v>318</v>
          </cell>
          <cell r="G34">
            <v>0.4</v>
          </cell>
          <cell r="H34">
            <v>60</v>
          </cell>
          <cell r="I34">
            <v>405</v>
          </cell>
          <cell r="J34">
            <v>-2</v>
          </cell>
          <cell r="K34">
            <v>0</v>
          </cell>
          <cell r="L34">
            <v>120</v>
          </cell>
          <cell r="S34">
            <v>80.599999999999994</v>
          </cell>
          <cell r="T34">
            <v>120</v>
          </cell>
          <cell r="U34">
            <v>6.9230769230769234</v>
          </cell>
          <cell r="V34">
            <v>3.9454094292803972</v>
          </cell>
          <cell r="Y34">
            <v>82.8</v>
          </cell>
          <cell r="Z34">
            <v>87.4</v>
          </cell>
          <cell r="AA34">
            <v>76.2</v>
          </cell>
          <cell r="AB34">
            <v>69</v>
          </cell>
          <cell r="AC34">
            <v>0</v>
          </cell>
          <cell r="AD34">
            <v>0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154</v>
          </cell>
          <cell r="D35">
            <v>481</v>
          </cell>
          <cell r="E35">
            <v>282</v>
          </cell>
          <cell r="F35">
            <v>289</v>
          </cell>
          <cell r="G35">
            <v>0.15</v>
          </cell>
          <cell r="H35" t="e">
            <v>#N/A</v>
          </cell>
          <cell r="I35">
            <v>283</v>
          </cell>
          <cell r="J35">
            <v>-1</v>
          </cell>
          <cell r="K35">
            <v>80</v>
          </cell>
          <cell r="L35">
            <v>0</v>
          </cell>
          <cell r="S35">
            <v>56.4</v>
          </cell>
          <cell r="T35">
            <v>40</v>
          </cell>
          <cell r="U35">
            <v>7.25177304964539</v>
          </cell>
          <cell r="V35">
            <v>5.124113475177305</v>
          </cell>
          <cell r="Y35">
            <v>66</v>
          </cell>
          <cell r="Z35">
            <v>54.8</v>
          </cell>
          <cell r="AA35">
            <v>62.8</v>
          </cell>
          <cell r="AB35">
            <v>48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118.67100000000001</v>
          </cell>
          <cell r="D36">
            <v>1050.441</v>
          </cell>
          <cell r="E36">
            <v>510.101</v>
          </cell>
          <cell r="F36">
            <v>280.60399999999998</v>
          </cell>
          <cell r="G36">
            <v>1</v>
          </cell>
          <cell r="H36">
            <v>45</v>
          </cell>
          <cell r="I36">
            <v>547.9</v>
          </cell>
          <cell r="J36">
            <v>-37.798999999999978</v>
          </cell>
          <cell r="K36">
            <v>240</v>
          </cell>
          <cell r="L36">
            <v>50</v>
          </cell>
          <cell r="S36">
            <v>102.0202</v>
          </cell>
          <cell r="T36">
            <v>150</v>
          </cell>
          <cell r="U36">
            <v>7.0633462784821051</v>
          </cell>
          <cell r="V36">
            <v>2.7504749059499978</v>
          </cell>
          <cell r="Y36">
            <v>68.988</v>
          </cell>
          <cell r="Z36">
            <v>73.674400000000006</v>
          </cell>
          <cell r="AA36">
            <v>85.448400000000007</v>
          </cell>
          <cell r="AB36">
            <v>130.715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187</v>
          </cell>
          <cell r="D37">
            <v>82</v>
          </cell>
          <cell r="E37">
            <v>174</v>
          </cell>
          <cell r="F37">
            <v>91</v>
          </cell>
          <cell r="G37">
            <v>0.4</v>
          </cell>
          <cell r="H37">
            <v>60</v>
          </cell>
          <cell r="I37">
            <v>172</v>
          </cell>
          <cell r="J37">
            <v>2</v>
          </cell>
          <cell r="K37">
            <v>0</v>
          </cell>
          <cell r="L37">
            <v>40</v>
          </cell>
          <cell r="S37">
            <v>34.799999999999997</v>
          </cell>
          <cell r="T37">
            <v>80</v>
          </cell>
          <cell r="U37">
            <v>6.0632183908045985</v>
          </cell>
          <cell r="V37">
            <v>2.6149425287356323</v>
          </cell>
          <cell r="Y37">
            <v>38.4</v>
          </cell>
          <cell r="Z37">
            <v>22.4</v>
          </cell>
          <cell r="AA37">
            <v>23.6</v>
          </cell>
          <cell r="AB37">
            <v>14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133</v>
          </cell>
          <cell r="D38">
            <v>1124</v>
          </cell>
          <cell r="E38">
            <v>596</v>
          </cell>
          <cell r="F38">
            <v>568</v>
          </cell>
          <cell r="G38">
            <v>0.4</v>
          </cell>
          <cell r="H38">
            <v>60</v>
          </cell>
          <cell r="I38">
            <v>603</v>
          </cell>
          <cell r="J38">
            <v>-7</v>
          </cell>
          <cell r="K38">
            <v>200</v>
          </cell>
          <cell r="L38">
            <v>0</v>
          </cell>
          <cell r="S38">
            <v>119.2</v>
          </cell>
          <cell r="T38">
            <v>240</v>
          </cell>
          <cell r="U38">
            <v>8.4563758389261743</v>
          </cell>
          <cell r="V38">
            <v>4.7651006711409396</v>
          </cell>
          <cell r="Y38">
            <v>101.8</v>
          </cell>
          <cell r="Z38">
            <v>95</v>
          </cell>
          <cell r="AA38">
            <v>124.6</v>
          </cell>
          <cell r="AB38">
            <v>92</v>
          </cell>
          <cell r="AC38">
            <v>0</v>
          </cell>
          <cell r="AD38">
            <v>0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3793</v>
          </cell>
          <cell r="D39">
            <v>17359</v>
          </cell>
          <cell r="E39">
            <v>4594</v>
          </cell>
          <cell r="F39">
            <v>3809</v>
          </cell>
          <cell r="G39">
            <v>0.4</v>
          </cell>
          <cell r="H39">
            <v>60</v>
          </cell>
          <cell r="I39">
            <v>4731</v>
          </cell>
          <cell r="J39">
            <v>-137</v>
          </cell>
          <cell r="K39">
            <v>1200</v>
          </cell>
          <cell r="L39">
            <v>1000</v>
          </cell>
          <cell r="S39">
            <v>918.8</v>
          </cell>
          <cell r="T39">
            <v>400</v>
          </cell>
          <cell r="U39">
            <v>6.9754026991728342</v>
          </cell>
          <cell r="V39">
            <v>4.1456247279059646</v>
          </cell>
          <cell r="Y39">
            <v>902.2</v>
          </cell>
          <cell r="Z39">
            <v>911</v>
          </cell>
          <cell r="AA39">
            <v>911.6</v>
          </cell>
          <cell r="AB39">
            <v>669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342</v>
          </cell>
          <cell r="D40">
            <v>541</v>
          </cell>
          <cell r="E40">
            <v>340</v>
          </cell>
          <cell r="F40">
            <v>422</v>
          </cell>
          <cell r="G40">
            <v>0.5</v>
          </cell>
          <cell r="H40" t="e">
            <v>#N/A</v>
          </cell>
          <cell r="I40">
            <v>381</v>
          </cell>
          <cell r="J40">
            <v>-41</v>
          </cell>
          <cell r="K40">
            <v>160</v>
          </cell>
          <cell r="L40">
            <v>0</v>
          </cell>
          <cell r="S40">
            <v>68</v>
          </cell>
          <cell r="U40">
            <v>8.5588235294117645</v>
          </cell>
          <cell r="V40">
            <v>6.2058823529411766</v>
          </cell>
          <cell r="Y40">
            <v>108.2</v>
          </cell>
          <cell r="Z40">
            <v>89</v>
          </cell>
          <cell r="AA40">
            <v>83.6</v>
          </cell>
          <cell r="AB40">
            <v>84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68</v>
          </cell>
          <cell r="D41">
            <v>6</v>
          </cell>
          <cell r="E41">
            <v>32</v>
          </cell>
          <cell r="F41">
            <v>42</v>
          </cell>
          <cell r="G41">
            <v>0</v>
          </cell>
          <cell r="H41" t="e">
            <v>#N/A</v>
          </cell>
          <cell r="I41">
            <v>30</v>
          </cell>
          <cell r="J41">
            <v>2</v>
          </cell>
          <cell r="K41">
            <v>0</v>
          </cell>
          <cell r="L41">
            <v>0</v>
          </cell>
          <cell r="S41">
            <v>6.4</v>
          </cell>
          <cell r="U41">
            <v>6.5625</v>
          </cell>
          <cell r="V41">
            <v>6.5625</v>
          </cell>
          <cell r="Y41">
            <v>2.2000000000000002</v>
          </cell>
          <cell r="Z41">
            <v>5.4</v>
          </cell>
          <cell r="AA41">
            <v>7.4</v>
          </cell>
          <cell r="AB41">
            <v>7</v>
          </cell>
          <cell r="AC41" t="str">
            <v>увел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1529</v>
          </cell>
          <cell r="D42">
            <v>5081</v>
          </cell>
          <cell r="E42">
            <v>2206</v>
          </cell>
          <cell r="F42">
            <v>2051</v>
          </cell>
          <cell r="G42">
            <v>0.4</v>
          </cell>
          <cell r="H42">
            <v>60</v>
          </cell>
          <cell r="I42">
            <v>2255</v>
          </cell>
          <cell r="J42">
            <v>-49</v>
          </cell>
          <cell r="K42">
            <v>800</v>
          </cell>
          <cell r="L42">
            <v>200</v>
          </cell>
          <cell r="S42">
            <v>441.2</v>
          </cell>
          <cell r="U42">
            <v>6.915231187669991</v>
          </cell>
          <cell r="V42">
            <v>4.6486854034451497</v>
          </cell>
          <cell r="Y42">
            <v>513.6</v>
          </cell>
          <cell r="Z42">
            <v>462.2</v>
          </cell>
          <cell r="AA42">
            <v>470.8</v>
          </cell>
          <cell r="AB42">
            <v>365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4273</v>
          </cell>
          <cell r="D43">
            <v>18376</v>
          </cell>
          <cell r="E43">
            <v>4214</v>
          </cell>
          <cell r="F43">
            <v>3521</v>
          </cell>
          <cell r="G43">
            <v>0.4</v>
          </cell>
          <cell r="H43">
            <v>60</v>
          </cell>
          <cell r="I43">
            <v>4335</v>
          </cell>
          <cell r="J43">
            <v>-121</v>
          </cell>
          <cell r="K43">
            <v>1200</v>
          </cell>
          <cell r="L43">
            <v>800</v>
          </cell>
          <cell r="S43">
            <v>842.8</v>
          </cell>
          <cell r="T43">
            <v>400</v>
          </cell>
          <cell r="U43">
            <v>7.0253915519696255</v>
          </cell>
          <cell r="V43">
            <v>4.1777408637873759</v>
          </cell>
          <cell r="Y43">
            <v>907</v>
          </cell>
          <cell r="Z43">
            <v>812.2</v>
          </cell>
          <cell r="AA43">
            <v>835.6</v>
          </cell>
          <cell r="AB43">
            <v>531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6</v>
          </cell>
          <cell r="D44">
            <v>260</v>
          </cell>
          <cell r="E44">
            <v>129</v>
          </cell>
          <cell r="F44">
            <v>123</v>
          </cell>
          <cell r="G44">
            <v>0</v>
          </cell>
          <cell r="H44" t="e">
            <v>#N/A</v>
          </cell>
          <cell r="I44">
            <v>131</v>
          </cell>
          <cell r="J44">
            <v>-2</v>
          </cell>
          <cell r="K44">
            <v>0</v>
          </cell>
          <cell r="L44">
            <v>0</v>
          </cell>
          <cell r="S44">
            <v>25.8</v>
          </cell>
          <cell r="U44">
            <v>4.7674418604651159</v>
          </cell>
          <cell r="V44">
            <v>4.7674418604651159</v>
          </cell>
          <cell r="Y44">
            <v>19</v>
          </cell>
          <cell r="Z44">
            <v>24.6</v>
          </cell>
          <cell r="AA44">
            <v>26.4</v>
          </cell>
          <cell r="AB44">
            <v>28</v>
          </cell>
          <cell r="AC44" t="str">
            <v>вывод</v>
          </cell>
          <cell r="AD44" t="str">
            <v>увел</v>
          </cell>
        </row>
        <row r="45">
          <cell r="A45" t="str">
            <v>6415 БАЛЫКОВАЯ Коровино п/к в/у 0.84кг 6шт.  ОСТАНКИНО</v>
          </cell>
          <cell r="B45" t="str">
            <v>шт</v>
          </cell>
          <cell r="D45">
            <v>4</v>
          </cell>
          <cell r="E45">
            <v>0</v>
          </cell>
          <cell r="G45">
            <v>0</v>
          </cell>
          <cell r="H45" t="e">
            <v>#N/A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S45">
            <v>0</v>
          </cell>
          <cell r="U45" t="e">
            <v>#DIV/0!</v>
          </cell>
          <cell r="V45" t="e">
            <v>#DIV/0!</v>
          </cell>
          <cell r="Y45">
            <v>8.4</v>
          </cell>
          <cell r="Z45">
            <v>9.6</v>
          </cell>
          <cell r="AA45">
            <v>6.6</v>
          </cell>
          <cell r="AB45">
            <v>0</v>
          </cell>
          <cell r="AC45">
            <v>0</v>
          </cell>
          <cell r="AD45" t="str">
            <v>склад</v>
          </cell>
        </row>
        <row r="46">
          <cell r="A46" t="str">
            <v>6426 КЛАССИЧЕСКАЯ ПМ вар п/о 0.3кг 8шт.  ОСТАНКИНО</v>
          </cell>
          <cell r="B46" t="str">
            <v>шт</v>
          </cell>
          <cell r="C46">
            <v>878</v>
          </cell>
          <cell r="D46">
            <v>2606</v>
          </cell>
          <cell r="E46">
            <v>1546</v>
          </cell>
          <cell r="F46">
            <v>1734</v>
          </cell>
          <cell r="G46">
            <v>0.3</v>
          </cell>
          <cell r="H46">
            <v>60</v>
          </cell>
          <cell r="I46">
            <v>1587</v>
          </cell>
          <cell r="J46">
            <v>-41</v>
          </cell>
          <cell r="K46">
            <v>480</v>
          </cell>
          <cell r="L46">
            <v>0</v>
          </cell>
          <cell r="S46">
            <v>309.2</v>
          </cell>
          <cell r="U46">
            <v>7.160413971539457</v>
          </cell>
          <cell r="V46">
            <v>5.6080206985769729</v>
          </cell>
          <cell r="Y46">
            <v>319.2</v>
          </cell>
          <cell r="Z46">
            <v>312.60000000000002</v>
          </cell>
          <cell r="AA46">
            <v>298.60000000000002</v>
          </cell>
          <cell r="AB46">
            <v>125</v>
          </cell>
          <cell r="AC46" t="str">
            <v>костик</v>
          </cell>
          <cell r="AD46" t="str">
            <v>костик</v>
          </cell>
        </row>
        <row r="47">
          <cell r="A47" t="str">
            <v>6448 СВИНИНА МАДЕРА с/к с/н в/у 1/100 10шт.   ОСТАНКИНО</v>
          </cell>
          <cell r="B47" t="str">
            <v>шт</v>
          </cell>
          <cell r="C47">
            <v>262</v>
          </cell>
          <cell r="D47">
            <v>238</v>
          </cell>
          <cell r="E47">
            <v>224</v>
          </cell>
          <cell r="F47">
            <v>208</v>
          </cell>
          <cell r="G47">
            <v>0.1</v>
          </cell>
          <cell r="H47" t="e">
            <v>#N/A</v>
          </cell>
          <cell r="I47">
            <v>231</v>
          </cell>
          <cell r="J47">
            <v>-7</v>
          </cell>
          <cell r="K47">
            <v>80</v>
          </cell>
          <cell r="L47">
            <v>0</v>
          </cell>
          <cell r="S47">
            <v>44.8</v>
          </cell>
          <cell r="T47">
            <v>40</v>
          </cell>
          <cell r="U47">
            <v>7.3214285714285721</v>
          </cell>
          <cell r="V47">
            <v>4.6428571428571432</v>
          </cell>
          <cell r="Y47">
            <v>60.2</v>
          </cell>
          <cell r="Z47">
            <v>36</v>
          </cell>
          <cell r="AA47">
            <v>49.6</v>
          </cell>
          <cell r="AB47">
            <v>35</v>
          </cell>
          <cell r="AC47" t="str">
            <v>Витал</v>
          </cell>
          <cell r="AD47" t="str">
            <v>костик</v>
          </cell>
        </row>
        <row r="48">
          <cell r="A48" t="str">
            <v>6453 ЭКСТРА Папа может с/к с/н в/у 1/100 14шт.   ОСТАНКИНО</v>
          </cell>
          <cell r="B48" t="str">
            <v>шт</v>
          </cell>
          <cell r="C48">
            <v>639</v>
          </cell>
          <cell r="D48">
            <v>3446</v>
          </cell>
          <cell r="E48">
            <v>1634</v>
          </cell>
          <cell r="F48">
            <v>1715</v>
          </cell>
          <cell r="G48">
            <v>0.1</v>
          </cell>
          <cell r="H48">
            <v>60</v>
          </cell>
          <cell r="I48">
            <v>1632</v>
          </cell>
          <cell r="J48">
            <v>2</v>
          </cell>
          <cell r="K48">
            <v>560</v>
          </cell>
          <cell r="L48">
            <v>0</v>
          </cell>
          <cell r="S48">
            <v>326.8</v>
          </cell>
          <cell r="U48">
            <v>6.9614443084455324</v>
          </cell>
          <cell r="V48">
            <v>5.2478580171358624</v>
          </cell>
          <cell r="Y48">
            <v>327.2</v>
          </cell>
          <cell r="Z48">
            <v>296.2</v>
          </cell>
          <cell r="AA48">
            <v>364</v>
          </cell>
          <cell r="AB48">
            <v>317</v>
          </cell>
          <cell r="AC48" t="str">
            <v>костик</v>
          </cell>
          <cell r="AD48" t="str">
            <v>костик</v>
          </cell>
        </row>
        <row r="49">
          <cell r="A49" t="str">
            <v>6454 АРОМАТНАЯ с/к с/н в/у 1/100 14шт.  ОСТАНКИНО</v>
          </cell>
          <cell r="B49" t="str">
            <v>шт</v>
          </cell>
          <cell r="C49">
            <v>543</v>
          </cell>
          <cell r="D49">
            <v>2494</v>
          </cell>
          <cell r="E49">
            <v>1453</v>
          </cell>
          <cell r="F49">
            <v>1115</v>
          </cell>
          <cell r="G49">
            <v>0.1</v>
          </cell>
          <cell r="H49">
            <v>60</v>
          </cell>
          <cell r="I49">
            <v>1476</v>
          </cell>
          <cell r="J49">
            <v>-23</v>
          </cell>
          <cell r="K49">
            <v>420</v>
          </cell>
          <cell r="L49">
            <v>280</v>
          </cell>
          <cell r="S49">
            <v>290.60000000000002</v>
          </cell>
          <cell r="T49">
            <v>280</v>
          </cell>
          <cell r="U49">
            <v>7.2092222986923602</v>
          </cell>
          <cell r="V49">
            <v>3.8368891947694421</v>
          </cell>
          <cell r="Y49">
            <v>283.8</v>
          </cell>
          <cell r="Z49">
            <v>272.2</v>
          </cell>
          <cell r="AA49">
            <v>296.2</v>
          </cell>
          <cell r="AB49">
            <v>274</v>
          </cell>
          <cell r="AC49" t="str">
            <v>костик</v>
          </cell>
          <cell r="AD49" t="str">
            <v>п90</v>
          </cell>
        </row>
        <row r="50">
          <cell r="A50" t="str">
            <v>6459 СЕРВЕЛАТ ШВЕЙЦАРСК. в/к с/н в/у 1/100*10  ОСТАНКИНО</v>
          </cell>
          <cell r="B50" t="str">
            <v>шт</v>
          </cell>
          <cell r="C50">
            <v>243</v>
          </cell>
          <cell r="D50">
            <v>1051</v>
          </cell>
          <cell r="E50">
            <v>599</v>
          </cell>
          <cell r="F50">
            <v>326</v>
          </cell>
          <cell r="G50">
            <v>0.1</v>
          </cell>
          <cell r="H50" t="e">
            <v>#N/A</v>
          </cell>
          <cell r="I50">
            <v>607</v>
          </cell>
          <cell r="J50">
            <v>-8</v>
          </cell>
          <cell r="K50">
            <v>320</v>
          </cell>
          <cell r="L50">
            <v>120</v>
          </cell>
          <cell r="S50">
            <v>119.8</v>
          </cell>
          <cell r="T50">
            <v>80</v>
          </cell>
          <cell r="U50">
            <v>7.0617696160267114</v>
          </cell>
          <cell r="V50">
            <v>2.7212020033388984</v>
          </cell>
          <cell r="Y50">
            <v>122.8</v>
          </cell>
          <cell r="Z50">
            <v>103.6</v>
          </cell>
          <cell r="AA50">
            <v>112.6</v>
          </cell>
          <cell r="AB50">
            <v>125</v>
          </cell>
          <cell r="AC50" t="str">
            <v>костик</v>
          </cell>
          <cell r="AD50" t="str">
            <v>костик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8.3000000000000004E-2</v>
          </cell>
          <cell r="D51">
            <v>101.76300000000001</v>
          </cell>
          <cell r="E51">
            <v>37.185000000000002</v>
          </cell>
          <cell r="F51">
            <v>19.170000000000002</v>
          </cell>
          <cell r="G51">
            <v>1</v>
          </cell>
          <cell r="H51">
            <v>45</v>
          </cell>
          <cell r="I51">
            <v>59.7</v>
          </cell>
          <cell r="J51">
            <v>-22.515000000000001</v>
          </cell>
          <cell r="K51">
            <v>10</v>
          </cell>
          <cell r="L51">
            <v>0</v>
          </cell>
          <cell r="S51">
            <v>7.4370000000000003</v>
          </cell>
          <cell r="T51">
            <v>20</v>
          </cell>
          <cell r="U51">
            <v>6.6115369100443724</v>
          </cell>
          <cell r="V51">
            <v>2.5776522791448166</v>
          </cell>
          <cell r="Y51">
            <v>12.035</v>
          </cell>
          <cell r="Z51">
            <v>8.6180000000000003</v>
          </cell>
          <cell r="AA51">
            <v>7.6933999999999996</v>
          </cell>
          <cell r="AB51">
            <v>16.774999999999999</v>
          </cell>
          <cell r="AC51" t="str">
            <v>увел</v>
          </cell>
          <cell r="AD51" t="str">
            <v>костик</v>
          </cell>
        </row>
        <row r="52">
          <cell r="A52" t="str">
            <v>6492 ШПИК С ЧЕСНОК.И ПЕРЦЕМ к/в в/у 0.3кг_45c  ОСТАНКИНО</v>
          </cell>
          <cell r="B52" t="str">
            <v>шт</v>
          </cell>
          <cell r="C52">
            <v>47</v>
          </cell>
          <cell r="D52">
            <v>74</v>
          </cell>
          <cell r="E52">
            <v>52</v>
          </cell>
          <cell r="F52">
            <v>6</v>
          </cell>
          <cell r="G52">
            <v>0</v>
          </cell>
          <cell r="H52">
            <v>45</v>
          </cell>
          <cell r="I52">
            <v>106</v>
          </cell>
          <cell r="J52">
            <v>-54</v>
          </cell>
          <cell r="K52">
            <v>0</v>
          </cell>
          <cell r="L52">
            <v>0</v>
          </cell>
          <cell r="S52">
            <v>10.4</v>
          </cell>
          <cell r="U52">
            <v>0.57692307692307687</v>
          </cell>
          <cell r="V52">
            <v>0.57692307692307687</v>
          </cell>
          <cell r="Y52">
            <v>33</v>
          </cell>
          <cell r="Z52">
            <v>25</v>
          </cell>
          <cell r="AA52">
            <v>42.4</v>
          </cell>
          <cell r="AB52">
            <v>2</v>
          </cell>
          <cell r="AC52" t="str">
            <v>костик</v>
          </cell>
          <cell r="AD52" t="str">
            <v>костик</v>
          </cell>
        </row>
        <row r="53">
          <cell r="A53" t="str">
            <v>6495 ВЕТЧ.МРАМОРНАЯ в/у срез 0.3кг 6шт_45с  ОСТАНКИНО</v>
          </cell>
          <cell r="B53" t="str">
            <v>шт</v>
          </cell>
          <cell r="C53">
            <v>350</v>
          </cell>
          <cell r="D53">
            <v>618</v>
          </cell>
          <cell r="E53">
            <v>474</v>
          </cell>
          <cell r="F53">
            <v>361</v>
          </cell>
          <cell r="G53">
            <v>0.3</v>
          </cell>
          <cell r="H53">
            <v>45</v>
          </cell>
          <cell r="I53">
            <v>489</v>
          </cell>
          <cell r="J53">
            <v>-15</v>
          </cell>
          <cell r="K53">
            <v>120</v>
          </cell>
          <cell r="L53">
            <v>120</v>
          </cell>
          <cell r="S53">
            <v>94.8</v>
          </cell>
          <cell r="T53">
            <v>90</v>
          </cell>
          <cell r="U53">
            <v>7.2890295358649793</v>
          </cell>
          <cell r="V53">
            <v>3.8080168776371308</v>
          </cell>
          <cell r="Y53">
            <v>106</v>
          </cell>
          <cell r="Z53">
            <v>81</v>
          </cell>
          <cell r="AA53">
            <v>95.2</v>
          </cell>
          <cell r="AB53">
            <v>98</v>
          </cell>
          <cell r="AC53" t="str">
            <v>костик</v>
          </cell>
          <cell r="AD53" t="str">
            <v>костик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216.18600000000001</v>
          </cell>
          <cell r="D54">
            <v>981.803</v>
          </cell>
          <cell r="E54">
            <v>499.74799999999999</v>
          </cell>
          <cell r="F54">
            <v>418.61500000000001</v>
          </cell>
          <cell r="G54">
            <v>1</v>
          </cell>
          <cell r="H54">
            <v>45</v>
          </cell>
          <cell r="I54">
            <v>498.3</v>
          </cell>
          <cell r="J54">
            <v>1.4479999999999791</v>
          </cell>
          <cell r="K54">
            <v>150</v>
          </cell>
          <cell r="L54">
            <v>80</v>
          </cell>
          <cell r="S54">
            <v>99.949600000000004</v>
          </cell>
          <cell r="T54">
            <v>70</v>
          </cell>
          <cell r="U54">
            <v>7.1897736459175423</v>
          </cell>
          <cell r="V54">
            <v>4.1882608834852766</v>
          </cell>
          <cell r="Y54">
            <v>88.108800000000002</v>
          </cell>
          <cell r="Z54">
            <v>74.119600000000005</v>
          </cell>
          <cell r="AA54">
            <v>98.455799999999996</v>
          </cell>
          <cell r="AB54">
            <v>98.13</v>
          </cell>
          <cell r="AC54">
            <v>0</v>
          </cell>
          <cell r="AD54">
            <v>0</v>
          </cell>
        </row>
        <row r="55">
          <cell r="A55" t="str">
            <v>6528 ШПИКАЧКИ СОЧНЫЕ ПМ сар б/о мгс 0.4кг 45с  ОСТАНКИНО</v>
          </cell>
          <cell r="B55" t="str">
            <v>шт</v>
          </cell>
          <cell r="C55">
            <v>10</v>
          </cell>
          <cell r="D55">
            <v>37</v>
          </cell>
          <cell r="E55">
            <v>12</v>
          </cell>
          <cell r="F55">
            <v>33</v>
          </cell>
          <cell r="G55">
            <v>0.4</v>
          </cell>
          <cell r="H55" t="e">
            <v>#N/A</v>
          </cell>
          <cell r="I55">
            <v>15</v>
          </cell>
          <cell r="J55">
            <v>-3</v>
          </cell>
          <cell r="K55">
            <v>0</v>
          </cell>
          <cell r="L55">
            <v>0</v>
          </cell>
          <cell r="S55">
            <v>2.4</v>
          </cell>
          <cell r="U55">
            <v>13.75</v>
          </cell>
          <cell r="V55">
            <v>13.75</v>
          </cell>
          <cell r="Y55">
            <v>4</v>
          </cell>
          <cell r="Z55">
            <v>2.8</v>
          </cell>
          <cell r="AA55">
            <v>4.4000000000000004</v>
          </cell>
          <cell r="AB55">
            <v>3</v>
          </cell>
          <cell r="AC55" t="str">
            <v>увел</v>
          </cell>
          <cell r="AD55" t="e">
            <v>#N/A</v>
          </cell>
        </row>
        <row r="56">
          <cell r="A56" t="str">
            <v>6586 МРАМОРНАЯ И БАЛЫКОВАЯ в/к с/н мгс 1/90 ОСТАНКИНО</v>
          </cell>
          <cell r="B56" t="str">
            <v>шт</v>
          </cell>
          <cell r="C56">
            <v>135</v>
          </cell>
          <cell r="D56">
            <v>983</v>
          </cell>
          <cell r="E56">
            <v>223</v>
          </cell>
          <cell r="F56">
            <v>297</v>
          </cell>
          <cell r="G56">
            <v>0.09</v>
          </cell>
          <cell r="H56">
            <v>45</v>
          </cell>
          <cell r="I56">
            <v>254</v>
          </cell>
          <cell r="J56">
            <v>-31</v>
          </cell>
          <cell r="K56">
            <v>80</v>
          </cell>
          <cell r="L56">
            <v>80</v>
          </cell>
          <cell r="S56">
            <v>44.6</v>
          </cell>
          <cell r="U56">
            <v>10.246636771300448</v>
          </cell>
          <cell r="V56">
            <v>6.6591928251121075</v>
          </cell>
          <cell r="Y56">
            <v>51.6</v>
          </cell>
          <cell r="Z56">
            <v>51.2</v>
          </cell>
          <cell r="AA56">
            <v>57.2</v>
          </cell>
          <cell r="AB56">
            <v>29</v>
          </cell>
          <cell r="AC56" t="str">
            <v>костик</v>
          </cell>
          <cell r="AD56" t="str">
            <v>костик</v>
          </cell>
        </row>
        <row r="57">
          <cell r="A57" t="str">
            <v>6609 С ГОВЯДИНОЙ ПМ сар б/о мгс 0.4кг_45с ОСТАНКИНО</v>
          </cell>
          <cell r="B57" t="str">
            <v>шт</v>
          </cell>
          <cell r="C57">
            <v>17</v>
          </cell>
          <cell r="D57">
            <v>69</v>
          </cell>
          <cell r="E57">
            <v>39</v>
          </cell>
          <cell r="F57">
            <v>46</v>
          </cell>
          <cell r="G57">
            <v>0.4</v>
          </cell>
          <cell r="H57" t="e">
            <v>#N/A</v>
          </cell>
          <cell r="I57">
            <v>40</v>
          </cell>
          <cell r="J57">
            <v>-1</v>
          </cell>
          <cell r="K57">
            <v>20</v>
          </cell>
          <cell r="L57">
            <v>0</v>
          </cell>
          <cell r="S57">
            <v>7.8</v>
          </cell>
          <cell r="U57">
            <v>8.4615384615384617</v>
          </cell>
          <cell r="V57">
            <v>5.8974358974358978</v>
          </cell>
          <cell r="Y57">
            <v>8.4</v>
          </cell>
          <cell r="Z57">
            <v>7</v>
          </cell>
          <cell r="AA57">
            <v>9</v>
          </cell>
          <cell r="AB57">
            <v>10</v>
          </cell>
          <cell r="AC57" t="e">
            <v>#N/A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223</v>
          </cell>
          <cell r="D58">
            <v>780</v>
          </cell>
          <cell r="E58">
            <v>643</v>
          </cell>
          <cell r="F58">
            <v>577</v>
          </cell>
          <cell r="G58">
            <v>0.3</v>
          </cell>
          <cell r="H58" t="e">
            <v>#N/A</v>
          </cell>
          <cell r="I58">
            <v>621</v>
          </cell>
          <cell r="J58">
            <v>22</v>
          </cell>
          <cell r="K58">
            <v>240</v>
          </cell>
          <cell r="L58">
            <v>120</v>
          </cell>
          <cell r="S58">
            <v>128.6</v>
          </cell>
          <cell r="U58">
            <v>7.2861586314152413</v>
          </cell>
          <cell r="V58">
            <v>4.4867807153965789</v>
          </cell>
          <cell r="Y58">
            <v>116</v>
          </cell>
          <cell r="Z58">
            <v>100.6</v>
          </cell>
          <cell r="AA58">
            <v>136.4</v>
          </cell>
          <cell r="AB58">
            <v>137</v>
          </cell>
          <cell r="AC58" t="str">
            <v>нов</v>
          </cell>
          <cell r="AD58" t="str">
            <v>нов</v>
          </cell>
        </row>
        <row r="59">
          <cell r="A59" t="str">
            <v>6684 СЕРВЕЛАТ КАРЕЛЬСКИЙ ПМ в/к в/у 0.28кг  ОСТАНКИНО</v>
          </cell>
          <cell r="B59" t="str">
            <v>шт</v>
          </cell>
          <cell r="C59">
            <v>1770</v>
          </cell>
          <cell r="D59">
            <v>6158</v>
          </cell>
          <cell r="E59">
            <v>3245</v>
          </cell>
          <cell r="F59">
            <v>2206</v>
          </cell>
          <cell r="G59">
            <v>0.28000000000000003</v>
          </cell>
          <cell r="H59">
            <v>45</v>
          </cell>
          <cell r="I59">
            <v>3302</v>
          </cell>
          <cell r="J59">
            <v>-57</v>
          </cell>
          <cell r="K59">
            <v>1000</v>
          </cell>
          <cell r="L59">
            <v>400</v>
          </cell>
          <cell r="S59">
            <v>649</v>
          </cell>
          <cell r="T59">
            <v>1000</v>
          </cell>
          <cell r="U59">
            <v>7.0970724191063175</v>
          </cell>
          <cell r="V59">
            <v>3.3990755007704161</v>
          </cell>
          <cell r="Y59">
            <v>511.2</v>
          </cell>
          <cell r="Z59">
            <v>483.4</v>
          </cell>
          <cell r="AA59">
            <v>546</v>
          </cell>
          <cell r="AB59">
            <v>460</v>
          </cell>
          <cell r="AC59" t="str">
            <v>борд</v>
          </cell>
          <cell r="AD59" t="str">
            <v>борд</v>
          </cell>
        </row>
        <row r="60">
          <cell r="A60" t="str">
            <v>6689 СЕРВЕЛАТ ОХОТНИЧИЙ ПМ в/к в/у 0,35кг 8шт  ОСТАНКИНО</v>
          </cell>
          <cell r="B60" t="str">
            <v>шт</v>
          </cell>
          <cell r="C60">
            <v>9</v>
          </cell>
          <cell r="D60">
            <v>3</v>
          </cell>
          <cell r="E60">
            <v>0</v>
          </cell>
          <cell r="G60">
            <v>0</v>
          </cell>
          <cell r="H60">
            <v>45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S60">
            <v>0</v>
          </cell>
          <cell r="U60" t="e">
            <v>#DIV/0!</v>
          </cell>
          <cell r="V60" t="e">
            <v>#DIV/0!</v>
          </cell>
          <cell r="Y60">
            <v>651.6</v>
          </cell>
          <cell r="Z60">
            <v>633.6</v>
          </cell>
          <cell r="AA60">
            <v>688.6</v>
          </cell>
          <cell r="AB60">
            <v>0</v>
          </cell>
          <cell r="AC60">
            <v>0</v>
          </cell>
          <cell r="AD60" t="str">
            <v>пл600</v>
          </cell>
        </row>
        <row r="61">
          <cell r="A61" t="str">
            <v>6697 СЕРВЕЛАТ ФИНСКИЙ ПМ в/к в/у 0,35кг 8шт.  ОСТАНКИНО</v>
          </cell>
          <cell r="B61" t="str">
            <v>шт</v>
          </cell>
          <cell r="C61">
            <v>1960</v>
          </cell>
          <cell r="D61">
            <v>22976</v>
          </cell>
          <cell r="E61">
            <v>5213</v>
          </cell>
          <cell r="F61">
            <v>4035</v>
          </cell>
          <cell r="G61">
            <v>0.35</v>
          </cell>
          <cell r="H61">
            <v>45</v>
          </cell>
          <cell r="I61">
            <v>5310</v>
          </cell>
          <cell r="J61">
            <v>-97</v>
          </cell>
          <cell r="K61">
            <v>1400</v>
          </cell>
          <cell r="L61">
            <v>1000</v>
          </cell>
          <cell r="S61">
            <v>1042.5999999999999</v>
          </cell>
          <cell r="T61">
            <v>1000</v>
          </cell>
          <cell r="U61">
            <v>7.1312104354498373</v>
          </cell>
          <cell r="V61">
            <v>3.870132361404182</v>
          </cell>
          <cell r="Y61">
            <v>935.8</v>
          </cell>
          <cell r="Z61">
            <v>930.6</v>
          </cell>
          <cell r="AA61">
            <v>1029.5999999999999</v>
          </cell>
          <cell r="AB61">
            <v>805</v>
          </cell>
          <cell r="AC61" t="str">
            <v>борд</v>
          </cell>
          <cell r="AD61" t="str">
            <v>пл600</v>
          </cell>
        </row>
        <row r="62">
          <cell r="A62" t="str">
            <v>6713 СОЧНЫЙ ГРИЛЬ ПМ сос п/о мгс 0.41кг 8шт.  ОСТАНКИНО</v>
          </cell>
          <cell r="B62" t="str">
            <v>шт</v>
          </cell>
          <cell r="C62">
            <v>635</v>
          </cell>
          <cell r="D62">
            <v>3866</v>
          </cell>
          <cell r="E62">
            <v>1479</v>
          </cell>
          <cell r="F62">
            <v>1626</v>
          </cell>
          <cell r="G62">
            <v>0.41</v>
          </cell>
          <cell r="H62">
            <v>45</v>
          </cell>
          <cell r="I62">
            <v>1521</v>
          </cell>
          <cell r="J62">
            <v>-42</v>
          </cell>
          <cell r="K62">
            <v>480</v>
          </cell>
          <cell r="L62">
            <v>120</v>
          </cell>
          <cell r="S62">
            <v>295.8</v>
          </cell>
          <cell r="U62">
            <v>7.5253549695740363</v>
          </cell>
          <cell r="V62">
            <v>5.4969574036511153</v>
          </cell>
          <cell r="Y62">
            <v>341.6</v>
          </cell>
          <cell r="Z62">
            <v>317.8</v>
          </cell>
          <cell r="AA62">
            <v>333.8</v>
          </cell>
          <cell r="AB62">
            <v>246</v>
          </cell>
          <cell r="AC62" t="str">
            <v>плакат</v>
          </cell>
          <cell r="AD62" t="str">
            <v>плакат</v>
          </cell>
        </row>
        <row r="63">
          <cell r="A63" t="str">
            <v>6724 МОЛОЧНЫЕ ПМ сос п/о мгс 0.41кг 10шт.  ОСТАНКИНО</v>
          </cell>
          <cell r="B63" t="str">
            <v>шт</v>
          </cell>
          <cell r="C63">
            <v>143</v>
          </cell>
          <cell r="D63">
            <v>492</v>
          </cell>
          <cell r="E63">
            <v>373</v>
          </cell>
          <cell r="F63">
            <v>174</v>
          </cell>
          <cell r="G63">
            <v>0.41</v>
          </cell>
          <cell r="H63" t="e">
            <v>#N/A</v>
          </cell>
          <cell r="I63">
            <v>390</v>
          </cell>
          <cell r="J63">
            <v>-17</v>
          </cell>
          <cell r="K63">
            <v>80</v>
          </cell>
          <cell r="L63">
            <v>50</v>
          </cell>
          <cell r="S63">
            <v>74.599999999999994</v>
          </cell>
          <cell r="T63">
            <v>200</v>
          </cell>
          <cell r="U63">
            <v>6.7560321715817704</v>
          </cell>
          <cell r="V63">
            <v>2.3324396782841825</v>
          </cell>
          <cell r="Y63">
            <v>61.8</v>
          </cell>
          <cell r="Z63">
            <v>60</v>
          </cell>
          <cell r="AA63">
            <v>62.6</v>
          </cell>
          <cell r="AB63">
            <v>102</v>
          </cell>
          <cell r="AC63" t="str">
            <v>Вит</v>
          </cell>
          <cell r="AD63" t="e">
            <v>#N/A</v>
          </cell>
        </row>
        <row r="64">
          <cell r="A64" t="str">
            <v>6762 СЛИВОЧНЫЕ сос ц/о мгс 0.41кг 8шт.  ОСТАНКИНО</v>
          </cell>
          <cell r="B64" t="str">
            <v>шт</v>
          </cell>
          <cell r="C64">
            <v>30</v>
          </cell>
          <cell r="D64">
            <v>236</v>
          </cell>
          <cell r="E64">
            <v>59</v>
          </cell>
          <cell r="F64">
            <v>178</v>
          </cell>
          <cell r="G64">
            <v>0.41</v>
          </cell>
          <cell r="H64" t="e">
            <v>#N/A</v>
          </cell>
          <cell r="I64">
            <v>59</v>
          </cell>
          <cell r="J64">
            <v>0</v>
          </cell>
          <cell r="K64">
            <v>0</v>
          </cell>
          <cell r="L64">
            <v>0</v>
          </cell>
          <cell r="S64">
            <v>11.8</v>
          </cell>
          <cell r="U64">
            <v>15.084745762711863</v>
          </cell>
          <cell r="V64">
            <v>15.084745762711863</v>
          </cell>
          <cell r="Y64">
            <v>16.2</v>
          </cell>
          <cell r="Z64">
            <v>12.4</v>
          </cell>
          <cell r="AA64">
            <v>14.4</v>
          </cell>
          <cell r="AB64">
            <v>15</v>
          </cell>
          <cell r="AC64" t="str">
            <v>увел</v>
          </cell>
          <cell r="AD64" t="str">
            <v>увел</v>
          </cell>
        </row>
        <row r="65">
          <cell r="A65" t="str">
            <v>6765 РУБЛЕНЫЕ сос ц/о мгс 0.36кг 6шт.  ОСТАНКИНО</v>
          </cell>
          <cell r="B65" t="str">
            <v>шт</v>
          </cell>
          <cell r="C65">
            <v>371</v>
          </cell>
          <cell r="D65">
            <v>1069</v>
          </cell>
          <cell r="E65">
            <v>531</v>
          </cell>
          <cell r="F65">
            <v>661</v>
          </cell>
          <cell r="G65">
            <v>0.36</v>
          </cell>
          <cell r="H65" t="e">
            <v>#N/A</v>
          </cell>
          <cell r="I65">
            <v>532</v>
          </cell>
          <cell r="J65">
            <v>-1</v>
          </cell>
          <cell r="K65">
            <v>150</v>
          </cell>
          <cell r="L65">
            <v>0</v>
          </cell>
          <cell r="S65">
            <v>106.2</v>
          </cell>
          <cell r="U65">
            <v>7.6365348399246704</v>
          </cell>
          <cell r="V65">
            <v>6.2241054613935969</v>
          </cell>
          <cell r="Y65">
            <v>133.6</v>
          </cell>
          <cell r="Z65">
            <v>112.4</v>
          </cell>
          <cell r="AA65">
            <v>129.4</v>
          </cell>
          <cell r="AB65">
            <v>87</v>
          </cell>
          <cell r="AC65" t="str">
            <v>к720</v>
          </cell>
          <cell r="AD65" t="str">
            <v>к720</v>
          </cell>
        </row>
        <row r="66">
          <cell r="A66" t="str">
            <v>6773 САЛЯМИ Папа может п/к в/у 0,28кг 8шт.  ОСТАНКИНО</v>
          </cell>
          <cell r="B66" t="str">
            <v>шт</v>
          </cell>
          <cell r="C66">
            <v>339</v>
          </cell>
          <cell r="D66">
            <v>831</v>
          </cell>
          <cell r="E66">
            <v>762</v>
          </cell>
          <cell r="F66">
            <v>349</v>
          </cell>
          <cell r="G66">
            <v>0.28000000000000003</v>
          </cell>
          <cell r="H66" t="e">
            <v>#N/A</v>
          </cell>
          <cell r="I66">
            <v>775</v>
          </cell>
          <cell r="J66">
            <v>-13</v>
          </cell>
          <cell r="K66">
            <v>160</v>
          </cell>
          <cell r="L66">
            <v>120</v>
          </cell>
          <cell r="S66">
            <v>152.4</v>
          </cell>
          <cell r="T66">
            <v>440</v>
          </cell>
          <cell r="U66">
            <v>7.0144356955380571</v>
          </cell>
          <cell r="V66">
            <v>2.2900262467191599</v>
          </cell>
          <cell r="Y66">
            <v>114.8</v>
          </cell>
          <cell r="Z66">
            <v>121.4</v>
          </cell>
          <cell r="AA66">
            <v>122.2</v>
          </cell>
          <cell r="AB66">
            <v>131</v>
          </cell>
          <cell r="AC66" t="str">
            <v>м10з</v>
          </cell>
          <cell r="AD66" t="str">
            <v>м10з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101</v>
          </cell>
          <cell r="D67">
            <v>516</v>
          </cell>
          <cell r="E67">
            <v>349</v>
          </cell>
          <cell r="F67">
            <v>228</v>
          </cell>
          <cell r="G67">
            <v>0.33</v>
          </cell>
          <cell r="H67" t="e">
            <v>#N/A</v>
          </cell>
          <cell r="I67">
            <v>362</v>
          </cell>
          <cell r="J67">
            <v>-13</v>
          </cell>
          <cell r="K67">
            <v>160</v>
          </cell>
          <cell r="L67">
            <v>80</v>
          </cell>
          <cell r="S67">
            <v>69.8</v>
          </cell>
          <cell r="U67">
            <v>6.7048710601719197</v>
          </cell>
          <cell r="V67">
            <v>3.2664756446991405</v>
          </cell>
          <cell r="Y67">
            <v>62</v>
          </cell>
          <cell r="Z67">
            <v>56.8</v>
          </cell>
          <cell r="AA67">
            <v>65.2</v>
          </cell>
          <cell r="AB67">
            <v>42</v>
          </cell>
          <cell r="AC67" t="str">
            <v>костик</v>
          </cell>
          <cell r="AD67" t="str">
            <v>костик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102</v>
          </cell>
          <cell r="D68">
            <v>360</v>
          </cell>
          <cell r="E68">
            <v>224</v>
          </cell>
          <cell r="F68">
            <v>215</v>
          </cell>
          <cell r="G68">
            <v>0.33</v>
          </cell>
          <cell r="H68" t="e">
            <v>#N/A</v>
          </cell>
          <cell r="I68">
            <v>243</v>
          </cell>
          <cell r="J68">
            <v>-19</v>
          </cell>
          <cell r="K68">
            <v>80</v>
          </cell>
          <cell r="L68">
            <v>40</v>
          </cell>
          <cell r="S68">
            <v>44.8</v>
          </cell>
          <cell r="U68">
            <v>7.4776785714285721</v>
          </cell>
          <cell r="V68">
            <v>4.7991071428571432</v>
          </cell>
          <cell r="Y68">
            <v>50.8</v>
          </cell>
          <cell r="Z68">
            <v>44.4</v>
          </cell>
          <cell r="AA68">
            <v>45.6</v>
          </cell>
          <cell r="AB68">
            <v>30</v>
          </cell>
          <cell r="AC68" t="str">
            <v>костик</v>
          </cell>
          <cell r="AD68" t="str">
            <v>костик</v>
          </cell>
        </row>
        <row r="69">
          <cell r="A69" t="str">
            <v>6793 БАЛЫКОВАЯ в/к в/у 0,33кг 8шт.  ОСТАНКИНО</v>
          </cell>
          <cell r="B69" t="str">
            <v>шт</v>
          </cell>
          <cell r="C69">
            <v>358</v>
          </cell>
          <cell r="D69">
            <v>1055</v>
          </cell>
          <cell r="E69">
            <v>474</v>
          </cell>
          <cell r="F69">
            <v>302</v>
          </cell>
          <cell r="G69">
            <v>0.33</v>
          </cell>
          <cell r="H69" t="e">
            <v>#N/A</v>
          </cell>
          <cell r="I69">
            <v>493</v>
          </cell>
          <cell r="J69">
            <v>-19</v>
          </cell>
          <cell r="K69">
            <v>120</v>
          </cell>
          <cell r="L69">
            <v>80</v>
          </cell>
          <cell r="S69">
            <v>94.8</v>
          </cell>
          <cell r="T69">
            <v>160</v>
          </cell>
          <cell r="U69">
            <v>6.9831223628691985</v>
          </cell>
          <cell r="V69">
            <v>3.1856540084388185</v>
          </cell>
          <cell r="Y69">
            <v>99.6</v>
          </cell>
          <cell r="Z69">
            <v>106</v>
          </cell>
          <cell r="AA69">
            <v>84</v>
          </cell>
          <cell r="AB69">
            <v>74</v>
          </cell>
          <cell r="AC69" t="str">
            <v>костик</v>
          </cell>
          <cell r="AD69" t="str">
            <v>костик</v>
          </cell>
        </row>
        <row r="70">
          <cell r="A70" t="str">
            <v>6794 БАЛЫКОВАЯ в/к в/у  ОСТАНКИНО</v>
          </cell>
          <cell r="B70" t="str">
            <v>кг</v>
          </cell>
          <cell r="C70">
            <v>36.515999999999998</v>
          </cell>
          <cell r="D70">
            <v>8.1539999999999999</v>
          </cell>
          <cell r="E70">
            <v>25.774999999999999</v>
          </cell>
          <cell r="F70">
            <v>1.2450000000000001</v>
          </cell>
          <cell r="G70">
            <v>1</v>
          </cell>
          <cell r="H70" t="e">
            <v>#N/A</v>
          </cell>
          <cell r="I70">
            <v>25.06</v>
          </cell>
          <cell r="J70">
            <v>0.71499999999999986</v>
          </cell>
          <cell r="K70">
            <v>0</v>
          </cell>
          <cell r="L70">
            <v>0</v>
          </cell>
          <cell r="S70">
            <v>5.1549999999999994</v>
          </cell>
          <cell r="T70">
            <v>10</v>
          </cell>
          <cell r="U70">
            <v>2.1813773035887492</v>
          </cell>
          <cell r="V70">
            <v>0.2415130940834142</v>
          </cell>
          <cell r="Y70">
            <v>2.1749999999999998</v>
          </cell>
          <cell r="Z70">
            <v>1.2766</v>
          </cell>
          <cell r="AA70">
            <v>3.8616000000000001</v>
          </cell>
          <cell r="AB70">
            <v>2.5190000000000001</v>
          </cell>
          <cell r="AC70" t="str">
            <v>Витал</v>
          </cell>
          <cell r="AD70" t="str">
            <v>костик</v>
          </cell>
        </row>
        <row r="71">
          <cell r="A71" t="str">
            <v>6829 МОЛОЧНЫЕ КЛАССИЧЕСКИЕ сос п/о мгс 2*4_С  ОСТАНКИНО</v>
          </cell>
          <cell r="B71" t="str">
            <v>кг</v>
          </cell>
          <cell r="C71">
            <v>86.245000000000005</v>
          </cell>
          <cell r="D71">
            <v>890.73699999999997</v>
          </cell>
          <cell r="E71">
            <v>678</v>
          </cell>
          <cell r="F71">
            <v>431</v>
          </cell>
          <cell r="G71">
            <v>1</v>
          </cell>
          <cell r="H71" t="e">
            <v>#N/A</v>
          </cell>
          <cell r="I71">
            <v>641.70000000000005</v>
          </cell>
          <cell r="J71">
            <v>36.299999999999955</v>
          </cell>
          <cell r="K71">
            <v>160</v>
          </cell>
          <cell r="L71">
            <v>50</v>
          </cell>
          <cell r="S71">
            <v>135.6</v>
          </cell>
          <cell r="T71">
            <v>300</v>
          </cell>
          <cell r="U71">
            <v>6.9395280235988199</v>
          </cell>
          <cell r="V71">
            <v>3.1784660766961652</v>
          </cell>
          <cell r="Y71">
            <v>109.2</v>
          </cell>
          <cell r="Z71">
            <v>109.4</v>
          </cell>
          <cell r="AA71">
            <v>112</v>
          </cell>
          <cell r="AB71">
            <v>114.52500000000001</v>
          </cell>
          <cell r="AC71" t="str">
            <v>Витал</v>
          </cell>
          <cell r="AD71" t="str">
            <v>костик</v>
          </cell>
        </row>
        <row r="72">
          <cell r="A72" t="str">
            <v>6837 ФИЛЕЙНЫЕ Папа Может сос ц/о мгс 0.4кг  ОСТАНКИНО</v>
          </cell>
          <cell r="B72" t="str">
            <v>шт</v>
          </cell>
          <cell r="C72">
            <v>874</v>
          </cell>
          <cell r="D72">
            <v>2299</v>
          </cell>
          <cell r="E72">
            <v>977</v>
          </cell>
          <cell r="F72">
            <v>860</v>
          </cell>
          <cell r="G72">
            <v>0.4</v>
          </cell>
          <cell r="H72" t="e">
            <v>#N/A</v>
          </cell>
          <cell r="I72">
            <v>991</v>
          </cell>
          <cell r="J72">
            <v>-14</v>
          </cell>
          <cell r="K72">
            <v>240</v>
          </cell>
          <cell r="L72">
            <v>240</v>
          </cell>
          <cell r="S72">
            <v>195.4</v>
          </cell>
          <cell r="U72">
            <v>6.8577277379733879</v>
          </cell>
          <cell r="V72">
            <v>4.4012282497441149</v>
          </cell>
          <cell r="Y72">
            <v>223.6</v>
          </cell>
          <cell r="Z72">
            <v>183.2</v>
          </cell>
          <cell r="AA72">
            <v>177.8</v>
          </cell>
          <cell r="AB72">
            <v>150</v>
          </cell>
          <cell r="AC72" t="e">
            <v>#N/A</v>
          </cell>
          <cell r="AD72" t="e">
            <v>#N/A</v>
          </cell>
        </row>
        <row r="73">
          <cell r="A73" t="str">
            <v>6842 ДЫМОВИЦА ИЗ ОКОРОКА к/в мл/к в/у 0,3кг  ОСТАНКИНО</v>
          </cell>
          <cell r="B73" t="str">
            <v>шт</v>
          </cell>
          <cell r="C73">
            <v>26</v>
          </cell>
          <cell r="D73">
            <v>102</v>
          </cell>
          <cell r="E73">
            <v>73</v>
          </cell>
          <cell r="F73">
            <v>49</v>
          </cell>
          <cell r="G73">
            <v>0.3</v>
          </cell>
          <cell r="H73" t="e">
            <v>#N/A</v>
          </cell>
          <cell r="I73">
            <v>73</v>
          </cell>
          <cell r="J73">
            <v>0</v>
          </cell>
          <cell r="K73">
            <v>0</v>
          </cell>
          <cell r="L73">
            <v>20</v>
          </cell>
          <cell r="S73">
            <v>14.6</v>
          </cell>
          <cell r="T73">
            <v>20</v>
          </cell>
          <cell r="U73">
            <v>6.095890410958904</v>
          </cell>
          <cell r="V73">
            <v>3.3561643835616439</v>
          </cell>
          <cell r="Y73">
            <v>5.4</v>
          </cell>
          <cell r="Z73">
            <v>17.2</v>
          </cell>
          <cell r="AA73">
            <v>8</v>
          </cell>
          <cell r="AB73">
            <v>4</v>
          </cell>
          <cell r="AC73" t="str">
            <v>витал</v>
          </cell>
          <cell r="AD73" t="str">
            <v>костик</v>
          </cell>
        </row>
        <row r="74">
          <cell r="A74" t="str">
            <v>6861 ДОМАШНИЙ РЕЦЕПТ Коровино вар п/о  ОСТАНКИНО</v>
          </cell>
          <cell r="B74" t="str">
            <v>кг</v>
          </cell>
          <cell r="C74">
            <v>50.466000000000001</v>
          </cell>
          <cell r="D74">
            <v>387.84500000000003</v>
          </cell>
          <cell r="E74">
            <v>249.76400000000001</v>
          </cell>
          <cell r="F74">
            <v>114.56399999999999</v>
          </cell>
          <cell r="G74">
            <v>1</v>
          </cell>
          <cell r="H74" t="e">
            <v>#N/A</v>
          </cell>
          <cell r="I74">
            <v>256</v>
          </cell>
          <cell r="J74">
            <v>-6.23599999999999</v>
          </cell>
          <cell r="K74">
            <v>130</v>
          </cell>
          <cell r="L74">
            <v>80</v>
          </cell>
          <cell r="S74">
            <v>49.952800000000003</v>
          </cell>
          <cell r="T74">
            <v>30</v>
          </cell>
          <cell r="U74">
            <v>7.0979804935859443</v>
          </cell>
          <cell r="V74">
            <v>2.2934450120914138</v>
          </cell>
          <cell r="Y74">
            <v>37.4176</v>
          </cell>
          <cell r="Z74">
            <v>36.507600000000004</v>
          </cell>
          <cell r="AA74">
            <v>38.050599999999996</v>
          </cell>
          <cell r="AB74">
            <v>19.456</v>
          </cell>
          <cell r="AC74" t="str">
            <v>?</v>
          </cell>
          <cell r="AD74" t="str">
            <v>увел</v>
          </cell>
        </row>
        <row r="75">
          <cell r="A75" t="str">
            <v>6862 ДОМАШНИЙ РЕЦЕПТ СО ШПИК. Коровино вар п/о  ОСТАНКИНО</v>
          </cell>
          <cell r="B75" t="str">
            <v>кг</v>
          </cell>
          <cell r="C75">
            <v>20.959</v>
          </cell>
          <cell r="D75">
            <v>12.52</v>
          </cell>
          <cell r="E75">
            <v>19.481999999999999</v>
          </cell>
          <cell r="F75">
            <v>6.0919999999999996</v>
          </cell>
          <cell r="G75">
            <v>0</v>
          </cell>
          <cell r="H75" t="e">
            <v>#N/A</v>
          </cell>
          <cell r="I75">
            <v>24.1</v>
          </cell>
          <cell r="J75">
            <v>-4.6180000000000021</v>
          </cell>
          <cell r="K75">
            <v>0</v>
          </cell>
          <cell r="L75">
            <v>0</v>
          </cell>
          <cell r="S75">
            <v>3.8963999999999999</v>
          </cell>
          <cell r="U75">
            <v>1.5634945077507443</v>
          </cell>
          <cell r="V75">
            <v>1.5634945077507443</v>
          </cell>
          <cell r="Y75">
            <v>4.3162000000000003</v>
          </cell>
          <cell r="Z75">
            <v>6.694</v>
          </cell>
          <cell r="AA75">
            <v>4.3208000000000002</v>
          </cell>
          <cell r="AB75">
            <v>1.9730000000000001</v>
          </cell>
          <cell r="AC75" t="str">
            <v>Витал</v>
          </cell>
          <cell r="AD75" t="str">
            <v>Вывод</v>
          </cell>
        </row>
        <row r="76">
          <cell r="A76" t="str">
            <v>6866 ВЕТЧ.НЕЖНАЯ Коровино п/о_Маяк  ОСТАНКИНО</v>
          </cell>
          <cell r="B76" t="str">
            <v>кг</v>
          </cell>
          <cell r="C76">
            <v>127.36799999999999</v>
          </cell>
          <cell r="D76">
            <v>324.05599999999998</v>
          </cell>
          <cell r="E76">
            <v>191.08199999999999</v>
          </cell>
          <cell r="F76">
            <v>102.73699999999999</v>
          </cell>
          <cell r="G76">
            <v>1</v>
          </cell>
          <cell r="H76" t="e">
            <v>#N/A</v>
          </cell>
          <cell r="I76">
            <v>196.6</v>
          </cell>
          <cell r="J76">
            <v>-5.5180000000000007</v>
          </cell>
          <cell r="K76">
            <v>50</v>
          </cell>
          <cell r="L76">
            <v>50</v>
          </cell>
          <cell r="S76">
            <v>38.2164</v>
          </cell>
          <cell r="T76">
            <v>70</v>
          </cell>
          <cell r="U76">
            <v>7.1366481405888562</v>
          </cell>
          <cell r="V76">
            <v>2.6882961241770547</v>
          </cell>
          <cell r="Y76">
            <v>34.116</v>
          </cell>
          <cell r="Z76">
            <v>24.5962</v>
          </cell>
          <cell r="AA76">
            <v>31.251200000000001</v>
          </cell>
          <cell r="AB76">
            <v>9.0220000000000002</v>
          </cell>
          <cell r="AC76" t="str">
            <v>Витал</v>
          </cell>
          <cell r="AD76" t="str">
            <v>Витал</v>
          </cell>
        </row>
        <row r="77">
          <cell r="A77" t="str">
            <v>6877 В ОБВЯЗКЕ вар п/о  ОСТАНКИНО</v>
          </cell>
          <cell r="B77" t="str">
            <v>кг</v>
          </cell>
          <cell r="C77">
            <v>50.460999999999999</v>
          </cell>
          <cell r="D77">
            <v>0.185</v>
          </cell>
          <cell r="E77">
            <v>34.646999999999998</v>
          </cell>
          <cell r="F77">
            <v>15.999000000000001</v>
          </cell>
          <cell r="G77">
            <v>1</v>
          </cell>
          <cell r="H77" t="e">
            <v>#N/A</v>
          </cell>
          <cell r="I77">
            <v>34.1</v>
          </cell>
          <cell r="J77">
            <v>0.54699999999999704</v>
          </cell>
          <cell r="K77">
            <v>0</v>
          </cell>
          <cell r="L77">
            <v>20</v>
          </cell>
          <cell r="S77">
            <v>6.9293999999999993</v>
          </cell>
          <cell r="T77">
            <v>10</v>
          </cell>
          <cell r="U77">
            <v>6.6382370768031871</v>
          </cell>
          <cell r="V77">
            <v>2.3088579097757385</v>
          </cell>
          <cell r="Y77">
            <v>0</v>
          </cell>
          <cell r="Z77">
            <v>2.1345999999999998</v>
          </cell>
          <cell r="AA77">
            <v>4.5508000000000006</v>
          </cell>
          <cell r="AB77">
            <v>7.9980000000000002</v>
          </cell>
          <cell r="AC77" t="str">
            <v>?</v>
          </cell>
          <cell r="AD77" t="e">
            <v>#N/A</v>
          </cell>
        </row>
        <row r="78">
          <cell r="A78" t="str">
            <v>6888 С ГРУДИНКОЙ вар б/о в/у срез 0.4кг 8шт.  ОСТАНКИНО</v>
          </cell>
          <cell r="B78" t="str">
            <v>шт</v>
          </cell>
          <cell r="C78">
            <v>58</v>
          </cell>
          <cell r="D78">
            <v>1</v>
          </cell>
          <cell r="E78">
            <v>35</v>
          </cell>
          <cell r="F78">
            <v>24</v>
          </cell>
          <cell r="G78">
            <v>0.4</v>
          </cell>
          <cell r="H78" t="e">
            <v>#N/A</v>
          </cell>
          <cell r="I78">
            <v>36</v>
          </cell>
          <cell r="J78">
            <v>-1</v>
          </cell>
          <cell r="K78">
            <v>0</v>
          </cell>
          <cell r="L78">
            <v>0</v>
          </cell>
          <cell r="S78">
            <v>7</v>
          </cell>
          <cell r="T78">
            <v>40</v>
          </cell>
          <cell r="U78">
            <v>9.1428571428571423</v>
          </cell>
          <cell r="V78">
            <v>3.4285714285714284</v>
          </cell>
          <cell r="Y78">
            <v>0</v>
          </cell>
          <cell r="Z78">
            <v>0.6</v>
          </cell>
          <cell r="AA78">
            <v>4</v>
          </cell>
          <cell r="AB78">
            <v>8</v>
          </cell>
          <cell r="AC78" t="str">
            <v>увел</v>
          </cell>
          <cell r="AD78" t="e">
            <v>#N/A</v>
          </cell>
        </row>
        <row r="79">
          <cell r="A79" t="str">
            <v>6909 ДЛЯ ДЕТЕЙ сос п/о мгс 0.33кг 8шт.  ОСТАНКИНО</v>
          </cell>
          <cell r="B79" t="str">
            <v>шт</v>
          </cell>
          <cell r="C79">
            <v>-11</v>
          </cell>
          <cell r="D79">
            <v>540</v>
          </cell>
          <cell r="E79">
            <v>270</v>
          </cell>
          <cell r="F79">
            <v>154</v>
          </cell>
          <cell r="G79">
            <v>0.33</v>
          </cell>
          <cell r="H79">
            <v>30</v>
          </cell>
          <cell r="I79">
            <v>286</v>
          </cell>
          <cell r="J79">
            <v>-16</v>
          </cell>
          <cell r="K79">
            <v>60</v>
          </cell>
          <cell r="L79">
            <v>0</v>
          </cell>
          <cell r="S79">
            <v>54</v>
          </cell>
          <cell r="T79">
            <v>120</v>
          </cell>
          <cell r="U79">
            <v>6.1851851851851851</v>
          </cell>
          <cell r="V79">
            <v>2.8518518518518516</v>
          </cell>
          <cell r="Y79">
            <v>56</v>
          </cell>
          <cell r="Z79">
            <v>76.8</v>
          </cell>
          <cell r="AA79">
            <v>51</v>
          </cell>
          <cell r="AB79">
            <v>86</v>
          </cell>
          <cell r="AC79" t="str">
            <v>Витал</v>
          </cell>
          <cell r="AD79" t="str">
            <v>Витал</v>
          </cell>
        </row>
        <row r="80">
          <cell r="A80" t="str">
            <v>6962 МЯСНИКС ПМ сос б/о мгс 1/160 10шт.  ОСТАНКИНО</v>
          </cell>
          <cell r="B80" t="str">
            <v>шт</v>
          </cell>
          <cell r="C80">
            <v>43</v>
          </cell>
          <cell r="D80">
            <v>5</v>
          </cell>
          <cell r="E80">
            <v>24</v>
          </cell>
          <cell r="F80">
            <v>20</v>
          </cell>
          <cell r="G80">
            <v>0</v>
          </cell>
          <cell r="H80" t="e">
            <v>#N/A</v>
          </cell>
          <cell r="I80">
            <v>28</v>
          </cell>
          <cell r="J80">
            <v>-4</v>
          </cell>
          <cell r="K80">
            <v>0</v>
          </cell>
          <cell r="L80">
            <v>0</v>
          </cell>
          <cell r="S80">
            <v>4.8</v>
          </cell>
          <cell r="U80">
            <v>4.166666666666667</v>
          </cell>
          <cell r="V80">
            <v>4.166666666666667</v>
          </cell>
          <cell r="Y80">
            <v>2.4</v>
          </cell>
          <cell r="Z80">
            <v>1.6</v>
          </cell>
          <cell r="AA80">
            <v>2.4</v>
          </cell>
          <cell r="AB80">
            <v>3</v>
          </cell>
          <cell r="AC80" t="str">
            <v>увел</v>
          </cell>
          <cell r="AD80" t="str">
            <v>Вывод</v>
          </cell>
        </row>
        <row r="81">
          <cell r="A81" t="str">
            <v>6987 СУПЕР СЫТНЫЕ ПМ сос п/о мгс 0.6кг 8 шт.  ОСТАНКИНО</v>
          </cell>
          <cell r="B81" t="str">
            <v>шт</v>
          </cell>
          <cell r="C81">
            <v>39</v>
          </cell>
          <cell r="D81">
            <v>25</v>
          </cell>
          <cell r="E81">
            <v>36</v>
          </cell>
          <cell r="F81">
            <v>14</v>
          </cell>
          <cell r="G81">
            <v>0.6</v>
          </cell>
          <cell r="H81" t="e">
            <v>#N/A</v>
          </cell>
          <cell r="I81">
            <v>43</v>
          </cell>
          <cell r="J81">
            <v>-7</v>
          </cell>
          <cell r="K81">
            <v>0</v>
          </cell>
          <cell r="L81">
            <v>0</v>
          </cell>
          <cell r="S81">
            <v>7.2</v>
          </cell>
          <cell r="T81">
            <v>40</v>
          </cell>
          <cell r="U81">
            <v>7.5</v>
          </cell>
          <cell r="V81">
            <v>1.9444444444444444</v>
          </cell>
          <cell r="Y81">
            <v>6.8</v>
          </cell>
          <cell r="Z81">
            <v>9.4</v>
          </cell>
          <cell r="AA81">
            <v>4.4000000000000004</v>
          </cell>
          <cell r="AB81">
            <v>19</v>
          </cell>
          <cell r="AC81" t="str">
            <v>увел</v>
          </cell>
          <cell r="AD81" t="e">
            <v>#N/A</v>
          </cell>
        </row>
        <row r="82">
          <cell r="A82" t="str">
            <v>7001 КЛАССИЧЕСКИЕ Папа может сар б/о мгс 1*3  ОСТАНКИНО</v>
          </cell>
          <cell r="B82" t="str">
            <v>кг</v>
          </cell>
          <cell r="C82">
            <v>33.430999999999997</v>
          </cell>
          <cell r="D82">
            <v>641.05399999999997</v>
          </cell>
          <cell r="E82">
            <v>230.74299999999999</v>
          </cell>
          <cell r="F82">
            <v>250.20099999999999</v>
          </cell>
          <cell r="G82">
            <v>1</v>
          </cell>
          <cell r="H82" t="e">
            <v>#N/A</v>
          </cell>
          <cell r="I82">
            <v>230.9</v>
          </cell>
          <cell r="J82">
            <v>-0.15700000000001069</v>
          </cell>
          <cell r="K82">
            <v>80</v>
          </cell>
          <cell r="L82">
            <v>70</v>
          </cell>
          <cell r="S82">
            <v>46.148600000000002</v>
          </cell>
          <cell r="U82">
            <v>8.6720073848394108</v>
          </cell>
          <cell r="V82">
            <v>5.4216379261776089</v>
          </cell>
          <cell r="Y82">
            <v>36.4514</v>
          </cell>
          <cell r="Z82">
            <v>52.7318</v>
          </cell>
          <cell r="AA82">
            <v>54.924599999999998</v>
          </cell>
          <cell r="AB82">
            <v>45.627000000000002</v>
          </cell>
          <cell r="AC82" t="str">
            <v>зв60</v>
          </cell>
          <cell r="AD82" t="e">
            <v>#N/A</v>
          </cell>
        </row>
        <row r="83">
          <cell r="A83" t="str">
            <v>7035 ВЕТЧ.КЛАССИЧЕСКАЯ ПМ п/о 0.35кг 8шт.  ОСТАНКИНО</v>
          </cell>
          <cell r="B83" t="str">
            <v>шт</v>
          </cell>
          <cell r="C83">
            <v>293</v>
          </cell>
          <cell r="D83">
            <v>293</v>
          </cell>
          <cell r="E83">
            <v>201</v>
          </cell>
          <cell r="F83">
            <v>266</v>
          </cell>
          <cell r="G83">
            <v>0.35</v>
          </cell>
          <cell r="H83">
            <v>60</v>
          </cell>
          <cell r="I83">
            <v>208</v>
          </cell>
          <cell r="J83">
            <v>-7</v>
          </cell>
          <cell r="K83">
            <v>80</v>
          </cell>
          <cell r="L83">
            <v>40</v>
          </cell>
          <cell r="S83">
            <v>40.200000000000003</v>
          </cell>
          <cell r="U83">
            <v>9.6019900497512438</v>
          </cell>
          <cell r="V83">
            <v>6.6169154228855716</v>
          </cell>
          <cell r="Y83">
            <v>58.4</v>
          </cell>
          <cell r="Z83">
            <v>23.2</v>
          </cell>
          <cell r="AA83">
            <v>53</v>
          </cell>
          <cell r="AB83">
            <v>51</v>
          </cell>
          <cell r="AC83" t="str">
            <v>Витал</v>
          </cell>
          <cell r="AD83" t="e">
            <v>#N/A</v>
          </cell>
        </row>
        <row r="84">
          <cell r="A84" t="str">
            <v>7038 С ГОВЯДИНОЙ ПМ сос п/о мгс 1.5*4  ОСТАНКИНО</v>
          </cell>
          <cell r="B84" t="str">
            <v>кг</v>
          </cell>
          <cell r="C84">
            <v>156.08000000000001</v>
          </cell>
          <cell r="D84">
            <v>196.399</v>
          </cell>
          <cell r="E84">
            <v>172.56700000000001</v>
          </cell>
          <cell r="F84">
            <v>18.870999999999999</v>
          </cell>
          <cell r="G84">
            <v>1</v>
          </cell>
          <cell r="H84" t="e">
            <v>#N/A</v>
          </cell>
          <cell r="I84">
            <v>186.8</v>
          </cell>
          <cell r="J84">
            <v>-14.233000000000004</v>
          </cell>
          <cell r="K84">
            <v>60</v>
          </cell>
          <cell r="L84">
            <v>30</v>
          </cell>
          <cell r="S84">
            <v>34.513400000000004</v>
          </cell>
          <cell r="T84">
            <v>100</v>
          </cell>
          <cell r="U84">
            <v>6.0518812982783485</v>
          </cell>
          <cell r="V84">
            <v>0.54677313739011502</v>
          </cell>
          <cell r="Y84">
            <v>32.695599999999999</v>
          </cell>
          <cell r="Z84">
            <v>24.581800000000001</v>
          </cell>
          <cell r="AA84">
            <v>23.479599999999998</v>
          </cell>
          <cell r="AB84">
            <v>0</v>
          </cell>
          <cell r="AC84" t="str">
            <v>костик</v>
          </cell>
          <cell r="AD84" t="e">
            <v>#N/A</v>
          </cell>
        </row>
        <row r="85">
          <cell r="A85" t="str">
            <v>7040 С ИНДЕЙКОЙ ПМ сос ц/о в/у 1/270 8шт.  ОСТАНКИНО</v>
          </cell>
          <cell r="B85" t="str">
            <v>шт</v>
          </cell>
          <cell r="C85">
            <v>77</v>
          </cell>
          <cell r="D85">
            <v>143</v>
          </cell>
          <cell r="E85">
            <v>146</v>
          </cell>
          <cell r="F85">
            <v>66</v>
          </cell>
          <cell r="G85">
            <v>0.27</v>
          </cell>
          <cell r="H85" t="e">
            <v>#N/A</v>
          </cell>
          <cell r="I85">
            <v>156</v>
          </cell>
          <cell r="J85">
            <v>-10</v>
          </cell>
          <cell r="K85">
            <v>40</v>
          </cell>
          <cell r="L85">
            <v>80</v>
          </cell>
          <cell r="S85">
            <v>29.2</v>
          </cell>
          <cell r="T85">
            <v>80</v>
          </cell>
          <cell r="U85">
            <v>9.1095890410958908</v>
          </cell>
          <cell r="V85">
            <v>2.2602739726027399</v>
          </cell>
          <cell r="Y85">
            <v>38.799999999999997</v>
          </cell>
          <cell r="Z85">
            <v>33.4</v>
          </cell>
          <cell r="AA85">
            <v>28</v>
          </cell>
          <cell r="AB85">
            <v>23</v>
          </cell>
          <cell r="AC85" t="str">
            <v>вит</v>
          </cell>
          <cell r="AD85" t="e">
            <v>#N/A</v>
          </cell>
        </row>
        <row r="86">
          <cell r="A86" t="str">
            <v>7052 ПЕППЕРОНИ с/к с/н мгс 1*2_HRC  ОСТАНКИНО</v>
          </cell>
          <cell r="B86" t="str">
            <v>кг</v>
          </cell>
          <cell r="C86">
            <v>6.5529999999999999</v>
          </cell>
          <cell r="D86">
            <v>5.6000000000000001E-2</v>
          </cell>
          <cell r="E86">
            <v>4.3630000000000004</v>
          </cell>
          <cell r="G86">
            <v>0</v>
          </cell>
          <cell r="H86" t="e">
            <v>#N/A</v>
          </cell>
          <cell r="I86">
            <v>4</v>
          </cell>
          <cell r="J86">
            <v>0.36300000000000043</v>
          </cell>
          <cell r="K86">
            <v>0</v>
          </cell>
          <cell r="L86">
            <v>0</v>
          </cell>
          <cell r="S86">
            <v>0.87260000000000004</v>
          </cell>
          <cell r="U86">
            <v>0</v>
          </cell>
          <cell r="V86">
            <v>0</v>
          </cell>
          <cell r="Y86">
            <v>1.0592000000000001</v>
          </cell>
          <cell r="Z86">
            <v>1.8943999999999999</v>
          </cell>
          <cell r="AA86">
            <v>0.22679999999999997</v>
          </cell>
          <cell r="AB86">
            <v>1.073</v>
          </cell>
          <cell r="AC86" t="str">
            <v>вывод</v>
          </cell>
          <cell r="AD86" t="e">
            <v>#N/A</v>
          </cell>
        </row>
        <row r="87">
          <cell r="A87" t="str">
            <v>7059 ШПИКАЧКИ СОЧНЫЕ С БЕК. п/о мгс 0.3кг_60с  ОСТАНКИНО</v>
          </cell>
          <cell r="B87" t="str">
            <v>шт</v>
          </cell>
          <cell r="C87">
            <v>143</v>
          </cell>
          <cell r="D87">
            <v>49</v>
          </cell>
          <cell r="E87">
            <v>146</v>
          </cell>
          <cell r="F87">
            <v>26</v>
          </cell>
          <cell r="G87">
            <v>0.3</v>
          </cell>
          <cell r="H87" t="e">
            <v>#N/A</v>
          </cell>
          <cell r="I87">
            <v>147</v>
          </cell>
          <cell r="J87">
            <v>-1</v>
          </cell>
          <cell r="K87">
            <v>40</v>
          </cell>
          <cell r="L87">
            <v>40</v>
          </cell>
          <cell r="S87">
            <v>29.2</v>
          </cell>
          <cell r="T87">
            <v>80</v>
          </cell>
          <cell r="U87">
            <v>6.3698630136986303</v>
          </cell>
          <cell r="V87">
            <v>0.8904109589041096</v>
          </cell>
          <cell r="Y87">
            <v>26.2</v>
          </cell>
          <cell r="Z87">
            <v>23.2</v>
          </cell>
          <cell r="AA87">
            <v>24</v>
          </cell>
          <cell r="AB87">
            <v>29</v>
          </cell>
          <cell r="AC87" t="str">
            <v>вит</v>
          </cell>
          <cell r="AD87" t="e">
            <v>#N/A</v>
          </cell>
        </row>
        <row r="88">
          <cell r="A88" t="str">
            <v>7066 СОЧНЫЕ ПМ сос п/о мгс 0.41кг 10шт_50с  ОСТАНКИНО</v>
          </cell>
          <cell r="B88" t="str">
            <v>шт</v>
          </cell>
          <cell r="C88">
            <v>2321</v>
          </cell>
          <cell r="D88">
            <v>11720</v>
          </cell>
          <cell r="E88">
            <v>7186</v>
          </cell>
          <cell r="F88">
            <v>6130</v>
          </cell>
          <cell r="G88">
            <v>0.41</v>
          </cell>
          <cell r="H88" t="e">
            <v>#N/A</v>
          </cell>
          <cell r="I88">
            <v>7309</v>
          </cell>
          <cell r="J88">
            <v>-123</v>
          </cell>
          <cell r="K88">
            <v>1500</v>
          </cell>
          <cell r="L88">
            <v>1500</v>
          </cell>
          <cell r="S88">
            <v>1437.2</v>
          </cell>
          <cell r="T88">
            <v>1000</v>
          </cell>
          <cell r="U88">
            <v>7.0484274979126074</v>
          </cell>
          <cell r="V88">
            <v>4.2652379627052603</v>
          </cell>
          <cell r="Y88">
            <v>1432.2</v>
          </cell>
          <cell r="Z88">
            <v>1454.6</v>
          </cell>
          <cell r="AA88">
            <v>1425.4</v>
          </cell>
          <cell r="AB88">
            <v>803</v>
          </cell>
          <cell r="AC88" t="e">
            <v>#N/A</v>
          </cell>
          <cell r="AD88" t="e">
            <v>#N/A</v>
          </cell>
        </row>
        <row r="89">
          <cell r="A89" t="str">
            <v>7070 СОЧНЫЕ ПМ сос п/о мгс 1.5*4_А_50с  ОСТАНКИНО</v>
          </cell>
          <cell r="B89" t="str">
            <v>кг</v>
          </cell>
          <cell r="C89">
            <v>1726.6579999999999</v>
          </cell>
          <cell r="D89">
            <v>4597.4740000000002</v>
          </cell>
          <cell r="E89">
            <v>3612</v>
          </cell>
          <cell r="F89">
            <v>2877</v>
          </cell>
          <cell r="G89">
            <v>1</v>
          </cell>
          <cell r="H89" t="e">
            <v>#N/A</v>
          </cell>
          <cell r="I89">
            <v>3269.4</v>
          </cell>
          <cell r="J89">
            <v>342.59999999999991</v>
          </cell>
          <cell r="K89">
            <v>700</v>
          </cell>
          <cell r="L89">
            <v>620</v>
          </cell>
          <cell r="S89">
            <v>722.4</v>
          </cell>
          <cell r="T89">
            <v>1000</v>
          </cell>
          <cell r="U89">
            <v>7.1940753045404211</v>
          </cell>
          <cell r="V89">
            <v>3.9825581395348837</v>
          </cell>
          <cell r="Y89">
            <v>722.2</v>
          </cell>
          <cell r="Z89">
            <v>628.4</v>
          </cell>
          <cell r="AA89">
            <v>674.8</v>
          </cell>
          <cell r="AB89">
            <v>354.56799999999998</v>
          </cell>
          <cell r="AC89" t="e">
            <v>#N/A</v>
          </cell>
          <cell r="AD89" t="e">
            <v>#N/A</v>
          </cell>
        </row>
        <row r="90">
          <cell r="A90" t="str">
            <v>7073 МОЛОЧ.ПРЕМИУМ ПМ сос п/о в/у 1/350_50с  ОСТАНКИНО</v>
          </cell>
          <cell r="B90" t="str">
            <v>шт</v>
          </cell>
          <cell r="C90">
            <v>1176</v>
          </cell>
          <cell r="D90">
            <v>3547</v>
          </cell>
          <cell r="E90">
            <v>2258</v>
          </cell>
          <cell r="F90">
            <v>1917</v>
          </cell>
          <cell r="G90">
            <v>0.35</v>
          </cell>
          <cell r="H90" t="e">
            <v>#N/A</v>
          </cell>
          <cell r="I90">
            <v>2328</v>
          </cell>
          <cell r="J90">
            <v>-70</v>
          </cell>
          <cell r="K90">
            <v>720</v>
          </cell>
          <cell r="L90">
            <v>120</v>
          </cell>
          <cell r="S90">
            <v>451.6</v>
          </cell>
          <cell r="T90">
            <v>480</v>
          </cell>
          <cell r="U90">
            <v>7.167847652790079</v>
          </cell>
          <cell r="V90">
            <v>4.2449069973427811</v>
          </cell>
          <cell r="Y90">
            <v>478.2</v>
          </cell>
          <cell r="Z90">
            <v>446.2</v>
          </cell>
          <cell r="AA90">
            <v>453.2</v>
          </cell>
          <cell r="AB90">
            <v>305</v>
          </cell>
          <cell r="AC90" t="e">
            <v>#N/A</v>
          </cell>
          <cell r="AD90" t="e">
            <v>#N/A</v>
          </cell>
        </row>
        <row r="91">
          <cell r="A91" t="str">
            <v>7074 МОЛОЧ.ПРЕМИУМ ПМ сос п/о мгс 0.6кг_50с  ОСТАНКИНО</v>
          </cell>
          <cell r="B91" t="str">
            <v>шт</v>
          </cell>
          <cell r="C91">
            <v>224</v>
          </cell>
          <cell r="D91">
            <v>382</v>
          </cell>
          <cell r="E91">
            <v>230</v>
          </cell>
          <cell r="F91">
            <v>353</v>
          </cell>
          <cell r="G91">
            <v>0.6</v>
          </cell>
          <cell r="H91" t="e">
            <v>#N/A</v>
          </cell>
          <cell r="I91">
            <v>248</v>
          </cell>
          <cell r="J91">
            <v>-18</v>
          </cell>
          <cell r="K91">
            <v>0</v>
          </cell>
          <cell r="L91">
            <v>0</v>
          </cell>
          <cell r="S91">
            <v>46</v>
          </cell>
          <cell r="U91">
            <v>7.6739130434782608</v>
          </cell>
          <cell r="V91">
            <v>7.6739130434782608</v>
          </cell>
          <cell r="Y91">
            <v>50.6</v>
          </cell>
          <cell r="Z91">
            <v>52.8</v>
          </cell>
          <cell r="AA91">
            <v>33.200000000000003</v>
          </cell>
          <cell r="AB91">
            <v>68</v>
          </cell>
          <cell r="AC91" t="str">
            <v>увел</v>
          </cell>
          <cell r="AD91" t="e">
            <v>#N/A</v>
          </cell>
        </row>
        <row r="92">
          <cell r="A92" t="str">
            <v>7075 МОЛОЧ.ПРЕМИУМ ПМ сос п/о мгс 1.5*4_О_50с  ОСТАНКИНО</v>
          </cell>
          <cell r="B92" t="str">
            <v>кг</v>
          </cell>
          <cell r="C92">
            <v>135.374</v>
          </cell>
          <cell r="D92">
            <v>509.78399999999999</v>
          </cell>
          <cell r="E92">
            <v>225.45</v>
          </cell>
          <cell r="F92">
            <v>233.13200000000001</v>
          </cell>
          <cell r="G92">
            <v>1</v>
          </cell>
          <cell r="H92" t="e">
            <v>#N/A</v>
          </cell>
          <cell r="I92">
            <v>222.8</v>
          </cell>
          <cell r="J92">
            <v>2.6499999999999773</v>
          </cell>
          <cell r="K92">
            <v>0</v>
          </cell>
          <cell r="L92">
            <v>0</v>
          </cell>
          <cell r="S92">
            <v>45.089999999999996</v>
          </cell>
          <cell r="T92">
            <v>80</v>
          </cell>
          <cell r="U92">
            <v>6.9445996895098698</v>
          </cell>
          <cell r="V92">
            <v>5.1703703703703709</v>
          </cell>
          <cell r="Y92">
            <v>27.096399999999999</v>
          </cell>
          <cell r="Z92">
            <v>57.402799999999999</v>
          </cell>
          <cell r="AA92">
            <v>38.293199999999999</v>
          </cell>
          <cell r="AB92">
            <v>18.683</v>
          </cell>
          <cell r="AC92" t="str">
            <v>увел</v>
          </cell>
          <cell r="AD92" t="e">
            <v>#N/A</v>
          </cell>
        </row>
        <row r="93">
          <cell r="A93" t="str">
            <v>7077 МЯСНЫЕ С ГОВЯД.ПМ сос п/о мгс 0.4кг_50с  ОСТАНКИНО</v>
          </cell>
          <cell r="B93" t="str">
            <v>шт</v>
          </cell>
          <cell r="C93">
            <v>952</v>
          </cell>
          <cell r="D93">
            <v>2633</v>
          </cell>
          <cell r="E93">
            <v>1426</v>
          </cell>
          <cell r="F93">
            <v>1506</v>
          </cell>
          <cell r="G93">
            <v>0.4</v>
          </cell>
          <cell r="H93" t="e">
            <v>#N/A</v>
          </cell>
          <cell r="I93">
            <v>1437</v>
          </cell>
          <cell r="J93">
            <v>-11</v>
          </cell>
          <cell r="K93">
            <v>480</v>
          </cell>
          <cell r="L93">
            <v>240</v>
          </cell>
          <cell r="S93">
            <v>285.2</v>
          </cell>
          <cell r="U93">
            <v>7.8050490883590466</v>
          </cell>
          <cell r="V93">
            <v>5.2805049088359048</v>
          </cell>
          <cell r="Y93">
            <v>287.60000000000002</v>
          </cell>
          <cell r="Z93">
            <v>270.8</v>
          </cell>
          <cell r="AA93">
            <v>304.60000000000002</v>
          </cell>
          <cell r="AB93">
            <v>136</v>
          </cell>
          <cell r="AC93" t="str">
            <v>плакат</v>
          </cell>
          <cell r="AD93" t="e">
            <v>#N/A</v>
          </cell>
        </row>
        <row r="94">
          <cell r="A94" t="str">
            <v>7080 СЛИВОЧНЫЕ ПМ сос п/о мгс 0.41кг 10шт. 50с  ОСТАНКИНО</v>
          </cell>
          <cell r="B94" t="str">
            <v>шт</v>
          </cell>
          <cell r="C94">
            <v>1513</v>
          </cell>
          <cell r="D94">
            <v>4896</v>
          </cell>
          <cell r="E94">
            <v>3200</v>
          </cell>
          <cell r="F94">
            <v>1642</v>
          </cell>
          <cell r="G94">
            <v>0.41</v>
          </cell>
          <cell r="H94" t="e">
            <v>#N/A</v>
          </cell>
          <cell r="I94">
            <v>3261</v>
          </cell>
          <cell r="J94">
            <v>-61</v>
          </cell>
          <cell r="K94">
            <v>900</v>
          </cell>
          <cell r="L94">
            <v>700</v>
          </cell>
          <cell r="S94">
            <v>640</v>
          </cell>
          <cell r="T94">
            <v>1200</v>
          </cell>
          <cell r="U94">
            <v>6.9406249999999998</v>
          </cell>
          <cell r="V94">
            <v>2.5656249999999998</v>
          </cell>
          <cell r="Y94">
            <v>522.79999999999995</v>
          </cell>
          <cell r="Z94">
            <v>584</v>
          </cell>
          <cell r="AA94">
            <v>564.20000000000005</v>
          </cell>
          <cell r="AB94">
            <v>448</v>
          </cell>
          <cell r="AC94" t="e">
            <v>#N/A</v>
          </cell>
          <cell r="AD94" t="e">
            <v>#N/A</v>
          </cell>
        </row>
        <row r="95">
          <cell r="A95" t="str">
            <v>7082 СЛИВОЧНЫЕ ПМ сос п/о мгс 1.5*4_50с  ОСТАНКИНО</v>
          </cell>
          <cell r="B95" t="str">
            <v>кг</v>
          </cell>
          <cell r="C95">
            <v>121.517</v>
          </cell>
          <cell r="D95">
            <v>265.36399999999998</v>
          </cell>
          <cell r="E95">
            <v>112.004</v>
          </cell>
          <cell r="F95">
            <v>196.34</v>
          </cell>
          <cell r="G95">
            <v>1</v>
          </cell>
          <cell r="H95" t="e">
            <v>#N/A</v>
          </cell>
          <cell r="I95">
            <v>110.7</v>
          </cell>
          <cell r="J95">
            <v>1.304000000000002</v>
          </cell>
          <cell r="K95">
            <v>50</v>
          </cell>
          <cell r="L95">
            <v>0</v>
          </cell>
          <cell r="S95">
            <v>22.4008</v>
          </cell>
          <cell r="U95">
            <v>10.996928681118531</v>
          </cell>
          <cell r="V95">
            <v>8.7648655405164106</v>
          </cell>
          <cell r="Y95">
            <v>40.655799999999999</v>
          </cell>
          <cell r="Z95">
            <v>36.821199999999997</v>
          </cell>
          <cell r="AA95">
            <v>33.727999999999994</v>
          </cell>
          <cell r="AB95">
            <v>24.599</v>
          </cell>
          <cell r="AC95" t="e">
            <v>#N/A</v>
          </cell>
          <cell r="AD95" t="e">
            <v>#N/A</v>
          </cell>
        </row>
        <row r="96">
          <cell r="A96" t="str">
            <v>7087 ШПИК С ЧЕСНОК.И ПЕРЦЕМ к/в в/у 0.3кг_50с  ОСТАНКИНО</v>
          </cell>
          <cell r="B96" t="str">
            <v>шт</v>
          </cell>
          <cell r="C96">
            <v>11</v>
          </cell>
          <cell r="D96">
            <v>318</v>
          </cell>
          <cell r="E96">
            <v>61</v>
          </cell>
          <cell r="F96">
            <v>306</v>
          </cell>
          <cell r="G96">
            <v>0.3</v>
          </cell>
          <cell r="H96" t="e">
            <v>#N/A</v>
          </cell>
          <cell r="I96">
            <v>9</v>
          </cell>
          <cell r="J96">
            <v>52</v>
          </cell>
          <cell r="K96">
            <v>80</v>
          </cell>
          <cell r="L96">
            <v>0</v>
          </cell>
          <cell r="S96">
            <v>12.2</v>
          </cell>
          <cell r="U96">
            <v>31.639344262295083</v>
          </cell>
          <cell r="V96">
            <v>25.081967213114755</v>
          </cell>
          <cell r="Y96">
            <v>33</v>
          </cell>
          <cell r="Z96">
            <v>25</v>
          </cell>
          <cell r="AA96">
            <v>42.4</v>
          </cell>
          <cell r="AB96">
            <v>9</v>
          </cell>
          <cell r="AC96" t="e">
            <v>#N/A</v>
          </cell>
          <cell r="AD96" t="e">
            <v>#N/A</v>
          </cell>
        </row>
        <row r="97">
          <cell r="A97" t="str">
            <v>7090 СВИНИНА ПО-ДОМ. к/в мл/к в/у 0.3кг_50с  ОСТАНКИНО</v>
          </cell>
          <cell r="B97" t="str">
            <v>шт</v>
          </cell>
          <cell r="C97">
            <v>315</v>
          </cell>
          <cell r="D97">
            <v>988</v>
          </cell>
          <cell r="E97">
            <v>643</v>
          </cell>
          <cell r="F97">
            <v>463</v>
          </cell>
          <cell r="G97">
            <v>0.3</v>
          </cell>
          <cell r="H97" t="e">
            <v>#N/A</v>
          </cell>
          <cell r="I97">
            <v>638</v>
          </cell>
          <cell r="J97">
            <v>5</v>
          </cell>
          <cell r="K97">
            <v>240</v>
          </cell>
          <cell r="L97">
            <v>0</v>
          </cell>
          <cell r="S97">
            <v>128.6</v>
          </cell>
          <cell r="T97">
            <v>240</v>
          </cell>
          <cell r="U97">
            <v>7.3328149300155525</v>
          </cell>
          <cell r="V97">
            <v>3.6003110419906688</v>
          </cell>
          <cell r="Y97">
            <v>92</v>
          </cell>
          <cell r="Z97">
            <v>107.6</v>
          </cell>
          <cell r="AA97">
            <v>127</v>
          </cell>
          <cell r="AB97">
            <v>60</v>
          </cell>
          <cell r="AC97" t="e">
            <v>#N/A</v>
          </cell>
          <cell r="AD97" t="e">
            <v>#N/A</v>
          </cell>
        </row>
        <row r="98">
          <cell r="A98" t="str">
            <v>7092 БЕКОН Папа может с/к с/н в/у 1/140_50с  ОСТАНКИНО</v>
          </cell>
          <cell r="B98" t="str">
            <v>шт</v>
          </cell>
          <cell r="C98">
            <v>381</v>
          </cell>
          <cell r="D98">
            <v>1456</v>
          </cell>
          <cell r="E98">
            <v>832</v>
          </cell>
          <cell r="F98">
            <v>697</v>
          </cell>
          <cell r="G98">
            <v>0.14000000000000001</v>
          </cell>
          <cell r="H98" t="e">
            <v>#N/A</v>
          </cell>
          <cell r="I98">
            <v>851</v>
          </cell>
          <cell r="J98">
            <v>-19</v>
          </cell>
          <cell r="K98">
            <v>240</v>
          </cell>
          <cell r="L98">
            <v>240</v>
          </cell>
          <cell r="S98">
            <v>166.4</v>
          </cell>
          <cell r="U98">
            <v>7.0733173076923075</v>
          </cell>
          <cell r="V98">
            <v>4.1887019230769234</v>
          </cell>
          <cell r="Y98">
            <v>177.2</v>
          </cell>
          <cell r="Z98">
            <v>163.6</v>
          </cell>
          <cell r="AA98">
            <v>178.4</v>
          </cell>
          <cell r="AB98">
            <v>163</v>
          </cell>
          <cell r="AC98" t="e">
            <v>#N/A</v>
          </cell>
          <cell r="AD98" t="e">
            <v>#N/A</v>
          </cell>
        </row>
        <row r="99">
          <cell r="A99" t="str">
            <v>7103 БЕКОН с/к с/н в/у 1/180 10шт.  ОСТАНКИНО</v>
          </cell>
          <cell r="B99" t="str">
            <v>шт</v>
          </cell>
          <cell r="C99">
            <v>4</v>
          </cell>
          <cell r="D99">
            <v>78</v>
          </cell>
          <cell r="E99">
            <v>0</v>
          </cell>
          <cell r="F99">
            <v>20</v>
          </cell>
          <cell r="G99">
            <v>0</v>
          </cell>
          <cell r="H99" t="e">
            <v>#N/A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S99">
            <v>0</v>
          </cell>
          <cell r="U99" t="e">
            <v>#DIV/0!</v>
          </cell>
          <cell r="V99" t="e">
            <v>#DIV/0!</v>
          </cell>
          <cell r="Y99">
            <v>58.6</v>
          </cell>
          <cell r="Z99">
            <v>45.2</v>
          </cell>
          <cell r="AA99">
            <v>4.5999999999999996</v>
          </cell>
          <cell r="AB99">
            <v>0</v>
          </cell>
          <cell r="AC99" t="str">
            <v>вывод</v>
          </cell>
          <cell r="AD99" t="e">
            <v>#N/A</v>
          </cell>
        </row>
        <row r="100">
          <cell r="A100" t="str">
            <v>7105 МИЛАНО с/к с/н мгс 1/90 12шт.  ОСТАНКИНО</v>
          </cell>
          <cell r="B100" t="str">
            <v>шт</v>
          </cell>
          <cell r="C100">
            <v>65</v>
          </cell>
          <cell r="D100">
            <v>160</v>
          </cell>
          <cell r="E100">
            <v>80</v>
          </cell>
          <cell r="F100">
            <v>119</v>
          </cell>
          <cell r="G100">
            <v>0.09</v>
          </cell>
          <cell r="H100" t="e">
            <v>#N/A</v>
          </cell>
          <cell r="I100">
            <v>85</v>
          </cell>
          <cell r="J100">
            <v>-5</v>
          </cell>
          <cell r="K100">
            <v>0</v>
          </cell>
          <cell r="L100">
            <v>0</v>
          </cell>
          <cell r="S100">
            <v>16</v>
          </cell>
          <cell r="U100">
            <v>7.4375</v>
          </cell>
          <cell r="V100">
            <v>7.4375</v>
          </cell>
          <cell r="Y100">
            <v>0</v>
          </cell>
          <cell r="Z100">
            <v>11.6</v>
          </cell>
          <cell r="AA100">
            <v>25.6</v>
          </cell>
          <cell r="AB100">
            <v>20</v>
          </cell>
          <cell r="AC100" t="e">
            <v>#N/A</v>
          </cell>
          <cell r="AD100" t="e">
            <v>#N/A</v>
          </cell>
        </row>
        <row r="101">
          <cell r="A101" t="str">
            <v>7106 ТОСКАНО с/к с/н мгс 1/90 12шт.  ОСТАНКИНО</v>
          </cell>
          <cell r="B101" t="str">
            <v>шт</v>
          </cell>
          <cell r="C101">
            <v>51</v>
          </cell>
          <cell r="D101">
            <v>157</v>
          </cell>
          <cell r="E101">
            <v>99</v>
          </cell>
          <cell r="F101">
            <v>92</v>
          </cell>
          <cell r="G101">
            <v>0.09</v>
          </cell>
          <cell r="H101" t="e">
            <v>#N/A</v>
          </cell>
          <cell r="I101">
            <v>124</v>
          </cell>
          <cell r="J101">
            <v>-25</v>
          </cell>
          <cell r="K101">
            <v>0</v>
          </cell>
          <cell r="L101">
            <v>40</v>
          </cell>
          <cell r="S101">
            <v>19.8</v>
          </cell>
          <cell r="T101">
            <v>360</v>
          </cell>
          <cell r="U101">
            <v>24.848484848484848</v>
          </cell>
          <cell r="V101">
            <v>4.6464646464646462</v>
          </cell>
          <cell r="Y101">
            <v>0</v>
          </cell>
          <cell r="Z101">
            <v>13.8</v>
          </cell>
          <cell r="AA101">
            <v>30.4</v>
          </cell>
          <cell r="AB101">
            <v>17</v>
          </cell>
          <cell r="AC101" t="str">
            <v>Витал</v>
          </cell>
          <cell r="AD101" t="e">
            <v>#N/A</v>
          </cell>
        </row>
        <row r="102">
          <cell r="A102" t="str">
            <v>7107 САН-РЕМО с/в с/н мгс 1/90 12шт.  ОСТАНКИНО</v>
          </cell>
          <cell r="B102" t="str">
            <v>шт</v>
          </cell>
          <cell r="C102">
            <v>57</v>
          </cell>
          <cell r="D102">
            <v>156</v>
          </cell>
          <cell r="E102">
            <v>102</v>
          </cell>
          <cell r="F102">
            <v>95</v>
          </cell>
          <cell r="G102">
            <v>0.09</v>
          </cell>
          <cell r="H102" t="e">
            <v>#N/A</v>
          </cell>
          <cell r="I102">
            <v>129</v>
          </cell>
          <cell r="J102">
            <v>-27</v>
          </cell>
          <cell r="K102">
            <v>0</v>
          </cell>
          <cell r="L102">
            <v>40</v>
          </cell>
          <cell r="S102">
            <v>20.399999999999999</v>
          </cell>
          <cell r="T102">
            <v>360</v>
          </cell>
          <cell r="U102">
            <v>24.264705882352942</v>
          </cell>
          <cell r="V102">
            <v>4.6568627450980395</v>
          </cell>
          <cell r="Y102">
            <v>0</v>
          </cell>
          <cell r="Z102">
            <v>13</v>
          </cell>
          <cell r="AA102">
            <v>29.2</v>
          </cell>
          <cell r="AB102">
            <v>16</v>
          </cell>
          <cell r="AC102" t="str">
            <v>Витал</v>
          </cell>
          <cell r="AD102" t="e">
            <v>#N/A</v>
          </cell>
        </row>
        <row r="103">
          <cell r="A103" t="str">
            <v>7126 МОЛОЧНАЯ Останкино вар п/о 0.4кг 8шт.  ОСТАНКИНО</v>
          </cell>
          <cell r="B103" t="str">
            <v>шт</v>
          </cell>
          <cell r="C103">
            <v>216</v>
          </cell>
          <cell r="D103">
            <v>2</v>
          </cell>
          <cell r="E103">
            <v>9</v>
          </cell>
          <cell r="F103">
            <v>208</v>
          </cell>
          <cell r="G103">
            <v>0.4</v>
          </cell>
          <cell r="H103" t="e">
            <v>#N/A</v>
          </cell>
          <cell r="I103">
            <v>10</v>
          </cell>
          <cell r="J103">
            <v>-1</v>
          </cell>
          <cell r="K103">
            <v>0</v>
          </cell>
          <cell r="L103">
            <v>0</v>
          </cell>
          <cell r="S103">
            <v>1.8</v>
          </cell>
          <cell r="U103">
            <v>115.55555555555556</v>
          </cell>
          <cell r="V103">
            <v>115.55555555555556</v>
          </cell>
          <cell r="Y103">
            <v>0</v>
          </cell>
          <cell r="Z103">
            <v>2.2000000000000002</v>
          </cell>
          <cell r="AA103">
            <v>3</v>
          </cell>
          <cell r="AB103">
            <v>4</v>
          </cell>
          <cell r="AC103" t="str">
            <v>увел</v>
          </cell>
          <cell r="AD103" t="e">
            <v>#N/A</v>
          </cell>
        </row>
        <row r="104">
          <cell r="A104" t="str">
            <v>7149 БАЛЫКОВАЯ Коровино п/к в/у 0.84кг_50с  ОСТАНКИНО</v>
          </cell>
          <cell r="B104" t="str">
            <v>шт</v>
          </cell>
          <cell r="C104">
            <v>37</v>
          </cell>
          <cell r="D104">
            <v>32</v>
          </cell>
          <cell r="E104">
            <v>39</v>
          </cell>
          <cell r="F104">
            <v>12</v>
          </cell>
          <cell r="G104">
            <v>0.84</v>
          </cell>
          <cell r="H104" t="e">
            <v>#N/A</v>
          </cell>
          <cell r="I104">
            <v>38</v>
          </cell>
          <cell r="J104">
            <v>1</v>
          </cell>
          <cell r="K104">
            <v>0</v>
          </cell>
          <cell r="L104">
            <v>0</v>
          </cell>
          <cell r="S104">
            <v>7.8</v>
          </cell>
          <cell r="T104">
            <v>30</v>
          </cell>
          <cell r="U104">
            <v>5.384615384615385</v>
          </cell>
          <cell r="V104">
            <v>1.5384615384615385</v>
          </cell>
          <cell r="Y104">
            <v>8.4</v>
          </cell>
          <cell r="Z104">
            <v>9.6</v>
          </cell>
          <cell r="AA104">
            <v>6.6</v>
          </cell>
          <cell r="AB104">
            <v>10</v>
          </cell>
          <cell r="AC104" t="e">
            <v>#N/A</v>
          </cell>
          <cell r="AD104" t="e">
            <v>#N/A</v>
          </cell>
        </row>
        <row r="105">
          <cell r="A105" t="str">
            <v>7154 СЕРВЕЛАТ ЗЕРНИСТЫЙ ПМ в/к в/у 0.35кг_50с  ОСТАНКИНО</v>
          </cell>
          <cell r="B105" t="str">
            <v>шт</v>
          </cell>
          <cell r="C105">
            <v>2410</v>
          </cell>
          <cell r="D105">
            <v>2444</v>
          </cell>
          <cell r="E105">
            <v>2608</v>
          </cell>
          <cell r="F105">
            <v>1747</v>
          </cell>
          <cell r="G105">
            <v>0.35</v>
          </cell>
          <cell r="H105" t="e">
            <v>#N/A</v>
          </cell>
          <cell r="I105">
            <v>2662</v>
          </cell>
          <cell r="J105">
            <v>-54</v>
          </cell>
          <cell r="K105">
            <v>1000</v>
          </cell>
          <cell r="L105">
            <v>480</v>
          </cell>
          <cell r="S105">
            <v>521.6</v>
          </cell>
          <cell r="T105">
            <v>600</v>
          </cell>
          <cell r="U105">
            <v>7.3370398773006134</v>
          </cell>
          <cell r="V105">
            <v>3.34930981595092</v>
          </cell>
          <cell r="Y105">
            <v>648.6</v>
          </cell>
          <cell r="Z105">
            <v>532.20000000000005</v>
          </cell>
          <cell r="AA105">
            <v>494</v>
          </cell>
          <cell r="AB105">
            <v>465</v>
          </cell>
          <cell r="AC105" t="e">
            <v>#N/A</v>
          </cell>
          <cell r="AD105" t="e">
            <v>#N/A</v>
          </cell>
        </row>
        <row r="106">
          <cell r="A106" t="str">
            <v>7166 СЕРВЕЛТ ОХОТНИЧИЙ ПМ в/к в/у_50с  ОСТАНКИНО</v>
          </cell>
          <cell r="B106" t="str">
            <v>кг</v>
          </cell>
          <cell r="C106">
            <v>411.99799999999999</v>
          </cell>
          <cell r="D106">
            <v>655.66</v>
          </cell>
          <cell r="E106">
            <v>402.24700000000001</v>
          </cell>
          <cell r="F106">
            <v>567.06600000000003</v>
          </cell>
          <cell r="G106">
            <v>1</v>
          </cell>
          <cell r="H106" t="e">
            <v>#N/A</v>
          </cell>
          <cell r="I106">
            <v>420.6</v>
          </cell>
          <cell r="J106">
            <v>-18.353000000000009</v>
          </cell>
          <cell r="K106">
            <v>200</v>
          </cell>
          <cell r="L106">
            <v>0</v>
          </cell>
          <cell r="S106">
            <v>80.449399999999997</v>
          </cell>
          <cell r="U106">
            <v>9.5347634662284619</v>
          </cell>
          <cell r="V106">
            <v>7.0487287661561187</v>
          </cell>
          <cell r="Y106">
            <v>109.42940000000002</v>
          </cell>
          <cell r="Z106">
            <v>78</v>
          </cell>
          <cell r="AA106">
            <v>104.2</v>
          </cell>
          <cell r="AB106">
            <v>40.225000000000001</v>
          </cell>
          <cell r="AC106" t="e">
            <v>#N/A</v>
          </cell>
          <cell r="AD106" t="e">
            <v>#N/A</v>
          </cell>
        </row>
        <row r="107">
          <cell r="A107" t="str">
            <v>7169 СЕРВЕЛАТ ОХОТНИЧИЙ ПМ в/к в/у 0.35кг_50с  ОСТАНКИНО</v>
          </cell>
          <cell r="B107" t="str">
            <v>шт</v>
          </cell>
          <cell r="C107">
            <v>1434</v>
          </cell>
          <cell r="D107">
            <v>5778</v>
          </cell>
          <cell r="E107">
            <v>3574</v>
          </cell>
          <cell r="F107">
            <v>2808</v>
          </cell>
          <cell r="G107">
            <v>0.35</v>
          </cell>
          <cell r="H107" t="e">
            <v>#N/A</v>
          </cell>
          <cell r="I107">
            <v>3639</v>
          </cell>
          <cell r="J107">
            <v>-65</v>
          </cell>
          <cell r="K107">
            <v>1200</v>
          </cell>
          <cell r="L107">
            <v>480</v>
          </cell>
          <cell r="S107">
            <v>714.8</v>
          </cell>
          <cell r="T107">
            <v>480</v>
          </cell>
          <cell r="U107">
            <v>6.9501958589815338</v>
          </cell>
          <cell r="V107">
            <v>3.9283715724678232</v>
          </cell>
          <cell r="Y107">
            <v>651.6</v>
          </cell>
          <cell r="Z107">
            <v>633.6</v>
          </cell>
          <cell r="AA107">
            <v>688.6</v>
          </cell>
          <cell r="AB107">
            <v>645</v>
          </cell>
          <cell r="AC107" t="e">
            <v>#N/A</v>
          </cell>
          <cell r="AD107" t="e">
            <v>#N/A</v>
          </cell>
        </row>
        <row r="108">
          <cell r="A108" t="str">
            <v>7173 БОЯNСКАЯ ПМ п/к в/у 0.28кг 8шт_50с  ОСТАНКИНО</v>
          </cell>
          <cell r="B108" t="str">
            <v>шт</v>
          </cell>
          <cell r="C108">
            <v>770</v>
          </cell>
          <cell r="D108">
            <v>1812</v>
          </cell>
          <cell r="E108">
            <v>1380</v>
          </cell>
          <cell r="F108">
            <v>1143</v>
          </cell>
          <cell r="G108">
            <v>0.28000000000000003</v>
          </cell>
          <cell r="H108" t="e">
            <v>#N/A</v>
          </cell>
          <cell r="I108">
            <v>1404</v>
          </cell>
          <cell r="J108">
            <v>-24</v>
          </cell>
          <cell r="K108">
            <v>400</v>
          </cell>
          <cell r="L108">
            <v>120</v>
          </cell>
          <cell r="S108">
            <v>276</v>
          </cell>
          <cell r="T108">
            <v>320</v>
          </cell>
          <cell r="U108">
            <v>7.1847826086956523</v>
          </cell>
          <cell r="V108">
            <v>4.1413043478260869</v>
          </cell>
          <cell r="Y108">
            <v>288.2</v>
          </cell>
          <cell r="Z108">
            <v>248.2</v>
          </cell>
          <cell r="AA108">
            <v>273</v>
          </cell>
          <cell r="AB108">
            <v>309</v>
          </cell>
          <cell r="AC108" t="e">
            <v>#N/A</v>
          </cell>
          <cell r="AD108" t="e">
            <v>#N/A</v>
          </cell>
        </row>
        <row r="109">
          <cell r="A109" t="str">
            <v>7187 ГРУДИНКА ПРЕМИУМ к/в мл/к в/у 0,3кг_50с ОСТАНКИНО</v>
          </cell>
          <cell r="B109" t="str">
            <v>шт</v>
          </cell>
          <cell r="D109">
            <v>162</v>
          </cell>
          <cell r="E109">
            <v>0</v>
          </cell>
          <cell r="F109">
            <v>162</v>
          </cell>
          <cell r="G109">
            <v>0</v>
          </cell>
          <cell r="H109" t="e">
            <v>#N/A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S109">
            <v>0</v>
          </cell>
          <cell r="U109" t="e">
            <v>#DIV/0!</v>
          </cell>
          <cell r="V109" t="e">
            <v>#DIV/0!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БОНУС МОЛОЧНЫЕ КЛАССИЧЕСКИЕ сос п/о в/у 0.3кг (6084)  ОСТАНКИНО</v>
          </cell>
          <cell r="B110" t="str">
            <v>шт</v>
          </cell>
          <cell r="C110">
            <v>247</v>
          </cell>
          <cell r="E110">
            <v>43</v>
          </cell>
          <cell r="F110">
            <v>204</v>
          </cell>
          <cell r="G110">
            <v>0</v>
          </cell>
          <cell r="H110" t="e">
            <v>#N/A</v>
          </cell>
          <cell r="I110">
            <v>43</v>
          </cell>
          <cell r="J110">
            <v>0</v>
          </cell>
          <cell r="K110">
            <v>0</v>
          </cell>
          <cell r="L110">
            <v>0</v>
          </cell>
          <cell r="S110">
            <v>8.6</v>
          </cell>
          <cell r="U110">
            <v>23.720930232558139</v>
          </cell>
          <cell r="V110">
            <v>23.720930232558139</v>
          </cell>
          <cell r="Y110">
            <v>6.4</v>
          </cell>
          <cell r="Z110">
            <v>5.8</v>
          </cell>
          <cell r="AA110">
            <v>8.6</v>
          </cell>
          <cell r="AB110">
            <v>5</v>
          </cell>
          <cell r="AC110" t="e">
            <v>#N/A</v>
          </cell>
          <cell r="AD110" t="e">
            <v>#N/A</v>
          </cell>
        </row>
        <row r="111">
          <cell r="A111" t="str">
            <v>БОНУС МОЛОЧНЫЕ КЛАССИЧЕСКИЕ сос п/о мгс 2*4_С (4980)  ОСТАНКИНО</v>
          </cell>
          <cell r="B111" t="str">
            <v>кг</v>
          </cell>
          <cell r="C111">
            <v>212.684</v>
          </cell>
          <cell r="E111">
            <v>12.619</v>
          </cell>
          <cell r="F111">
            <v>195.85400000000001</v>
          </cell>
          <cell r="G111">
            <v>0</v>
          </cell>
          <cell r="H111" t="e">
            <v>#N/A</v>
          </cell>
          <cell r="I111">
            <v>18</v>
          </cell>
          <cell r="J111">
            <v>-5.3810000000000002</v>
          </cell>
          <cell r="K111">
            <v>0</v>
          </cell>
          <cell r="L111">
            <v>0</v>
          </cell>
          <cell r="S111">
            <v>2.5238</v>
          </cell>
          <cell r="U111">
            <v>77.602821142721297</v>
          </cell>
          <cell r="V111">
            <v>77.602821142721297</v>
          </cell>
          <cell r="Y111">
            <v>2.9178000000000002</v>
          </cell>
          <cell r="Z111">
            <v>2.9638</v>
          </cell>
          <cell r="AA111">
            <v>2.5238</v>
          </cell>
          <cell r="AB111">
            <v>0</v>
          </cell>
          <cell r="AC111" t="e">
            <v>#N/A</v>
          </cell>
          <cell r="AD111" t="e">
            <v>#N/A</v>
          </cell>
        </row>
        <row r="112">
          <cell r="A112" t="str">
            <v>БОНУС СОЧНЫЕ Папа может сос п/о мгс 1.5*4 (6954)  ОСТАНКИНО</v>
          </cell>
          <cell r="B112" t="str">
            <v>кг</v>
          </cell>
          <cell r="C112">
            <v>490.62200000000001</v>
          </cell>
          <cell r="E112">
            <v>334.13299999999998</v>
          </cell>
          <cell r="F112">
            <v>156.489</v>
          </cell>
          <cell r="G112">
            <v>0</v>
          </cell>
          <cell r="H112" t="e">
            <v>#N/A</v>
          </cell>
          <cell r="I112">
            <v>327</v>
          </cell>
          <cell r="J112">
            <v>7.1329999999999814</v>
          </cell>
          <cell r="K112">
            <v>0</v>
          </cell>
          <cell r="L112">
            <v>0</v>
          </cell>
          <cell r="S112">
            <v>66.826599999999999</v>
          </cell>
          <cell r="U112">
            <v>2.3417172203882886</v>
          </cell>
          <cell r="V112">
            <v>2.3417172203882886</v>
          </cell>
          <cell r="Y112">
            <v>53.221600000000002</v>
          </cell>
          <cell r="Z112">
            <v>60.415800000000004</v>
          </cell>
          <cell r="AA112">
            <v>49.393799999999999</v>
          </cell>
          <cell r="AB112">
            <v>3.085</v>
          </cell>
          <cell r="AC112" t="e">
            <v>#N/A</v>
          </cell>
          <cell r="AD112" t="e">
            <v>#N/A</v>
          </cell>
        </row>
        <row r="113">
          <cell r="A113" t="str">
            <v>БОНУС СОЧНЫЕ сос п/о мгс 0.41кг_UZ (6087)  ОСТАНКИНО</v>
          </cell>
          <cell r="B113" t="str">
            <v>шт</v>
          </cell>
          <cell r="C113">
            <v>1928</v>
          </cell>
          <cell r="E113">
            <v>79</v>
          </cell>
          <cell r="F113">
            <v>1849</v>
          </cell>
          <cell r="G113">
            <v>0</v>
          </cell>
          <cell r="H113">
            <v>0</v>
          </cell>
          <cell r="I113">
            <v>74</v>
          </cell>
          <cell r="J113">
            <v>5</v>
          </cell>
          <cell r="K113">
            <v>0</v>
          </cell>
          <cell r="L113">
            <v>0</v>
          </cell>
          <cell r="S113">
            <v>15.8</v>
          </cell>
          <cell r="U113">
            <v>117.0253164556962</v>
          </cell>
          <cell r="V113">
            <v>117.0253164556962</v>
          </cell>
          <cell r="Y113">
            <v>22</v>
          </cell>
          <cell r="Z113">
            <v>17.8</v>
          </cell>
          <cell r="AA113">
            <v>9.6</v>
          </cell>
          <cell r="AB113">
            <v>13</v>
          </cell>
          <cell r="AC113">
            <v>0</v>
          </cell>
          <cell r="AD1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22.03.2025 - 28.03.2025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12.6</v>
          </cell>
          <cell r="F8">
            <v>559.09900000000005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549.423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1.3779999999999999</v>
          </cell>
          <cell r="F10">
            <v>1555.5409999999999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280</v>
          </cell>
          <cell r="F11">
            <v>2261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912</v>
          </cell>
          <cell r="F12">
            <v>4420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372</v>
          </cell>
          <cell r="F13">
            <v>5020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175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246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8</v>
          </cell>
          <cell r="F19">
            <v>908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</v>
          </cell>
          <cell r="F20">
            <v>546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120</v>
          </cell>
          <cell r="F21">
            <v>257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74</v>
          </cell>
          <cell r="F22">
            <v>186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358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6.85</v>
          </cell>
          <cell r="F24">
            <v>379.92200000000003</v>
          </cell>
        </row>
        <row r="25">
          <cell r="A25" t="str">
            <v xml:space="preserve"> 201  Ветчина Нежная ТМ Особый рецепт, (2,5кг), ПОКОМ</v>
          </cell>
          <cell r="D25">
            <v>7.5010000000000003</v>
          </cell>
          <cell r="F25">
            <v>4786.2030000000004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7.7</v>
          </cell>
          <cell r="F26">
            <v>320.93299999999999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2.5409999999999999</v>
          </cell>
          <cell r="F27">
            <v>665.08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9.3510000000000009</v>
          </cell>
          <cell r="F28">
            <v>500.51400000000001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159.976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</v>
          </cell>
          <cell r="F30">
            <v>133.392</v>
          </cell>
        </row>
        <row r="31">
          <cell r="A31" t="str">
            <v xml:space="preserve"> 240  Колбаса Салями охотничья, ВЕС. ПОКОМ</v>
          </cell>
          <cell r="F31">
            <v>2.4900000000000002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</v>
          </cell>
          <cell r="F32">
            <v>367.25099999999998</v>
          </cell>
        </row>
        <row r="33">
          <cell r="A33" t="str">
            <v xml:space="preserve"> 247  Сардельки Нежные, ВЕС.  ПОКОМ</v>
          </cell>
          <cell r="D33">
            <v>2.6</v>
          </cell>
          <cell r="F33">
            <v>172.31100000000001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123.337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1229.0730000000001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78.31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194.101</v>
          </cell>
        </row>
        <row r="38">
          <cell r="A38" t="str">
            <v xml:space="preserve"> 263  Шпикачки Стародворские, ВЕС.  ПОКОМ</v>
          </cell>
          <cell r="F38">
            <v>120.209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47.752000000000002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0.8</v>
          </cell>
          <cell r="F40">
            <v>33.003999999999998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4.8</v>
          </cell>
          <cell r="F41">
            <v>53.252000000000002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F42">
            <v>1965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548</v>
          </cell>
          <cell r="F43">
            <v>3062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942</v>
          </cell>
          <cell r="F44">
            <v>5472</v>
          </cell>
        </row>
        <row r="45">
          <cell r="A45" t="str">
            <v xml:space="preserve"> 283  Сосиски Сочинки, ВЕС, ТМ Стародворье ПОКОМ</v>
          </cell>
          <cell r="D45">
            <v>1.3009999999999999</v>
          </cell>
          <cell r="F45">
            <v>514.59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3</v>
          </cell>
          <cell r="F46">
            <v>531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6</v>
          </cell>
          <cell r="F47">
            <v>1074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</v>
          </cell>
          <cell r="F48">
            <v>225.09399999999999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12</v>
          </cell>
          <cell r="F49">
            <v>1179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13</v>
          </cell>
          <cell r="F50">
            <v>2038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3</v>
          </cell>
          <cell r="F51">
            <v>103.08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3.7189999999999999</v>
          </cell>
          <cell r="F52">
            <v>358.476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</v>
          </cell>
          <cell r="F53">
            <v>1158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</v>
          </cell>
          <cell r="F54">
            <v>1701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977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258.42500000000001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10</v>
          </cell>
          <cell r="F57">
            <v>600.51</v>
          </cell>
        </row>
        <row r="58">
          <cell r="A58" t="str">
            <v xml:space="preserve"> 316  Колбаса Нежная ТМ Зареченские ВЕС  ПОКОМ</v>
          </cell>
          <cell r="F58">
            <v>87.1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3786.1480000000001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15</v>
          </cell>
          <cell r="F60">
            <v>2398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1067</v>
          </cell>
          <cell r="F61">
            <v>4728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16</v>
          </cell>
          <cell r="F62">
            <v>980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7</v>
          </cell>
          <cell r="F63">
            <v>405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3</v>
          </cell>
          <cell r="F64">
            <v>363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7.3010000000000002</v>
          </cell>
          <cell r="F65">
            <v>772.39099999999996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</v>
          </cell>
          <cell r="F66">
            <v>270</v>
          </cell>
        </row>
        <row r="67">
          <cell r="A67" t="str">
            <v xml:space="preserve"> 335  Колбаса Сливушка ТМ Вязанка. ВЕС.  ПОКОМ </v>
          </cell>
          <cell r="D67">
            <v>10</v>
          </cell>
          <cell r="F67">
            <v>217.95099999999999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25.251000000000001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488</v>
          </cell>
          <cell r="F69">
            <v>2791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8</v>
          </cell>
          <cell r="F70">
            <v>2004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9.2319999999999993</v>
          </cell>
          <cell r="F71">
            <v>511.78500000000003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6.8010000000000002</v>
          </cell>
          <cell r="F72">
            <v>301.34300000000002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6.8010000000000002</v>
          </cell>
          <cell r="F73">
            <v>589.29899999999998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6</v>
          </cell>
          <cell r="F74">
            <v>460.375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6</v>
          </cell>
          <cell r="F75">
            <v>125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237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7</v>
          </cell>
          <cell r="F77">
            <v>511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2.6</v>
          </cell>
          <cell r="F78">
            <v>137.57499999999999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7</v>
          </cell>
          <cell r="F79">
            <v>499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6</v>
          </cell>
          <cell r="F80">
            <v>780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12</v>
          </cell>
          <cell r="F81">
            <v>715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832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</v>
          </cell>
          <cell r="F83">
            <v>503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8</v>
          </cell>
          <cell r="F84">
            <v>366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141</v>
          </cell>
          <cell r="F85">
            <v>2842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1451</v>
          </cell>
          <cell r="F86">
            <v>9797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11</v>
          </cell>
        </row>
        <row r="88">
          <cell r="A88" t="str">
            <v xml:space="preserve"> 421  Сосиски Царедворские 0,33 кг ТМ Стародворье  ПОКОМ</v>
          </cell>
          <cell r="F88">
            <v>10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6</v>
          </cell>
          <cell r="F89">
            <v>373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4</v>
          </cell>
          <cell r="F90">
            <v>143.45400000000001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0.8</v>
          </cell>
          <cell r="F91">
            <v>9.0500000000000007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8</v>
          </cell>
          <cell r="F92">
            <v>238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0.8</v>
          </cell>
          <cell r="F93">
            <v>75.75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37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19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112</v>
          </cell>
        </row>
        <row r="97">
          <cell r="A97" t="str">
            <v xml:space="preserve"> 448  Сосиски Сливушки по-венски ТМ Вязанка. 0,3 кг ПОКОМ</v>
          </cell>
          <cell r="F97">
            <v>406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6</v>
          </cell>
          <cell r="F98">
            <v>301.50900000000001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10</v>
          </cell>
          <cell r="F99">
            <v>3422.4430000000002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10</v>
          </cell>
          <cell r="F100">
            <v>6241.9629999999997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7.5010000000000003</v>
          </cell>
          <cell r="F101">
            <v>3514.547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3.9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255.01900000000001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118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3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</v>
          </cell>
          <cell r="F106">
            <v>128.768</v>
          </cell>
        </row>
        <row r="107">
          <cell r="A107" t="str">
            <v xml:space="preserve"> 479  Шпикачки Зареченские ВЕС ТМ Зареченские  ПОКОМ</v>
          </cell>
          <cell r="F107">
            <v>1.3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F108">
            <v>12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F109">
            <v>21</v>
          </cell>
        </row>
        <row r="110">
          <cell r="A110" t="str">
            <v xml:space="preserve"> 492  Колбаса Салями Филейская 0,3кг ТМ Вязанка  ПОКОМ</v>
          </cell>
          <cell r="F110">
            <v>16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2</v>
          </cell>
          <cell r="F111">
            <v>878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</v>
          </cell>
          <cell r="F112">
            <v>513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3</v>
          </cell>
          <cell r="F113">
            <v>699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</v>
          </cell>
          <cell r="F114">
            <v>509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F115">
            <v>12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2</v>
          </cell>
          <cell r="F116">
            <v>756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F117">
            <v>9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D118">
            <v>2.6</v>
          </cell>
          <cell r="F118">
            <v>20.901</v>
          </cell>
        </row>
        <row r="119">
          <cell r="A119" t="str">
            <v xml:space="preserve"> 513  Колбаса вареная Стародворская 0,4кг ТМ Стародворье  ПОКОМ</v>
          </cell>
          <cell r="F119">
            <v>1</v>
          </cell>
        </row>
        <row r="120">
          <cell r="A120" t="str">
            <v xml:space="preserve"> 515  Колбаса Сервелат Мясорубский Делюкс 0,3кг ТМ Стародворье  ПОКОМ</v>
          </cell>
          <cell r="F120">
            <v>29</v>
          </cell>
        </row>
        <row r="121">
          <cell r="A121" t="str">
            <v>3215 ВЕТЧ.МЯСНАЯ Папа может п/о 0.4кг 8шт.    ОСТАНКИНО</v>
          </cell>
          <cell r="D121">
            <v>485</v>
          </cell>
          <cell r="F121">
            <v>489</v>
          </cell>
        </row>
        <row r="122">
          <cell r="A122" t="str">
            <v>3680 ПРЕСИЖН с/к дек. спец мгс ОСТАНКИНО</v>
          </cell>
          <cell r="D122">
            <v>2.5</v>
          </cell>
          <cell r="F122">
            <v>2.5</v>
          </cell>
        </row>
        <row r="123">
          <cell r="A123" t="str">
            <v>3684 ПРЕСИЖН с/к в/у 1/250 8шт.   ОСТАНКИНО</v>
          </cell>
          <cell r="D123">
            <v>66</v>
          </cell>
          <cell r="F123">
            <v>66</v>
          </cell>
        </row>
        <row r="124">
          <cell r="A124" t="str">
            <v>4063 МЯСНАЯ Папа может вар п/о_Л   ОСТАНКИНО</v>
          </cell>
          <cell r="D124">
            <v>1450.25</v>
          </cell>
          <cell r="F124">
            <v>1450.25</v>
          </cell>
        </row>
        <row r="125">
          <cell r="A125" t="str">
            <v>4117 ЭКСТРА Папа может с/к в/у_Л   ОСТАНКИНО</v>
          </cell>
          <cell r="D125">
            <v>60.6</v>
          </cell>
          <cell r="F125">
            <v>60.6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118.25</v>
          </cell>
          <cell r="F126">
            <v>118.25</v>
          </cell>
        </row>
        <row r="127">
          <cell r="A127" t="str">
            <v>4574 Мясная со шпиком Папа может вар п/о ОСТАНКИНО</v>
          </cell>
          <cell r="D127">
            <v>1.4</v>
          </cell>
          <cell r="F127">
            <v>3.9</v>
          </cell>
        </row>
        <row r="128">
          <cell r="A128" t="str">
            <v>4813 ФИЛЕЙНАЯ Папа может вар п/о_Л   ОСТАНКИНО</v>
          </cell>
          <cell r="D128">
            <v>410.47199999999998</v>
          </cell>
          <cell r="F128">
            <v>410.47199999999998</v>
          </cell>
        </row>
        <row r="129">
          <cell r="A129" t="str">
            <v>4993 САЛЯМИ ИТАЛЬЯНСКАЯ с/к в/у 1/250*8_120c ОСТАНКИНО</v>
          </cell>
          <cell r="D129">
            <v>348</v>
          </cell>
          <cell r="F129">
            <v>348</v>
          </cell>
        </row>
        <row r="130">
          <cell r="A130" t="str">
            <v>5246 ДОКТОРСКАЯ ПРЕМИУМ вар б/о мгс_30с ОСТАНКИНО</v>
          </cell>
          <cell r="D130">
            <v>27</v>
          </cell>
          <cell r="F130">
            <v>27</v>
          </cell>
        </row>
        <row r="131">
          <cell r="A131" t="str">
            <v>5247 РУССКАЯ ПРЕМИУМ вар б/о мгс_30с ОСТАНКИНО</v>
          </cell>
          <cell r="D131">
            <v>48.1</v>
          </cell>
          <cell r="F131">
            <v>48.1</v>
          </cell>
        </row>
        <row r="132">
          <cell r="A132" t="str">
            <v>5483 ЭКСТРА Папа может с/к в/у 1/250 8шт.   ОСТАНКИНО</v>
          </cell>
          <cell r="D132">
            <v>589</v>
          </cell>
          <cell r="F132">
            <v>589</v>
          </cell>
        </row>
        <row r="133">
          <cell r="A133" t="str">
            <v>5544 Сервелат Финский в/к в/у_45с НОВАЯ ОСТАНКИНО</v>
          </cell>
          <cell r="D133">
            <v>1174.5</v>
          </cell>
          <cell r="F133">
            <v>1175.3499999999999</v>
          </cell>
        </row>
        <row r="134">
          <cell r="A134" t="str">
            <v>5679 САЛЯМИ ИТАЛЬЯНСКАЯ с/к в/у 1/150_60с ОСТАНКИНО</v>
          </cell>
          <cell r="D134">
            <v>201</v>
          </cell>
          <cell r="F134">
            <v>201</v>
          </cell>
        </row>
        <row r="135">
          <cell r="A135" t="str">
            <v>5682 САЛЯМИ МЕЛКОЗЕРНЕНАЯ с/к в/у 1/120_60с   ОСТАНКИНО</v>
          </cell>
          <cell r="D135">
            <v>1942</v>
          </cell>
          <cell r="F135">
            <v>1942</v>
          </cell>
        </row>
        <row r="136">
          <cell r="A136" t="str">
            <v>5706 АРОМАТНАЯ Папа может с/к в/у 1/250 8шт.  ОСТАНКИНО</v>
          </cell>
          <cell r="D136">
            <v>661</v>
          </cell>
          <cell r="F136">
            <v>661</v>
          </cell>
        </row>
        <row r="137">
          <cell r="A137" t="str">
            <v>5708 ПОСОЛЬСКАЯ Папа может с/к в/у ОСТАНКИНО</v>
          </cell>
          <cell r="D137">
            <v>37.9</v>
          </cell>
          <cell r="F137">
            <v>37.9</v>
          </cell>
        </row>
        <row r="138">
          <cell r="A138" t="str">
            <v>5851 ЭКСТРА Папа может вар п/о   ОСТАНКИНО</v>
          </cell>
          <cell r="D138">
            <v>354.75</v>
          </cell>
          <cell r="F138">
            <v>354.75</v>
          </cell>
        </row>
        <row r="139">
          <cell r="A139" t="str">
            <v>5931 ОХОТНИЧЬЯ Папа может с/к в/у 1/220 8шт.   ОСТАНКИНО</v>
          </cell>
          <cell r="D139">
            <v>780</v>
          </cell>
          <cell r="F139">
            <v>780</v>
          </cell>
        </row>
        <row r="140">
          <cell r="A140" t="str">
            <v>5992 ВРЕМЯ ОКРОШКИ Папа может вар п/о 0.4кг   ОСТАНКИНО</v>
          </cell>
          <cell r="D140">
            <v>96</v>
          </cell>
          <cell r="F140">
            <v>96</v>
          </cell>
        </row>
        <row r="141">
          <cell r="A141" t="str">
            <v>6004 РАГУ СВИНОЕ 1кг 8шт.зам_120с ОСТАНКИНО</v>
          </cell>
          <cell r="D141">
            <v>128</v>
          </cell>
          <cell r="F141">
            <v>128</v>
          </cell>
        </row>
        <row r="142">
          <cell r="A142" t="str">
            <v>6158 ВРЕМЯ ОЛИВЬЕ Папа может вар п/о 0.4кг   ОСТАНКИНО</v>
          </cell>
          <cell r="D142">
            <v>135</v>
          </cell>
          <cell r="F142">
            <v>135</v>
          </cell>
        </row>
        <row r="143">
          <cell r="A143" t="str">
            <v>6200 ГРУДИНКА ПРЕМИУМ к/в мл/к в/у 0.3кг  ОСТАНКИНО</v>
          </cell>
          <cell r="D143">
            <v>478</v>
          </cell>
          <cell r="F143">
            <v>478</v>
          </cell>
        </row>
        <row r="144">
          <cell r="A144" t="str">
            <v>6221 НЕАПОЛИТАНСКИЙ ДУЭТ с/к с/н мгс 1/90  ОСТАНКИНО</v>
          </cell>
          <cell r="D144">
            <v>260</v>
          </cell>
          <cell r="F144">
            <v>260</v>
          </cell>
        </row>
        <row r="145">
          <cell r="A145" t="str">
            <v>6222 ИТАЛЬЯНСКОЕ АССОРТИ с/в с/н мгс 1/90 ОСТАНКИНО</v>
          </cell>
          <cell r="D145">
            <v>103</v>
          </cell>
          <cell r="F145">
            <v>103</v>
          </cell>
        </row>
        <row r="146">
          <cell r="A146" t="str">
            <v>6228 МЯСНОЕ АССОРТИ к/з с/н мгс 1/90 10шт.  ОСТАНКИНО</v>
          </cell>
          <cell r="D146">
            <v>383</v>
          </cell>
          <cell r="F146">
            <v>383</v>
          </cell>
        </row>
        <row r="147">
          <cell r="A147" t="str">
            <v>6247 ДОМАШНЯЯ Папа может вар п/о 0,4кг 8шт.  ОСТАНКИНО</v>
          </cell>
          <cell r="D147">
            <v>92</v>
          </cell>
          <cell r="F147">
            <v>92</v>
          </cell>
        </row>
        <row r="148">
          <cell r="A148" t="str">
            <v>6268 ГОВЯЖЬЯ Папа может вар п/о 0,4кг 8 шт.  ОСТАНКИНО</v>
          </cell>
          <cell r="D148">
            <v>432</v>
          </cell>
          <cell r="F148">
            <v>432</v>
          </cell>
        </row>
        <row r="149">
          <cell r="A149" t="str">
            <v>6279 КОРЕЙКА ПО-ОСТ.к/в в/с с/н в/у 1/150_45с  ОСТАНКИНО</v>
          </cell>
          <cell r="D149">
            <v>263</v>
          </cell>
          <cell r="F149">
            <v>263</v>
          </cell>
        </row>
        <row r="150">
          <cell r="A150" t="str">
            <v>6303 МЯСНЫЕ Папа может сос п/о мгс 1.5*3  ОСТАНКИНО</v>
          </cell>
          <cell r="D150">
            <v>556.4</v>
          </cell>
          <cell r="F150">
            <v>556.4</v>
          </cell>
        </row>
        <row r="151">
          <cell r="A151" t="str">
            <v>6324 ДОКТОРСКАЯ ГОСТ вар п/о 0.4кг 8шт.  ОСТАНКИНО</v>
          </cell>
          <cell r="D151">
            <v>168</v>
          </cell>
          <cell r="F151">
            <v>168</v>
          </cell>
        </row>
        <row r="152">
          <cell r="A152" t="str">
            <v>6325 ДОКТОРСКАЯ ПРЕМИУМ вар п/о 0.4кг 8шт.  ОСТАНКИНО</v>
          </cell>
          <cell r="D152">
            <v>639</v>
          </cell>
          <cell r="F152">
            <v>639</v>
          </cell>
        </row>
        <row r="153">
          <cell r="A153" t="str">
            <v>6333 МЯСНАЯ Папа может вар п/о 0.4кг 8шт.  ОСТАНКИНО</v>
          </cell>
          <cell r="D153">
            <v>4818</v>
          </cell>
          <cell r="F153">
            <v>4819</v>
          </cell>
        </row>
        <row r="154">
          <cell r="A154" t="str">
            <v>6340 ДОМАШНИЙ РЕЦЕПТ Коровино 0.5кг 8шт.  ОСТАНКИНО</v>
          </cell>
          <cell r="D154">
            <v>361</v>
          </cell>
          <cell r="F154">
            <v>361</v>
          </cell>
        </row>
        <row r="155">
          <cell r="A155" t="str">
            <v>6341 ДОМАШНИЙ РЕЦЕПТ СО ШПИКОМ Коровино 0.5кг  ОСТАНКИНО</v>
          </cell>
          <cell r="D155">
            <v>49</v>
          </cell>
          <cell r="F155">
            <v>49</v>
          </cell>
        </row>
        <row r="156">
          <cell r="A156" t="str">
            <v>6353 ЭКСТРА Папа может вар п/о 0.4кг 8шт.  ОСТАНКИНО</v>
          </cell>
          <cell r="D156">
            <v>2256</v>
          </cell>
          <cell r="F156">
            <v>2256</v>
          </cell>
        </row>
        <row r="157">
          <cell r="A157" t="str">
            <v>6392 ФИЛЕЙНАЯ Папа может вар п/о 0.4кг. ОСТАНКИНО</v>
          </cell>
          <cell r="D157">
            <v>4226</v>
          </cell>
          <cell r="F157">
            <v>4226</v>
          </cell>
        </row>
        <row r="158">
          <cell r="A158" t="str">
            <v>6411 ВЕТЧ.РУБЛЕНАЯ ПМ в/у срез 0.3кг 6шт.  ОСТАНКИНО</v>
          </cell>
          <cell r="D158">
            <v>145</v>
          </cell>
          <cell r="F158">
            <v>145</v>
          </cell>
        </row>
        <row r="159">
          <cell r="A159" t="str">
            <v>6426 КЛАССИЧЕСКАЯ ПМ вар п/о 0.3кг 8шт.  ОСТАНКИНО</v>
          </cell>
          <cell r="D159">
            <v>1633</v>
          </cell>
          <cell r="F159">
            <v>1633</v>
          </cell>
        </row>
        <row r="160">
          <cell r="A160" t="str">
            <v>6448 СВИНИНА МАДЕРА с/к с/н в/у 1/100 10шт.   ОСТАНКИНО</v>
          </cell>
          <cell r="D160">
            <v>229</v>
          </cell>
          <cell r="F160">
            <v>229</v>
          </cell>
        </row>
        <row r="161">
          <cell r="A161" t="str">
            <v>6453 ЭКСТРА Папа может с/к с/н в/у 1/100 14шт.   ОСТАНКИНО</v>
          </cell>
          <cell r="D161">
            <v>1599</v>
          </cell>
          <cell r="F161">
            <v>1599</v>
          </cell>
        </row>
        <row r="162">
          <cell r="A162" t="str">
            <v>6454 АРОМАТНАЯ с/к с/н в/у 1/100 14шт.  ОСТАНКИНО</v>
          </cell>
          <cell r="D162">
            <v>1492</v>
          </cell>
          <cell r="F162">
            <v>1492</v>
          </cell>
        </row>
        <row r="163">
          <cell r="A163" t="str">
            <v>6459 СЕРВЕЛАТ ШВЕЙЦАРСК. в/к с/н в/у 1/100*10  ОСТАНКИНО</v>
          </cell>
          <cell r="D163">
            <v>642</v>
          </cell>
          <cell r="F163">
            <v>642</v>
          </cell>
        </row>
        <row r="164">
          <cell r="A164" t="str">
            <v>6470 ВЕТЧ.МРАМОРНАЯ в/у_45с  ОСТАНКИНО</v>
          </cell>
          <cell r="D164">
            <v>51.2</v>
          </cell>
          <cell r="F164">
            <v>51.2</v>
          </cell>
        </row>
        <row r="165">
          <cell r="A165" t="str">
            <v>6492 ШПИК С ЧЕСНОК.И ПЕРЦЕМ к/в в/у 0.3кг_45c  ОСТАНКИНО</v>
          </cell>
          <cell r="D165">
            <v>102</v>
          </cell>
          <cell r="F165">
            <v>102</v>
          </cell>
        </row>
        <row r="166">
          <cell r="A166" t="str">
            <v>6495 ВЕТЧ.МРАМОРНАЯ в/у срез 0.3кг 6шт_45с  ОСТАНКИНО</v>
          </cell>
          <cell r="D166">
            <v>450</v>
          </cell>
          <cell r="F166">
            <v>450</v>
          </cell>
        </row>
        <row r="167">
          <cell r="A167" t="str">
            <v>6527 ШПИКАЧКИ СОЧНЫЕ ПМ сар б/о мгс 1*3 45с ОСТАНКИНО</v>
          </cell>
          <cell r="D167">
            <v>496.3</v>
          </cell>
          <cell r="F167">
            <v>496.3</v>
          </cell>
        </row>
        <row r="168">
          <cell r="A168" t="str">
            <v>6528 ШПИКАЧКИ СОЧНЫЕ ПМ сар б/о мгс 0.4кг 45с  ОСТАНКИНО</v>
          </cell>
          <cell r="D168">
            <v>11</v>
          </cell>
          <cell r="F168">
            <v>11</v>
          </cell>
        </row>
        <row r="169">
          <cell r="A169" t="str">
            <v>6586 МРАМОРНАЯ И БАЛЫКОВАЯ в/к с/н мгс 1/90 ОСТАНКИНО</v>
          </cell>
          <cell r="D169">
            <v>174</v>
          </cell>
          <cell r="F169">
            <v>174</v>
          </cell>
        </row>
        <row r="170">
          <cell r="A170" t="str">
            <v>6609 С ГОВЯДИНОЙ ПМ сар б/о мгс 0.4кг_45с ОСТАНКИНО</v>
          </cell>
          <cell r="D170">
            <v>45</v>
          </cell>
          <cell r="F170">
            <v>45</v>
          </cell>
        </row>
        <row r="171">
          <cell r="A171" t="str">
            <v>6616 МОЛОЧНЫЕ КЛАССИЧЕСКИЕ сос п/о в/у 0.3кг  ОСТАНКИНО</v>
          </cell>
          <cell r="D171">
            <v>641</v>
          </cell>
          <cell r="F171">
            <v>641</v>
          </cell>
        </row>
        <row r="172">
          <cell r="A172" t="str">
            <v>6666 БОЯНСКАЯ Папа может п/к в/у 0,28кг 8 шт. ОСТАНКИНО</v>
          </cell>
          <cell r="D172">
            <v>1</v>
          </cell>
          <cell r="F172">
            <v>1</v>
          </cell>
        </row>
        <row r="173">
          <cell r="A173" t="str">
            <v>6683 СЕРВЕЛАТ ЗЕРНИСТЫЙ ПМ в/к в/у 0,35кг  ОСТАНКИНО</v>
          </cell>
          <cell r="D173">
            <v>2</v>
          </cell>
          <cell r="F173">
            <v>2</v>
          </cell>
        </row>
        <row r="174">
          <cell r="A174" t="str">
            <v>6684 СЕРВЕЛАТ КАРЕЛЬСКИЙ ПМ в/к в/у 0.28кг  ОСТАНКИНО</v>
          </cell>
          <cell r="D174">
            <v>3338</v>
          </cell>
          <cell r="F174">
            <v>3338</v>
          </cell>
        </row>
        <row r="175">
          <cell r="A175" t="str">
            <v>6689 СЕРВЕЛАТ ОХОТНИЧИЙ ПМ в/к в/у 0,35кг 8шт  ОСТАНКИНО</v>
          </cell>
          <cell r="D175">
            <v>2</v>
          </cell>
          <cell r="F175">
            <v>2</v>
          </cell>
        </row>
        <row r="176">
          <cell r="A176" t="str">
            <v>6697 СЕРВЕЛАТ ФИНСКИЙ ПМ в/к в/у 0,35кг 8шт.  ОСТАНКИНО</v>
          </cell>
          <cell r="D176">
            <v>5361</v>
          </cell>
          <cell r="F176">
            <v>5361</v>
          </cell>
        </row>
        <row r="177">
          <cell r="A177" t="str">
            <v>6713 СОЧНЫЙ ГРИЛЬ ПМ сос п/о мгс 0.41кг 8шт.  ОСТАНКИНО</v>
          </cell>
          <cell r="D177">
            <v>1676</v>
          </cell>
          <cell r="F177">
            <v>1676</v>
          </cell>
        </row>
        <row r="178">
          <cell r="A178" t="str">
            <v>6724 МОЛОЧНЫЕ ПМ сос п/о мгс 0.41кг 10шт.  ОСТАНКИНО</v>
          </cell>
          <cell r="D178">
            <v>389</v>
          </cell>
          <cell r="F178">
            <v>389</v>
          </cell>
        </row>
        <row r="179">
          <cell r="A179" t="str">
            <v>6762 СЛИВОЧНЫЕ сос ц/о мгс 0.41кг 8шт.  ОСТАНКИНО</v>
          </cell>
          <cell r="D179">
            <v>65</v>
          </cell>
          <cell r="F179">
            <v>65</v>
          </cell>
        </row>
        <row r="180">
          <cell r="A180" t="str">
            <v>6765 РУБЛЕНЫЕ сос ц/о мгс 0.36кг 6шт.  ОСТАНКИНО</v>
          </cell>
          <cell r="D180">
            <v>593</v>
          </cell>
          <cell r="F180">
            <v>593</v>
          </cell>
        </row>
        <row r="181">
          <cell r="A181" t="str">
            <v>6773 САЛЯМИ Папа может п/к в/у 0,28кг 8шт.  ОСТАНКИНО</v>
          </cell>
          <cell r="D181">
            <v>824</v>
          </cell>
          <cell r="F181">
            <v>824</v>
          </cell>
        </row>
        <row r="182">
          <cell r="A182" t="str">
            <v>6785 ВЕНСКАЯ САЛЯМИ п/к в/у 0.33кг 8шт.  ОСТАНКИНО</v>
          </cell>
          <cell r="D182">
            <v>377</v>
          </cell>
          <cell r="F182">
            <v>377</v>
          </cell>
        </row>
        <row r="183">
          <cell r="A183" t="str">
            <v>6787 СЕРВЕЛАТ КРЕМЛЕВСКИЙ в/к в/у 0,33кг 8шт.  ОСТАНКИНО</v>
          </cell>
          <cell r="D183">
            <v>253</v>
          </cell>
          <cell r="F183">
            <v>253</v>
          </cell>
        </row>
        <row r="184">
          <cell r="A184" t="str">
            <v>6793 БАЛЫКОВАЯ в/к в/у 0,33кг 8шт.  ОСТАНКИНО</v>
          </cell>
          <cell r="D184">
            <v>485</v>
          </cell>
          <cell r="F184">
            <v>485</v>
          </cell>
        </row>
        <row r="185">
          <cell r="A185" t="str">
            <v>6794 БАЛЫКОВАЯ в/к в/у  ОСТАНКИНО</v>
          </cell>
          <cell r="D185">
            <v>24.86</v>
          </cell>
          <cell r="F185">
            <v>24.86</v>
          </cell>
        </row>
        <row r="186">
          <cell r="A186" t="str">
            <v>6801 ОСТАНКИНСКАЯ вар п/о 0.4кг 8шт.  ОСТАНКИНО</v>
          </cell>
          <cell r="D186">
            <v>24</v>
          </cell>
          <cell r="F186">
            <v>24</v>
          </cell>
        </row>
        <row r="187">
          <cell r="A187" t="str">
            <v>6829 МОЛОЧНЫЕ КЛАССИЧЕСКИЕ сос п/о мгс 2*4_С  ОСТАНКИНО</v>
          </cell>
          <cell r="D187">
            <v>673.8</v>
          </cell>
          <cell r="F187">
            <v>673.8</v>
          </cell>
        </row>
        <row r="188">
          <cell r="A188" t="str">
            <v>6834 ПОСОЛЬСКАЯ ПМ с/к с/н в/у 1/100 10шт.  ОСТАНКИНО</v>
          </cell>
          <cell r="D188">
            <v>4</v>
          </cell>
          <cell r="F188">
            <v>4</v>
          </cell>
        </row>
        <row r="189">
          <cell r="A189" t="str">
            <v>6837 ФИЛЕЙНЫЕ Папа Может сос ц/о мгс 0.4кг  ОСТАНКИНО</v>
          </cell>
          <cell r="D189">
            <v>1063</v>
          </cell>
          <cell r="F189">
            <v>1063</v>
          </cell>
        </row>
        <row r="190">
          <cell r="A190" t="str">
            <v>6842 ДЫМОВИЦА ИЗ ОКОРОКА к/в мл/к в/у 0,3кг  ОСТАНКИНО</v>
          </cell>
          <cell r="D190">
            <v>71</v>
          </cell>
          <cell r="F190">
            <v>71</v>
          </cell>
        </row>
        <row r="191">
          <cell r="A191" t="str">
            <v>6861 ДОМАШНИЙ РЕЦЕПТ Коровино вар п/о  ОСТАНКИНО</v>
          </cell>
          <cell r="D191">
            <v>228</v>
          </cell>
          <cell r="F191">
            <v>228</v>
          </cell>
        </row>
        <row r="192">
          <cell r="A192" t="str">
            <v>6862 ДОМАШНИЙ РЕЦЕПТ СО ШПИК. Коровино вар п/о  ОСТАНКИНО</v>
          </cell>
          <cell r="D192">
            <v>24.1</v>
          </cell>
          <cell r="F192">
            <v>24.1</v>
          </cell>
        </row>
        <row r="193">
          <cell r="A193" t="str">
            <v>6866 ВЕТЧ.НЕЖНАЯ Коровино п/о_Маяк  ОСТАНКИНО</v>
          </cell>
          <cell r="D193">
            <v>189.2</v>
          </cell>
          <cell r="F193">
            <v>189.2</v>
          </cell>
        </row>
        <row r="194">
          <cell r="A194" t="str">
            <v>6877 В ОБВЯЗКЕ вар п/о  ОСТАНКИНО</v>
          </cell>
          <cell r="D194">
            <v>30.2</v>
          </cell>
          <cell r="F194">
            <v>30.2</v>
          </cell>
        </row>
        <row r="195">
          <cell r="A195" t="str">
            <v>6888 С ГРУДИНКОЙ вар б/о в/у срез 0.4кг 8шт.  ОСТАНКИНО</v>
          </cell>
          <cell r="D195">
            <v>36</v>
          </cell>
          <cell r="F195">
            <v>36</v>
          </cell>
        </row>
        <row r="196">
          <cell r="A196" t="str">
            <v>6909 ДЛЯ ДЕТЕЙ сос п/о мгс 0.33кг 8шт.  ОСТАНКИНО</v>
          </cell>
          <cell r="D196">
            <v>286</v>
          </cell>
          <cell r="F196">
            <v>286</v>
          </cell>
        </row>
        <row r="197">
          <cell r="A197" t="str">
            <v>6919 БЕКОН с/к с/н в/у 1/180 10шт.  ОСТАНКИНО</v>
          </cell>
          <cell r="D197">
            <v>9</v>
          </cell>
          <cell r="F197">
            <v>9</v>
          </cell>
        </row>
        <row r="198">
          <cell r="A198" t="str">
            <v>6962 МЯСНИКС ПМ сос б/о мгс 1/160 10шт.  ОСТАНКИНО</v>
          </cell>
          <cell r="D198">
            <v>29</v>
          </cell>
          <cell r="F198">
            <v>29</v>
          </cell>
        </row>
        <row r="199">
          <cell r="A199" t="str">
            <v>6987 СУПЕР СЫТНЫЕ ПМ сос п/о мгс 0.6кг 8 шт.  ОСТАНКИНО</v>
          </cell>
          <cell r="D199">
            <v>44</v>
          </cell>
          <cell r="F199">
            <v>44</v>
          </cell>
        </row>
        <row r="200">
          <cell r="A200" t="str">
            <v>7001 КЛАССИЧЕСКИЕ Папа может сар б/о мгс 1*3  ОСТАНКИНО</v>
          </cell>
          <cell r="D200">
            <v>239.2</v>
          </cell>
          <cell r="F200">
            <v>239.2</v>
          </cell>
        </row>
        <row r="201">
          <cell r="A201" t="str">
            <v>7035 ВЕТЧ.КЛАССИЧЕСКАЯ ПМ п/о 0.35кг 8шт.  ОСТАНКИНО</v>
          </cell>
          <cell r="D201">
            <v>214</v>
          </cell>
          <cell r="F201">
            <v>214</v>
          </cell>
        </row>
        <row r="202">
          <cell r="A202" t="str">
            <v>7038 С ГОВЯДИНОЙ ПМ сос п/о мгс 1.5*4  ОСТАНКИНО</v>
          </cell>
          <cell r="D202">
            <v>190.7</v>
          </cell>
          <cell r="F202">
            <v>190.7</v>
          </cell>
        </row>
        <row r="203">
          <cell r="A203" t="str">
            <v>7040 С ИНДЕЙКОЙ ПМ сос ц/о в/у 1/270 8шт.  ОСТАНКИНО</v>
          </cell>
          <cell r="D203">
            <v>159</v>
          </cell>
          <cell r="F203">
            <v>159</v>
          </cell>
        </row>
        <row r="204">
          <cell r="A204" t="str">
            <v>7052 ПЕППЕРОНИ с/к с/н мгс 1*2_HRC  ОСТАНКИНО</v>
          </cell>
          <cell r="D204">
            <v>4</v>
          </cell>
          <cell r="F204">
            <v>4</v>
          </cell>
        </row>
        <row r="205">
          <cell r="A205" t="str">
            <v>7059 ШПИКАЧКИ СОЧНЫЕ С БЕК. п/о мгс 0.3кг_60с  ОСТАНКИНО</v>
          </cell>
          <cell r="D205">
            <v>167</v>
          </cell>
          <cell r="F205">
            <v>167</v>
          </cell>
        </row>
        <row r="206">
          <cell r="A206" t="str">
            <v>7066 СОЧНЫЕ ПМ сос п/о мгс 0.41кг 10шт_50с  ОСТАНКИНО</v>
          </cell>
          <cell r="D206">
            <v>7379</v>
          </cell>
          <cell r="F206">
            <v>7379</v>
          </cell>
        </row>
        <row r="207">
          <cell r="A207" t="str">
            <v>7070 СОЧНЫЕ ПМ сос п/о мгс 1.5*4_А_50с  ОСТАНКИНО</v>
          </cell>
          <cell r="D207">
            <v>3648</v>
          </cell>
          <cell r="F207">
            <v>3649.5340000000001</v>
          </cell>
        </row>
        <row r="208">
          <cell r="A208" t="str">
            <v>7073 МОЛОЧ.ПРЕМИУМ ПМ сос п/о в/у 1/350_50с  ОСТАНКИНО</v>
          </cell>
          <cell r="D208">
            <v>2350</v>
          </cell>
          <cell r="F208">
            <v>2350</v>
          </cell>
        </row>
        <row r="209">
          <cell r="A209" t="str">
            <v>7074 МОЛОЧ.ПРЕМИУМ ПМ сос п/о мгс 0.6кг_50с  ОСТАНКИНО</v>
          </cell>
          <cell r="D209">
            <v>233</v>
          </cell>
          <cell r="F209">
            <v>233</v>
          </cell>
        </row>
        <row r="210">
          <cell r="A210" t="str">
            <v>7075 МОЛОЧ.ПРЕМИУМ ПМ сос п/о мгс 1.5*4_О_50с  ОСТАНКИНО</v>
          </cell>
          <cell r="D210">
            <v>237.7</v>
          </cell>
          <cell r="F210">
            <v>237.7</v>
          </cell>
        </row>
        <row r="211">
          <cell r="A211" t="str">
            <v>7077 МЯСНЫЕ С ГОВЯД.ПМ сос п/о мгс 0.4кг_50с  ОСТАНКИНО</v>
          </cell>
          <cell r="D211">
            <v>1348</v>
          </cell>
          <cell r="F211">
            <v>1348</v>
          </cell>
        </row>
        <row r="212">
          <cell r="A212" t="str">
            <v>7080 СЛИВОЧНЫЕ ПМ сос п/о мгс 0.41кг 10шт. 50с  ОСТАНКИНО</v>
          </cell>
          <cell r="D212">
            <v>3271</v>
          </cell>
          <cell r="F212">
            <v>3271</v>
          </cell>
        </row>
        <row r="213">
          <cell r="A213" t="str">
            <v>7082 СЛИВОЧНЫЕ ПМ сос п/о мгс 1.5*4_50с  ОСТАНКИНО</v>
          </cell>
          <cell r="D213">
            <v>109.5</v>
          </cell>
          <cell r="F213">
            <v>109.5</v>
          </cell>
        </row>
        <row r="214">
          <cell r="A214" t="str">
            <v>7087 ШПИК С ЧЕСНОК.И ПЕРЦЕМ к/в в/у 0.3кг_50с  ОСТАНКИНО</v>
          </cell>
          <cell r="D214">
            <v>36</v>
          </cell>
          <cell r="F214">
            <v>36</v>
          </cell>
        </row>
        <row r="215">
          <cell r="A215" t="str">
            <v>7090 СВИНИНА ПО-ДОМ. к/в мл/к в/у 0.3кг_50с  ОСТАНКИНО</v>
          </cell>
          <cell r="D215">
            <v>608</v>
          </cell>
          <cell r="F215">
            <v>608</v>
          </cell>
        </row>
        <row r="216">
          <cell r="A216" t="str">
            <v>7092 БЕКОН Папа может с/к с/н в/у 1/140_50с  ОСТАНКИНО</v>
          </cell>
          <cell r="D216">
            <v>866</v>
          </cell>
          <cell r="F216">
            <v>867</v>
          </cell>
        </row>
        <row r="217">
          <cell r="A217" t="str">
            <v>7105 МИЛАНО с/к с/н мгс 1/90 12шт.  ОСТАНКИНО</v>
          </cell>
          <cell r="D217">
            <v>94</v>
          </cell>
          <cell r="F217">
            <v>94</v>
          </cell>
        </row>
        <row r="218">
          <cell r="A218" t="str">
            <v>7106 ТОСКАНО с/к с/н мгс 1/90 12шт.  ОСТАНКИНО</v>
          </cell>
          <cell r="D218">
            <v>238</v>
          </cell>
          <cell r="F218">
            <v>238</v>
          </cell>
        </row>
        <row r="219">
          <cell r="A219" t="str">
            <v>7107 САН-РЕМО с/в с/н мгс 1/90 12шт.  ОСТАНКИНО</v>
          </cell>
          <cell r="D219">
            <v>245</v>
          </cell>
          <cell r="F219">
            <v>245</v>
          </cell>
        </row>
        <row r="220">
          <cell r="A220" t="str">
            <v>7126 МОЛОЧНАЯ Останкино вар п/о 0.4кг 8шт.  ОСТАНКИНО</v>
          </cell>
          <cell r="D220">
            <v>7</v>
          </cell>
          <cell r="F220">
            <v>7</v>
          </cell>
        </row>
        <row r="221">
          <cell r="A221" t="str">
            <v>7149 БАЛЫКОВАЯ Коровино п/к в/у 0.84кг_50с  ОСТАНКИНО</v>
          </cell>
          <cell r="D221">
            <v>43</v>
          </cell>
          <cell r="F221">
            <v>43</v>
          </cell>
        </row>
        <row r="222">
          <cell r="A222" t="str">
            <v>7154 СЕРВЕЛАТ ЗЕРНИСТЫЙ ПМ в/к в/у 0.35кг_50с  ОСТАНКИНО</v>
          </cell>
          <cell r="D222">
            <v>2728</v>
          </cell>
          <cell r="F222">
            <v>2728</v>
          </cell>
        </row>
        <row r="223">
          <cell r="A223" t="str">
            <v>7166 СЕРВЕЛТ ОХОТНИЧИЙ ПМ в/к в/у_50с  ОСТАНКИНО</v>
          </cell>
          <cell r="D223">
            <v>467.5</v>
          </cell>
          <cell r="F223">
            <v>467.5</v>
          </cell>
        </row>
        <row r="224">
          <cell r="A224" t="str">
            <v>7169 СЕРВЕЛАТ ОХОТНИЧИЙ ПМ в/к в/у 0.35кг_50с  ОСТАНКИНО</v>
          </cell>
          <cell r="D224">
            <v>3604</v>
          </cell>
          <cell r="F224">
            <v>3608</v>
          </cell>
        </row>
        <row r="225">
          <cell r="A225" t="str">
            <v>7173 БОЯNСКАЯ ПМ п/к в/у 0.28кг 8шт_50с  ОСТАНКИНО</v>
          </cell>
          <cell r="D225">
            <v>1444</v>
          </cell>
          <cell r="F225">
            <v>1444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201</v>
          </cell>
          <cell r="F226">
            <v>201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219</v>
          </cell>
          <cell r="F227">
            <v>219</v>
          </cell>
        </row>
        <row r="228">
          <cell r="A228" t="str">
            <v>Балыковая с/к 200 гр. срез "Эликатессе" термоформ.пак.  СПК</v>
          </cell>
          <cell r="D228">
            <v>68</v>
          </cell>
          <cell r="F228">
            <v>68</v>
          </cell>
        </row>
        <row r="229">
          <cell r="A229" t="str">
            <v>БОНУС МОЛОЧНЫЕ КЛАССИЧЕСКИЕ сос п/о в/у 0.3кг (6084)  ОСТАНКИНО</v>
          </cell>
          <cell r="D229">
            <v>39</v>
          </cell>
          <cell r="F229">
            <v>39</v>
          </cell>
        </row>
        <row r="230">
          <cell r="A230" t="str">
            <v>БОНУС МОЛОЧНЫЕ КЛАССИЧЕСКИЕ сос п/о мгс 2*4_С (4980)  ОСТАНКИНО</v>
          </cell>
          <cell r="D230">
            <v>10</v>
          </cell>
          <cell r="F230">
            <v>10</v>
          </cell>
        </row>
        <row r="231">
          <cell r="A231" t="str">
            <v>БОНУС СОЧНЫЕ Папа может сос п/о мгс 1.5*4 (6954)  ОСТАНКИНО</v>
          </cell>
          <cell r="D231">
            <v>364.5</v>
          </cell>
          <cell r="F231">
            <v>364.5</v>
          </cell>
        </row>
        <row r="232">
          <cell r="A232" t="str">
            <v>БОНУС СОЧНЫЕ сос п/о мгс 0.41кг_UZ (6087)  ОСТАНКИНО</v>
          </cell>
          <cell r="D232">
            <v>77</v>
          </cell>
          <cell r="F232">
            <v>86</v>
          </cell>
        </row>
        <row r="233">
          <cell r="A233" t="str">
            <v>БОНУС_ 017  Сосиски Вязанка Сливочные, Вязанка амицел ВЕС.ПОКОМ</v>
          </cell>
          <cell r="F233">
            <v>540.63499999999999</v>
          </cell>
        </row>
        <row r="234">
          <cell r="A234" t="str">
            <v>БОНУС_ 456  Колбаса Филейная ТМ Особый рецепт ВЕС большой батон  ПОКОМ</v>
          </cell>
          <cell r="F234">
            <v>1400.058</v>
          </cell>
        </row>
        <row r="235">
          <cell r="A235" t="str">
            <v>БОНУС_302  Сосиски Сочинки по-баварски,  0.4кг, ТМ Стародворье  ПОКОМ</v>
          </cell>
          <cell r="F235">
            <v>19</v>
          </cell>
        </row>
        <row r="236">
          <cell r="A236" t="str">
            <v>БОНУС_412  Сосиски Баварские ТМ Стародворье 0,35 кг ПОКОМ</v>
          </cell>
          <cell r="F236">
            <v>1268</v>
          </cell>
        </row>
        <row r="237">
          <cell r="A237" t="str">
            <v>БОНУС_Готовые чебупели с ветчиной и сыром Горячая штучка 0,3кг зам  ПОКОМ</v>
          </cell>
          <cell r="F237">
            <v>702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413</v>
          </cell>
        </row>
        <row r="239">
          <cell r="A239" t="str">
            <v>БОНУС_Пельмени Бульмени с говядиной и свининой ТМ Горячая штучка. флоу-пак сфера 0,4 кг ПОКОМ</v>
          </cell>
          <cell r="F239">
            <v>246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5</v>
          </cell>
        </row>
        <row r="241">
          <cell r="A241" t="str">
            <v>Бутербродная вареная 0,47 кг шт.  СПК</v>
          </cell>
          <cell r="D241">
            <v>40</v>
          </cell>
          <cell r="F241">
            <v>40</v>
          </cell>
        </row>
        <row r="242">
          <cell r="A242" t="str">
            <v>Вацлавская п/к (черева) 390 гр.шт. термоус.пак  СПК</v>
          </cell>
          <cell r="D242">
            <v>53</v>
          </cell>
          <cell r="F242">
            <v>53</v>
          </cell>
        </row>
        <row r="243">
          <cell r="A243" t="str">
            <v>Ветчина Альтаирская Столовая (для ХОРЕКА)  СПК</v>
          </cell>
          <cell r="D243">
            <v>14.327999999999999</v>
          </cell>
          <cell r="F243">
            <v>21.716000000000001</v>
          </cell>
        </row>
        <row r="244">
          <cell r="A244" t="str">
            <v>ВЫВЕДЕНА Наггетсы с индейкой 0,25кг ТМ Вязанка ТС Наггетсы замор.  ПОКОМ</v>
          </cell>
          <cell r="D244">
            <v>5</v>
          </cell>
          <cell r="F244">
            <v>5</v>
          </cell>
        </row>
        <row r="245">
          <cell r="A245" t="str">
            <v>ВЫВЕДЕНА.Наггетсы из печи 0,25кг ТМ Вязанка ТС Наггетсы замор.  ПОКОМ</v>
          </cell>
          <cell r="F245">
            <v>1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4</v>
          </cell>
          <cell r="F246">
            <v>238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6</v>
          </cell>
          <cell r="F247">
            <v>593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742</v>
          </cell>
          <cell r="F248">
            <v>2523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506</v>
          </cell>
          <cell r="F249">
            <v>1920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475</v>
          </cell>
        </row>
        <row r="251">
          <cell r="A251" t="str">
            <v>Грудинка "По-московски" в/к термоус.пак.  СПК</v>
          </cell>
          <cell r="D251">
            <v>13.5</v>
          </cell>
          <cell r="F251">
            <v>14.135999999999999</v>
          </cell>
        </row>
        <row r="252">
          <cell r="A252" t="str">
            <v>Гуцульская с/к "КолбасГрад" 160 гр.шт. термоус. пак  СПК</v>
          </cell>
          <cell r="D252">
            <v>125</v>
          </cell>
          <cell r="F252">
            <v>125</v>
          </cell>
        </row>
        <row r="253">
          <cell r="A253" t="str">
            <v>Дельгаро с/в "Эликатессе" 140 гр.шт.  СПК</v>
          </cell>
          <cell r="D253">
            <v>32</v>
          </cell>
          <cell r="F253">
            <v>32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253</v>
          </cell>
          <cell r="F254">
            <v>253</v>
          </cell>
        </row>
        <row r="255">
          <cell r="A255" t="str">
            <v>Докторская вареная в/с  СПК</v>
          </cell>
          <cell r="D255">
            <v>9.1999999999999993</v>
          </cell>
          <cell r="F255">
            <v>9.1999999999999993</v>
          </cell>
        </row>
        <row r="256">
          <cell r="A256" t="str">
            <v>Докторская вареная в/с 0,47 кг шт.  СПК</v>
          </cell>
          <cell r="D256">
            <v>56</v>
          </cell>
          <cell r="F256">
            <v>57</v>
          </cell>
        </row>
        <row r="257">
          <cell r="A257" t="str">
            <v>Докторская вареная термоус.пак. "Высокий вкус"  СПК</v>
          </cell>
          <cell r="D257">
            <v>111.6</v>
          </cell>
          <cell r="F257">
            <v>111.6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65</v>
          </cell>
        </row>
        <row r="259">
          <cell r="A259" t="str">
            <v>ЖАР-ладушки с мясом 0,2кг ТМ Стародворье  ПОКОМ</v>
          </cell>
          <cell r="D259">
            <v>6</v>
          </cell>
          <cell r="F259">
            <v>266</v>
          </cell>
        </row>
        <row r="260">
          <cell r="A260" t="str">
            <v>ЖАР-ладушки с яблоком и грушей ТМ Стародворье 0,2 кг. ПОКОМ</v>
          </cell>
          <cell r="F260">
            <v>22</v>
          </cell>
        </row>
        <row r="261">
          <cell r="A261" t="str">
            <v>Карбонад Юбилейный термоус.пак.  СПК</v>
          </cell>
          <cell r="D261">
            <v>40.5</v>
          </cell>
          <cell r="F261">
            <v>40.5</v>
          </cell>
        </row>
        <row r="262">
          <cell r="A262" t="str">
            <v>Каша гречневая с говядиной "СПК" ж/б 0,340 кг.шт. термоус. пл. ЧМК  СПК</v>
          </cell>
          <cell r="F262">
            <v>1</v>
          </cell>
        </row>
        <row r="263">
          <cell r="A263" t="str">
            <v>Классическая с/к 80 гр.шт.нар. (лоток с ср.защ.атм.)  СПК</v>
          </cell>
          <cell r="D263">
            <v>14</v>
          </cell>
          <cell r="F263">
            <v>14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803</v>
          </cell>
          <cell r="F264">
            <v>803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619</v>
          </cell>
          <cell r="F265">
            <v>619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79</v>
          </cell>
          <cell r="F266">
            <v>79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6</v>
          </cell>
          <cell r="F267">
            <v>683</v>
          </cell>
        </row>
        <row r="268">
          <cell r="A268" t="str">
            <v>Круггетсы с чесночным соусом ТМ Горячая штучка 0,25 кг зам  ПОКОМ</v>
          </cell>
          <cell r="F268">
            <v>1</v>
          </cell>
        </row>
        <row r="269">
          <cell r="A269" t="str">
            <v>Круггетсы сочные ТМ Горячая штучка ТС Круггетсы  ВЕС(3 кг)  ПОКОМ</v>
          </cell>
          <cell r="F269">
            <v>1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513</v>
          </cell>
          <cell r="F270">
            <v>1217</v>
          </cell>
        </row>
        <row r="271">
          <cell r="A271" t="str">
            <v>Ла Фаворте с/в "Эликатессе" 140 гр.шт.  СПК</v>
          </cell>
          <cell r="D271">
            <v>81</v>
          </cell>
          <cell r="F271">
            <v>81</v>
          </cell>
        </row>
        <row r="272">
          <cell r="A272" t="str">
            <v>Ливерная Печеночная "Просто выгодно" 0,3 кг.шт.  СПК</v>
          </cell>
          <cell r="D272">
            <v>78</v>
          </cell>
          <cell r="F272">
            <v>78</v>
          </cell>
        </row>
        <row r="273">
          <cell r="A273" t="str">
            <v>Любительская вареная термоус.пак. "Высокий вкус"  СПК</v>
          </cell>
          <cell r="D273">
            <v>104.6</v>
          </cell>
          <cell r="F273">
            <v>104.6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3.7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259.30099999999999</v>
          </cell>
        </row>
        <row r="276">
          <cell r="A276" t="str">
            <v>Мини-чебуречки с мясом ВЕС 5,5кг ТМ Зареченские  ПОКОМ</v>
          </cell>
          <cell r="F276">
            <v>77</v>
          </cell>
        </row>
        <row r="277">
          <cell r="A277" t="str">
            <v>Мини-шарики с курочкой и сыром ТМ Зареченские ВЕС  ПОКОМ</v>
          </cell>
          <cell r="F277">
            <v>178.2</v>
          </cell>
        </row>
        <row r="278">
          <cell r="A278" t="str">
            <v>Наггетсы Foodgital 0,25кг ТМ Горячая штучка  ПОКОМ</v>
          </cell>
          <cell r="D278">
            <v>1</v>
          </cell>
          <cell r="F278">
            <v>40</v>
          </cell>
        </row>
        <row r="279">
          <cell r="A279" t="str">
            <v>Наггетсы из печи 0,25кг ТМ Вязанка ТС Няняггетсы Сливушки замор.  ПОКОМ</v>
          </cell>
          <cell r="D279">
            <v>8</v>
          </cell>
          <cell r="F279">
            <v>2067</v>
          </cell>
        </row>
        <row r="280">
          <cell r="A280" t="str">
            <v>Наггетсы Нагетосы Сочная курочка в хруст. панир.со сметаной и зеленью ТМ Горячая штучка 0,25. ПОКОМ</v>
          </cell>
          <cell r="D280">
            <v>3</v>
          </cell>
          <cell r="F280">
            <v>3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12</v>
          </cell>
          <cell r="F281">
            <v>1314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</v>
          </cell>
          <cell r="F282">
            <v>1670</v>
          </cell>
        </row>
        <row r="283">
          <cell r="A283" t="str">
            <v>Наггетсы с куриным филе и сыром ТМ Вязанка 0,25 кг ПОКОМ</v>
          </cell>
          <cell r="D283">
            <v>9</v>
          </cell>
          <cell r="F283">
            <v>1011</v>
          </cell>
        </row>
        <row r="284">
          <cell r="A284" t="str">
            <v>Наггетсы Хрустящие 0,3кг ТМ Зареченские  ПОКОМ</v>
          </cell>
          <cell r="D284">
            <v>1</v>
          </cell>
          <cell r="F284">
            <v>119</v>
          </cell>
        </row>
        <row r="285">
          <cell r="A285" t="str">
            <v>Наггетсы Хрустящие ТМ Зареченские. ВЕС ПОКОМ</v>
          </cell>
          <cell r="F285">
            <v>645</v>
          </cell>
        </row>
        <row r="286">
          <cell r="A286" t="str">
            <v>Оригинальная с перцем с/к  СПК</v>
          </cell>
          <cell r="D286">
            <v>115.3</v>
          </cell>
          <cell r="F286">
            <v>115.3</v>
          </cell>
        </row>
        <row r="287">
          <cell r="A287" t="str">
            <v>Оригинальная с перцем с/к 0,235 кг.шт.  СПК</v>
          </cell>
          <cell r="D287">
            <v>34</v>
          </cell>
          <cell r="F287">
            <v>34</v>
          </cell>
        </row>
        <row r="288">
          <cell r="A288" t="str">
            <v>Особая вареная  СПК</v>
          </cell>
          <cell r="D288">
            <v>7</v>
          </cell>
          <cell r="F288">
            <v>7</v>
          </cell>
        </row>
        <row r="289">
          <cell r="A289" t="str">
            <v>Паштет печеночный 140 гр.шт.  СПК</v>
          </cell>
          <cell r="D289">
            <v>48</v>
          </cell>
          <cell r="F289">
            <v>48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F290">
            <v>190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199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2</v>
          </cell>
          <cell r="F292">
            <v>5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F293">
            <v>96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F294">
            <v>729</v>
          </cell>
        </row>
        <row r="295">
          <cell r="A295" t="str">
            <v>Пельмени Бигбули с мясом ТМ Горячая штучка. флоу-пак сфера 0,4 кг. ПОКОМ</v>
          </cell>
          <cell r="F295">
            <v>156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380</v>
          </cell>
          <cell r="F296">
            <v>2240</v>
          </cell>
        </row>
        <row r="297">
          <cell r="A297" t="str">
            <v>Пельмени Бигбули с мясом, Горячая штучка 0,9кг  ПОКОМ</v>
          </cell>
          <cell r="F297">
            <v>1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F298">
            <v>16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1</v>
          </cell>
        </row>
        <row r="300">
          <cell r="A300" t="str">
            <v>Пельмени Бигбули со сливочным маслом ТМ Горячая штучка, флоу-пак сфера 0,4. ПОКОМ</v>
          </cell>
          <cell r="D300">
            <v>5</v>
          </cell>
          <cell r="F300">
            <v>158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7</v>
          </cell>
          <cell r="F301">
            <v>654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F302">
            <v>524</v>
          </cell>
        </row>
        <row r="303">
          <cell r="A303" t="str">
            <v>Пельмени Бульмени с говядиной и свининой Горячая шт. 0,9 кг  ПОКОМ</v>
          </cell>
          <cell r="F303">
            <v>6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5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100.102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F306">
            <v>1045.8009999999999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F307">
            <v>1035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707</v>
          </cell>
          <cell r="F308">
            <v>2454</v>
          </cell>
        </row>
        <row r="309">
          <cell r="A309" t="str">
            <v>Пельмени Бульмени со сливочным маслом Горячая штучка 0,9 кг  ПОКОМ</v>
          </cell>
          <cell r="D309">
            <v>1</v>
          </cell>
          <cell r="F309">
            <v>2</v>
          </cell>
        </row>
        <row r="310">
          <cell r="A310" t="str">
            <v>Пельмени Бульмени со сливочным маслом ТМ Горячая шт. 0,43 кг  ПОКОМ</v>
          </cell>
          <cell r="D310">
            <v>1</v>
          </cell>
          <cell r="F310">
            <v>4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  <cell r="D311">
            <v>2</v>
          </cell>
          <cell r="F311">
            <v>1206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  <cell r="D312">
            <v>648</v>
          </cell>
          <cell r="F312">
            <v>3433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8</v>
          </cell>
        </row>
        <row r="314">
          <cell r="A314" t="str">
            <v>Пельмени Медвежьи ушки с фермерскими сливками 0,7кг  ПОКОМ</v>
          </cell>
          <cell r="D314">
            <v>3</v>
          </cell>
          <cell r="F314">
            <v>183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436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D316">
            <v>2</v>
          </cell>
          <cell r="F316">
            <v>92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4</v>
          </cell>
          <cell r="F317">
            <v>1188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234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385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5</v>
          </cell>
          <cell r="F320">
            <v>529</v>
          </cell>
        </row>
        <row r="321">
          <cell r="A321" t="str">
            <v>Пельмени Сочные сфера 0,8 кг ТМ Стародворье  ПОКОМ</v>
          </cell>
          <cell r="D321">
            <v>5</v>
          </cell>
          <cell r="F321">
            <v>177</v>
          </cell>
        </row>
        <row r="322">
          <cell r="A322" t="str">
            <v>Пирожки с мясом 0,3кг ТМ Зареченские  ПОКОМ</v>
          </cell>
          <cell r="D322">
            <v>5</v>
          </cell>
          <cell r="F322">
            <v>99</v>
          </cell>
        </row>
        <row r="323">
          <cell r="A323" t="str">
            <v>Пирожки с мясом 3,7кг ВЕС ТМ Зареченские  ПОКОМ</v>
          </cell>
          <cell r="F323">
            <v>148.023</v>
          </cell>
        </row>
        <row r="324">
          <cell r="A324" t="str">
            <v>Пирожки с яблоком и грушей ВЕС ТМ Зареченские  ПОКОМ</v>
          </cell>
          <cell r="F324">
            <v>7.4009999999999998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22</v>
          </cell>
          <cell r="F325">
            <v>22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37</v>
          </cell>
          <cell r="F326">
            <v>37</v>
          </cell>
        </row>
        <row r="327">
          <cell r="A327" t="str">
            <v>Плавленый Сыр 45% "С грибами" СТМ "ПапаМожет 180гр  ОСТАНКИНО</v>
          </cell>
          <cell r="D327">
            <v>37</v>
          </cell>
          <cell r="F327">
            <v>37</v>
          </cell>
        </row>
        <row r="328">
          <cell r="A328" t="str">
            <v>Покровская вареная 0,47 кг шт.  СПК</v>
          </cell>
          <cell r="D328">
            <v>9</v>
          </cell>
          <cell r="F328">
            <v>9</v>
          </cell>
        </row>
        <row r="329">
          <cell r="A329" t="str">
            <v>ПолуКоп п/к 250 гр.шт. термоформ.пак.  СПК</v>
          </cell>
          <cell r="D329">
            <v>2</v>
          </cell>
          <cell r="F329">
            <v>2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7</v>
          </cell>
          <cell r="F330">
            <v>7</v>
          </cell>
        </row>
        <row r="331">
          <cell r="A331" t="str">
            <v>Ричеза с/к 230 гр.шт.  СПК</v>
          </cell>
          <cell r="D331">
            <v>103</v>
          </cell>
          <cell r="F331">
            <v>103</v>
          </cell>
        </row>
        <row r="332">
          <cell r="A332" t="str">
            <v>Российский сливочный 45% ТМ Папа Может, брус (2шт)  ОСТАНКИНО</v>
          </cell>
          <cell r="D332">
            <v>35.5</v>
          </cell>
          <cell r="F332">
            <v>35.5</v>
          </cell>
        </row>
        <row r="333">
          <cell r="A333" t="str">
            <v>Сальчетти с/к 230 гр.шт.  СПК</v>
          </cell>
          <cell r="D333">
            <v>105</v>
          </cell>
          <cell r="F333">
            <v>105</v>
          </cell>
        </row>
        <row r="334">
          <cell r="A334" t="str">
            <v>Сальчичон с/к 200 гр. срез "Эликатессе" термоформ.пак.  СПК</v>
          </cell>
          <cell r="D334">
            <v>12</v>
          </cell>
          <cell r="F334">
            <v>12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142</v>
          </cell>
          <cell r="F335">
            <v>142</v>
          </cell>
        </row>
        <row r="336">
          <cell r="A336" t="str">
            <v>Салями с/к 100 гр.шт.нар. (лоток с ср.защ.атм.)  СПК</v>
          </cell>
          <cell r="D336">
            <v>46</v>
          </cell>
          <cell r="F336">
            <v>46</v>
          </cell>
        </row>
        <row r="337">
          <cell r="A337" t="str">
            <v>Салями Трюфель с/в "Эликатессе" 0,16 кг.шт.  СПК</v>
          </cell>
          <cell r="D337">
            <v>80</v>
          </cell>
          <cell r="F337">
            <v>80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73</v>
          </cell>
          <cell r="F338">
            <v>73</v>
          </cell>
        </row>
        <row r="339">
          <cell r="A339" t="str">
            <v>Сардельки "Необыкновенные" (в ср.защ.атм.)  СПК</v>
          </cell>
          <cell r="D339">
            <v>1</v>
          </cell>
          <cell r="F339">
            <v>1</v>
          </cell>
        </row>
        <row r="340">
          <cell r="A340" t="str">
            <v>Сардельки Докторские (черева) 400 гр.шт. (лоток с ср.защ.атм.) "Высокий вкус"  СПК</v>
          </cell>
          <cell r="D340">
            <v>2</v>
          </cell>
          <cell r="F340">
            <v>2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30</v>
          </cell>
          <cell r="F341">
            <v>30</v>
          </cell>
        </row>
        <row r="342">
          <cell r="A342" t="str">
            <v>Семейная с чесночком Экстра вареная  СПК</v>
          </cell>
          <cell r="D342">
            <v>29.5</v>
          </cell>
          <cell r="F342">
            <v>29.5</v>
          </cell>
        </row>
        <row r="343">
          <cell r="A343" t="str">
            <v>Сервелат Европейский в/к, в/с 0,38 кг.шт.термофор.пак  СПК</v>
          </cell>
          <cell r="D343">
            <v>10</v>
          </cell>
          <cell r="F343">
            <v>10</v>
          </cell>
        </row>
        <row r="344">
          <cell r="A344" t="str">
            <v>Сервелат Коньячный в/к 0,38 кг.шт термофор.пак  СПК</v>
          </cell>
          <cell r="D344">
            <v>2</v>
          </cell>
          <cell r="F344">
            <v>2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69</v>
          </cell>
          <cell r="F345">
            <v>69</v>
          </cell>
        </row>
        <row r="346">
          <cell r="A346" t="str">
            <v>Сервелат Финский в/к 0,38 кг.шт. термофор.пак.  СПК</v>
          </cell>
          <cell r="D346">
            <v>31</v>
          </cell>
          <cell r="F346">
            <v>31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65</v>
          </cell>
          <cell r="F347">
            <v>65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108</v>
          </cell>
          <cell r="F348">
            <v>108</v>
          </cell>
        </row>
        <row r="349">
          <cell r="A349" t="str">
            <v>Сибирская особая с/к 0,235 кг шт.  СПК</v>
          </cell>
          <cell r="D349">
            <v>172</v>
          </cell>
          <cell r="F349">
            <v>172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20.5</v>
          </cell>
          <cell r="F350">
            <v>20.5</v>
          </cell>
        </row>
        <row r="351">
          <cell r="A351" t="str">
            <v>Сосиски "Баварские" 0,36 кг.шт. вак.упак.  СПК</v>
          </cell>
          <cell r="D351">
            <v>20</v>
          </cell>
          <cell r="F351">
            <v>21</v>
          </cell>
        </row>
        <row r="352">
          <cell r="A352" t="str">
            <v>Сосиски "Молочные" 0,36 кг.шт. вак.упак.  СПК</v>
          </cell>
          <cell r="D352">
            <v>22</v>
          </cell>
          <cell r="F352">
            <v>22</v>
          </cell>
        </row>
        <row r="353">
          <cell r="A353" t="str">
            <v>Сосиски Мусульманские "Просто выгодно" (в ср.защ.атм.)  СПК</v>
          </cell>
          <cell r="D353">
            <v>41</v>
          </cell>
          <cell r="F353">
            <v>41</v>
          </cell>
        </row>
        <row r="354">
          <cell r="A354" t="str">
            <v>Сосиски Хот-дог подкопченные (лоток с ср.защ.атм.)  СПК</v>
          </cell>
          <cell r="D354">
            <v>16</v>
          </cell>
          <cell r="F354">
            <v>16</v>
          </cell>
        </row>
        <row r="355">
          <cell r="A355" t="str">
            <v>Сочный мегачебурек ТМ Зареченские ВЕС ПОКОМ</v>
          </cell>
          <cell r="F355">
            <v>213.54</v>
          </cell>
        </row>
        <row r="356">
          <cell r="A356" t="str">
            <v>Сыр "Пармезан" 40% кусок 180 гр  ОСТАНКИНО</v>
          </cell>
          <cell r="D356">
            <v>83</v>
          </cell>
          <cell r="F356">
            <v>83</v>
          </cell>
        </row>
        <row r="357">
          <cell r="A357" t="str">
            <v>Сыр Боккончини копченый 40% 100 гр.  ОСТАНКИНО</v>
          </cell>
          <cell r="D357">
            <v>95</v>
          </cell>
          <cell r="F357">
            <v>95</v>
          </cell>
        </row>
        <row r="358">
          <cell r="A358" t="str">
            <v>Сыр колбасный копченый Папа Может 400 гр  ОСТАНКИНО</v>
          </cell>
          <cell r="D358">
            <v>14</v>
          </cell>
          <cell r="F358">
            <v>14</v>
          </cell>
        </row>
        <row r="359">
          <cell r="A359" t="str">
            <v>Сыр Останкино "Алтайский Gold" 50% вес  ОСТАНКИНО</v>
          </cell>
          <cell r="D359">
            <v>1.2</v>
          </cell>
          <cell r="F359">
            <v>1.2</v>
          </cell>
        </row>
        <row r="360">
          <cell r="A360" t="str">
            <v>Сыр ПАПА МОЖЕТ "Гауда Голд" 45% 180 г  ОСТАНКИНО</v>
          </cell>
          <cell r="D360">
            <v>420</v>
          </cell>
          <cell r="F360">
            <v>420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761</v>
          </cell>
          <cell r="F361">
            <v>761</v>
          </cell>
        </row>
        <row r="362">
          <cell r="A362" t="str">
            <v>Сыр ПАПА МОЖЕТ "Министерский" 180гр, 45 %  ОСТАНКИНО</v>
          </cell>
          <cell r="D362">
            <v>96</v>
          </cell>
          <cell r="F362">
            <v>96</v>
          </cell>
        </row>
        <row r="363">
          <cell r="A363" t="str">
            <v>Сыр ПАПА МОЖЕТ "Папин завтрак" 180гр, 45 %  ОСТАНКИНО</v>
          </cell>
          <cell r="D363">
            <v>71</v>
          </cell>
          <cell r="F363">
            <v>71</v>
          </cell>
        </row>
        <row r="364">
          <cell r="A364" t="str">
            <v>Сыр ПАПА МОЖЕТ "Российский традиционный" 45% 180 г  ОСТАНКИНО</v>
          </cell>
          <cell r="D364">
            <v>759</v>
          </cell>
          <cell r="F364">
            <v>759</v>
          </cell>
        </row>
        <row r="365">
          <cell r="A365" t="str">
            <v>Сыр Папа Может "Российский традиционный" ВЕС брусок массовая доля жира 50%  ОСТАНКИНО</v>
          </cell>
          <cell r="D365">
            <v>26.5</v>
          </cell>
          <cell r="F365">
            <v>26.5</v>
          </cell>
        </row>
        <row r="366">
          <cell r="A366" t="str">
            <v>Сыр ПАПА МОЖЕТ "Тильзитер" 45% 180 г  ОСТАНКИНО</v>
          </cell>
          <cell r="D366">
            <v>289</v>
          </cell>
          <cell r="F366">
            <v>289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78</v>
          </cell>
          <cell r="F367">
            <v>78</v>
          </cell>
        </row>
        <row r="368">
          <cell r="A368" t="str">
            <v>Сыр полутвердый "Гауда", 45%, ВЕС брус из блока 1/5  ОСТАНКИНО</v>
          </cell>
          <cell r="D368">
            <v>16</v>
          </cell>
          <cell r="F368">
            <v>16</v>
          </cell>
        </row>
        <row r="369">
          <cell r="A369" t="str">
            <v>Сыр полутвердый "Голландский" 45%, брус ВЕС  ОСТАНКИНО</v>
          </cell>
          <cell r="D369">
            <v>120.9</v>
          </cell>
          <cell r="F369">
            <v>120.9</v>
          </cell>
        </row>
        <row r="370">
          <cell r="A370" t="str">
            <v>Сыр полутвердый "Тильзитер" 45%, ВЕС брус ТМ "Папа может"  ОСТАНКИНО</v>
          </cell>
          <cell r="D370">
            <v>17.3</v>
          </cell>
          <cell r="F370">
            <v>17.3</v>
          </cell>
        </row>
        <row r="371">
          <cell r="A371" t="str">
            <v>Сыр рассольный жирный Чечил 45% 100 гр  ОСТАНКИНО</v>
          </cell>
          <cell r="D371">
            <v>1</v>
          </cell>
          <cell r="F371">
            <v>1</v>
          </cell>
        </row>
        <row r="372">
          <cell r="A372" t="str">
            <v>Сыр рассольный жирный Чечил копченый 45% 100 гр  ОСТАНКИНО</v>
          </cell>
          <cell r="D372">
            <v>1</v>
          </cell>
          <cell r="F372">
            <v>1</v>
          </cell>
        </row>
        <row r="373">
          <cell r="A373" t="str">
            <v>Сыр Скаморца свежий 40% 100 гр.  ОСТАНКИНО</v>
          </cell>
          <cell r="D373">
            <v>128</v>
          </cell>
          <cell r="F373">
            <v>128</v>
          </cell>
        </row>
        <row r="374">
          <cell r="A374" t="str">
            <v>Сыр творожный с зеленью 60% Папа может 140 гр.  ОСТАНКИНО</v>
          </cell>
          <cell r="D374">
            <v>71</v>
          </cell>
          <cell r="F374">
            <v>71</v>
          </cell>
        </row>
        <row r="375">
          <cell r="A375" t="str">
            <v>Сыр Чечил копченый 43% 100г/6шт ТМ Папа Может  ОСТАНКИНО</v>
          </cell>
          <cell r="D375">
            <v>168</v>
          </cell>
          <cell r="F375">
            <v>168</v>
          </cell>
        </row>
        <row r="376">
          <cell r="A376" t="str">
            <v>Сыр Чечил свежий 45% 100г/6шт ТМ Папа Может  ОСТАНКИНО</v>
          </cell>
          <cell r="D376">
            <v>217</v>
          </cell>
          <cell r="F376">
            <v>217</v>
          </cell>
        </row>
        <row r="377">
          <cell r="A377" t="str">
            <v>Сыч/Прод Коровино Российский 50% 200г СЗМЖ  ОСТАНКИНО</v>
          </cell>
          <cell r="D377">
            <v>149</v>
          </cell>
          <cell r="F377">
            <v>149</v>
          </cell>
        </row>
        <row r="378">
          <cell r="A378" t="str">
            <v>Сыч/Прод Коровино Российский Оригин 50% ВЕС (5 кг)  ОСТАНКИНО</v>
          </cell>
          <cell r="D378">
            <v>192.5</v>
          </cell>
          <cell r="F378">
            <v>192.5</v>
          </cell>
        </row>
        <row r="379">
          <cell r="A379" t="str">
            <v>Сыч/Прод Коровино Тильзитер 50% 200г СЗМЖ  ОСТАНКИНО</v>
          </cell>
          <cell r="D379">
            <v>98</v>
          </cell>
          <cell r="F379">
            <v>98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120.1</v>
          </cell>
          <cell r="F380">
            <v>120.1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276</v>
          </cell>
          <cell r="F381">
            <v>276</v>
          </cell>
        </row>
        <row r="382">
          <cell r="A382" t="str">
            <v>Торо Неро с/в "Эликатессе" 140 гр.шт.  СПК</v>
          </cell>
          <cell r="D382">
            <v>34</v>
          </cell>
          <cell r="F382">
            <v>34</v>
          </cell>
        </row>
        <row r="383">
          <cell r="A383" t="str">
            <v>Уши свиные копченые к пиву 0,15кг нар. д/ф шт.  СПК</v>
          </cell>
          <cell r="D383">
            <v>24</v>
          </cell>
          <cell r="F383">
            <v>24</v>
          </cell>
        </row>
        <row r="384">
          <cell r="A384" t="str">
            <v>Фестивальная пора с/к 100 гр.шт.нар. (лоток с ср.защ.атм.)  СПК</v>
          </cell>
          <cell r="D384">
            <v>129</v>
          </cell>
          <cell r="F384">
            <v>129</v>
          </cell>
        </row>
        <row r="385">
          <cell r="A385" t="str">
            <v>Фестивальная пора с/к 235 гр.шт.  СПК</v>
          </cell>
          <cell r="D385">
            <v>307</v>
          </cell>
          <cell r="F385">
            <v>308</v>
          </cell>
        </row>
        <row r="386">
          <cell r="A386" t="str">
            <v>Фестивальная пора с/к термоус.пак  СПК</v>
          </cell>
          <cell r="D386">
            <v>32.700000000000003</v>
          </cell>
          <cell r="F386">
            <v>32.700000000000003</v>
          </cell>
        </row>
        <row r="387">
          <cell r="A387" t="str">
            <v>Фирменная с/к 200 гр. срез "Эликатессе" термоформ.пак.  СПК</v>
          </cell>
          <cell r="D387">
            <v>61</v>
          </cell>
          <cell r="F387">
            <v>61</v>
          </cell>
        </row>
        <row r="388">
          <cell r="A388" t="str">
            <v>Фуэт с/в "Эликатессе" 160 гр.шт.  СПК</v>
          </cell>
          <cell r="D388">
            <v>157</v>
          </cell>
          <cell r="F388">
            <v>157</v>
          </cell>
        </row>
        <row r="389">
          <cell r="A389" t="str">
            <v>Хинкали Классические ТМ Зареченские ВЕС ПОКОМ</v>
          </cell>
          <cell r="F389">
            <v>90</v>
          </cell>
        </row>
        <row r="390">
          <cell r="A390" t="str">
            <v>Хот-догстер ТМ Горячая штучка ТС Хот-Догстер флоу-пак 0,09 кг. ПОКОМ</v>
          </cell>
          <cell r="F390">
            <v>185</v>
          </cell>
        </row>
        <row r="391">
          <cell r="A391" t="str">
            <v>Хотстеры с сыром 0,25кг ТМ Горячая штучка  ПОКОМ</v>
          </cell>
          <cell r="D391">
            <v>1</v>
          </cell>
          <cell r="F391">
            <v>561</v>
          </cell>
        </row>
        <row r="392">
          <cell r="A392" t="str">
            <v>Хотстеры ТМ Горячая штучка ТС Хотстеры 0,25 кг зам  ПОКОМ</v>
          </cell>
          <cell r="D392">
            <v>586</v>
          </cell>
          <cell r="F392">
            <v>1992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1</v>
          </cell>
          <cell r="F393">
            <v>532</v>
          </cell>
        </row>
        <row r="394">
          <cell r="A394" t="str">
            <v>Хрустящие крылышки ТМ Горячая штучка 0,3 кг зам  ПОКОМ</v>
          </cell>
          <cell r="D394">
            <v>4</v>
          </cell>
          <cell r="F394">
            <v>515</v>
          </cell>
        </row>
        <row r="395">
          <cell r="A395" t="str">
            <v>Чебупели Foodgital 0,25кг ТМ Горячая штучка  ПОКОМ</v>
          </cell>
          <cell r="F395">
            <v>19</v>
          </cell>
        </row>
        <row r="396">
          <cell r="A396" t="str">
            <v>Чебупели Курочка гриль ТМ Горячая штучка, 0,3 кг зам  ПОКОМ</v>
          </cell>
          <cell r="F396">
            <v>421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639</v>
          </cell>
          <cell r="F397">
            <v>2489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1215</v>
          </cell>
          <cell r="F398">
            <v>4865</v>
          </cell>
        </row>
        <row r="399">
          <cell r="A399" t="str">
            <v>Чебуреки Мясные вес 2,7 кг ТМ Зареченские ВЕС ПОКОМ</v>
          </cell>
          <cell r="F399">
            <v>16.210999999999999</v>
          </cell>
        </row>
        <row r="400">
          <cell r="A400" t="str">
            <v>Чебуреки сочные ВЕС ТМ Зареченские  ПОКОМ</v>
          </cell>
          <cell r="F400">
            <v>445</v>
          </cell>
        </row>
        <row r="401">
          <cell r="A401" t="str">
            <v>Шпикачки Русские (черева) (в ср.защ.атм.) "Высокий вкус"  СПК</v>
          </cell>
          <cell r="D401">
            <v>31</v>
          </cell>
          <cell r="F401">
            <v>31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61</v>
          </cell>
          <cell r="F402">
            <v>61</v>
          </cell>
        </row>
        <row r="403">
          <cell r="A403" t="str">
            <v>Юбилейная с/к 0,235 кг.шт.  СПК</v>
          </cell>
          <cell r="D403">
            <v>472</v>
          </cell>
          <cell r="F403">
            <v>472</v>
          </cell>
        </row>
        <row r="404">
          <cell r="A404" t="str">
            <v>Юбилейная с/к термоус.пак.  СПК</v>
          </cell>
          <cell r="D404">
            <v>5.4</v>
          </cell>
          <cell r="F404">
            <v>5.4</v>
          </cell>
        </row>
        <row r="405">
          <cell r="A405" t="str">
            <v>Итого</v>
          </cell>
          <cell r="D405">
            <v>101406.98699999999</v>
          </cell>
          <cell r="F405">
            <v>243328.36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28.03.2025 - 28.03.2025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119.508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128.02699999999999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379.26799999999997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1110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63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-1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68.067999999999998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920.36599999999999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39.767000000000003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93.037999999999997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85.900999999999996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-4.2000000000000003E-2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17.513999999999999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29.122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63.087000000000003</v>
          </cell>
        </row>
        <row r="30">
          <cell r="A30" t="str">
            <v xml:space="preserve"> 247  Сардельки Нежные, ВЕС.  ПОКОМ</v>
          </cell>
          <cell r="D30">
            <v>27.684999999999999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35.249000000000002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208.876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8.3879999999999999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19.788</v>
          </cell>
        </row>
        <row r="35">
          <cell r="A35" t="str">
            <v xml:space="preserve"> 263  Шпикачки Стародворские, ВЕС.  ПОКОМ</v>
          </cell>
          <cell r="D35">
            <v>13.656000000000001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7.5250000000000004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4.5860000000000003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9.1620000000000008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469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415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1154</v>
          </cell>
        </row>
        <row r="42">
          <cell r="A42" t="str">
            <v xml:space="preserve"> 283  Сосиски Сочинки, ВЕС, ТМ Стародворье ПОКОМ</v>
          </cell>
          <cell r="D42">
            <v>99.262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137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41.543999999999997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175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425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24.733000000000001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70.125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201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295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99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43.225999999999999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155.63399999999999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12.015000000000001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1041.6120000000001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494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921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239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190.57400000000001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37</v>
          </cell>
        </row>
        <row r="64">
          <cell r="A64" t="str">
            <v xml:space="preserve"> 335  Колбаса Сливушка ТМ Вязанка. ВЕС.  ПОКОМ </v>
          </cell>
          <cell r="D64">
            <v>59.405999999999999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473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424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111.646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67.304000000000002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139.047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102.861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130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24.26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134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206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172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126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152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557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2057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71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18.818999999999999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2.8849999999999998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13.019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1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-2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20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124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76.387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719.18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1398.0550000000001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705.71199999999999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47.901000000000003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12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24.166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138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95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111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88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2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6.5540000000000003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D105">
            <v>2</v>
          </cell>
        </row>
        <row r="106">
          <cell r="A106" t="str">
            <v>3215 ВЕТЧ.МЯСНАЯ Папа может п/о 0.4кг 8шт.    ОСТАНКИНО</v>
          </cell>
          <cell r="D106">
            <v>139</v>
          </cell>
        </row>
        <row r="107">
          <cell r="A107" t="str">
            <v>3680 ПРЕСИЖН с/к дек. спец мгс ОСТАНКИНО</v>
          </cell>
          <cell r="D107">
            <v>0.56200000000000006</v>
          </cell>
        </row>
        <row r="108">
          <cell r="A108" t="str">
            <v>3684 ПРЕСИЖН с/к в/у 1/250 8шт.   ОСТАНКИНО</v>
          </cell>
          <cell r="D108">
            <v>12</v>
          </cell>
        </row>
        <row r="109">
          <cell r="A109" t="str">
            <v>4063 МЯСНАЯ Папа может вар п/о_Л   ОСТАНКИНО</v>
          </cell>
          <cell r="D109">
            <v>331.24799999999999</v>
          </cell>
        </row>
        <row r="110">
          <cell r="A110" t="str">
            <v>4117 ЭКСТРА Папа может с/к в/у_Л   ОСТАНКИНО</v>
          </cell>
          <cell r="D110">
            <v>15.207000000000001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21.535</v>
          </cell>
        </row>
        <row r="112">
          <cell r="A112" t="str">
            <v>4813 ФИЛЕЙНАЯ Папа может вар п/о_Л   ОСТАНКИНО</v>
          </cell>
          <cell r="D112">
            <v>98.47</v>
          </cell>
        </row>
        <row r="113">
          <cell r="A113" t="str">
            <v>4993 САЛЯМИ ИТАЛЬЯНСКАЯ с/к в/у 1/250*8_120c ОСТАНКИНО</v>
          </cell>
          <cell r="D113">
            <v>51</v>
          </cell>
        </row>
        <row r="114">
          <cell r="A114" t="str">
            <v>5483 ЭКСТРА Папа может с/к в/у 1/250 8шт.   ОСТАНКИНО</v>
          </cell>
          <cell r="D114">
            <v>136</v>
          </cell>
        </row>
        <row r="115">
          <cell r="A115" t="str">
            <v>5544 Сервелат Финский в/к в/у_45с НОВАЯ ОСТАНКИНО</v>
          </cell>
          <cell r="D115">
            <v>339.95600000000002</v>
          </cell>
        </row>
        <row r="116">
          <cell r="A116" t="str">
            <v>5679 САЛЯМИ ИТАЛЬЯНСКАЯ с/к в/у 1/150_60с ОСТАНКИНО</v>
          </cell>
          <cell r="D116">
            <v>19</v>
          </cell>
        </row>
        <row r="117">
          <cell r="A117" t="str">
            <v>5682 САЛЯМИ МЕЛКОЗЕРНЕНАЯ с/к в/у 1/120_60с   ОСТАНКИНО</v>
          </cell>
          <cell r="D117">
            <v>417</v>
          </cell>
        </row>
        <row r="118">
          <cell r="A118" t="str">
            <v>5706 АРОМАТНАЯ Папа может с/к в/у 1/250 8шт.  ОСТАНКИНО</v>
          </cell>
          <cell r="D118">
            <v>107</v>
          </cell>
        </row>
        <row r="119">
          <cell r="A119" t="str">
            <v>5708 ПОСОЛЬСКАЯ Папа может с/к в/у ОСТАНКИНО</v>
          </cell>
          <cell r="D119">
            <v>11.147</v>
          </cell>
        </row>
        <row r="120">
          <cell r="A120" t="str">
            <v>5851 ЭКСТРА Папа может вар п/о   ОСТАНКИНО</v>
          </cell>
          <cell r="D120">
            <v>78.418999999999997</v>
          </cell>
        </row>
        <row r="121">
          <cell r="A121" t="str">
            <v>5931 ОХОТНИЧЬЯ Папа может с/к в/у 1/220 8шт.   ОСТАНКИНО</v>
          </cell>
          <cell r="D121">
            <v>157</v>
          </cell>
        </row>
        <row r="122">
          <cell r="A122" t="str">
            <v>5992 ВРЕМЯ ОКРОШКИ Папа может вар п/о 0.4кг   ОСТАНКИНО</v>
          </cell>
          <cell r="D122">
            <v>9</v>
          </cell>
        </row>
        <row r="123">
          <cell r="A123" t="str">
            <v>6004 РАГУ СВИНОЕ 1кг 8шт.зам_120с ОСТАНКИНО</v>
          </cell>
          <cell r="D123">
            <v>8</v>
          </cell>
        </row>
        <row r="124">
          <cell r="A124" t="str">
            <v>6200 ГРУДИНКА ПРЕМИУМ к/в мл/к в/у 0.3кг  ОСТАНКИНО</v>
          </cell>
          <cell r="D124">
            <v>58</v>
          </cell>
        </row>
        <row r="125">
          <cell r="A125" t="str">
            <v>6221 НЕАПОЛИТАНСКИЙ ДУЭТ с/к с/н мгс 1/90  ОСТАНКИНО</v>
          </cell>
          <cell r="D125">
            <v>44</v>
          </cell>
        </row>
        <row r="126">
          <cell r="A126" t="str">
            <v>6222 ИТАЛЬЯНСКОЕ АССОРТИ с/в с/н мгс 1/90 ОСТАНКИНО</v>
          </cell>
          <cell r="D126">
            <v>19</v>
          </cell>
        </row>
        <row r="127">
          <cell r="A127" t="str">
            <v>6228 МЯСНОЕ АССОРТИ к/з с/н мгс 1/90 10шт.  ОСТАНКИНО</v>
          </cell>
          <cell r="D127">
            <v>53</v>
          </cell>
        </row>
        <row r="128">
          <cell r="A128" t="str">
            <v>6247 ДОМАШНЯЯ Папа может вар п/о 0,4кг 8шт.  ОСТАНКИНО</v>
          </cell>
          <cell r="D128">
            <v>27</v>
          </cell>
        </row>
        <row r="129">
          <cell r="A129" t="str">
            <v>6268 ГОВЯЖЬЯ Папа может вар п/о 0,4кг 8 шт.  ОСТАНКИНО</v>
          </cell>
          <cell r="D129">
            <v>119</v>
          </cell>
        </row>
        <row r="130">
          <cell r="A130" t="str">
            <v>6279 КОРЕЙКА ПО-ОСТ.к/в в/с с/н в/у 1/150_45с  ОСТАНКИНО</v>
          </cell>
          <cell r="D130">
            <v>41</v>
          </cell>
        </row>
        <row r="131">
          <cell r="A131" t="str">
            <v>6303 МЯСНЫЕ Папа может сос п/о мгс 1.5*3  ОСТАНКИНО</v>
          </cell>
          <cell r="D131">
            <v>84.703999999999994</v>
          </cell>
        </row>
        <row r="132">
          <cell r="A132" t="str">
            <v>6324 ДОКТОРСКАЯ ГОСТ вар п/о 0.4кг 8шт.  ОСТАНКИНО</v>
          </cell>
          <cell r="D132">
            <v>19</v>
          </cell>
        </row>
        <row r="133">
          <cell r="A133" t="str">
            <v>6325 ДОКТОРСКАЯ ПРЕМИУМ вар п/о 0.4кг 8шт.  ОСТАНКИНО</v>
          </cell>
          <cell r="D133">
            <v>164</v>
          </cell>
        </row>
        <row r="134">
          <cell r="A134" t="str">
            <v>6333 МЯСНАЯ Папа может вар п/о 0.4кг 8шт.  ОСТАНКИНО</v>
          </cell>
          <cell r="D134">
            <v>1021</v>
          </cell>
        </row>
        <row r="135">
          <cell r="A135" t="str">
            <v>6340 ДОМАШНИЙ РЕЦЕПТ Коровино 0.5кг 8шт.  ОСТАНКИНО</v>
          </cell>
          <cell r="D135">
            <v>74</v>
          </cell>
        </row>
        <row r="136">
          <cell r="A136" t="str">
            <v>6341 ДОМАШНИЙ РЕЦЕПТ СО ШПИКОМ Коровино 0.5кг  ОСТАНКИНО</v>
          </cell>
          <cell r="D136">
            <v>38</v>
          </cell>
        </row>
        <row r="137">
          <cell r="A137" t="str">
            <v>6353 ЭКСТРА Папа может вар п/о 0.4кг 8шт.  ОСТАНКИНО</v>
          </cell>
          <cell r="D137">
            <v>462</v>
          </cell>
        </row>
        <row r="138">
          <cell r="A138" t="str">
            <v>6392 ФИЛЕЙНАЯ Папа может вар п/о 0.4кг. ОСТАНКИНО</v>
          </cell>
          <cell r="D138">
            <v>897</v>
          </cell>
        </row>
        <row r="139">
          <cell r="A139" t="str">
            <v>6411 ВЕТЧ.РУБЛЕНАЯ ПМ в/у срез 0.3кг 6шт.  ОСТАНКИНО</v>
          </cell>
          <cell r="D139">
            <v>25</v>
          </cell>
        </row>
        <row r="140">
          <cell r="A140" t="str">
            <v>6426 КЛАССИЧЕСКАЯ ПМ вар п/о 0.3кг 8шт.  ОСТАНКИНО</v>
          </cell>
          <cell r="D140">
            <v>413</v>
          </cell>
        </row>
        <row r="141">
          <cell r="A141" t="str">
            <v>6448 СВИНИНА МАДЕРА с/к с/н в/у 1/100 10шт.   ОСТАНКИНО</v>
          </cell>
          <cell r="D141">
            <v>36</v>
          </cell>
        </row>
        <row r="142">
          <cell r="A142" t="str">
            <v>6453 ЭКСТРА Папа может с/к с/н в/у 1/100 14шт.   ОСТАНКИНО</v>
          </cell>
          <cell r="D142">
            <v>340</v>
          </cell>
        </row>
        <row r="143">
          <cell r="A143" t="str">
            <v>6454 АРОМАТНАЯ с/к с/н в/у 1/100 14шт.  ОСТАНКИНО</v>
          </cell>
          <cell r="D143">
            <v>296</v>
          </cell>
        </row>
        <row r="144">
          <cell r="A144" t="str">
            <v>6459 СЕРВЕЛАТ ШВЕЙЦАРСК. в/к с/н в/у 1/100*10  ОСТАНКИНО</v>
          </cell>
          <cell r="D144">
            <v>108</v>
          </cell>
        </row>
        <row r="145">
          <cell r="A145" t="str">
            <v>6470 ВЕТЧ.МРАМОРНАЯ в/у_45с  ОСТАНКИНО</v>
          </cell>
          <cell r="D145">
            <v>5.7850000000000001</v>
          </cell>
        </row>
        <row r="146">
          <cell r="A146" t="str">
            <v>6492 ШПИК С ЧЕСНОК.И ПЕРЦЕМ к/в в/у 0.3кг_45c  ОСТАНКИНО</v>
          </cell>
          <cell r="D146">
            <v>8</v>
          </cell>
        </row>
        <row r="147">
          <cell r="A147" t="str">
            <v>6495 ВЕТЧ.МРАМОРНАЯ в/у срез 0.3кг 6шт_45с  ОСТАНКИНО</v>
          </cell>
          <cell r="D147">
            <v>48</v>
          </cell>
        </row>
        <row r="148">
          <cell r="A148" t="str">
            <v>6527 ШПИКАЧКИ СОЧНЫЕ ПМ сар б/о мгс 1*3 45с ОСТАНКИНО</v>
          </cell>
          <cell r="D148">
            <v>89.885999999999996</v>
          </cell>
        </row>
        <row r="149">
          <cell r="A149" t="str">
            <v>6528 ШПИКАЧКИ СОЧНЫЕ ПМ сар б/о мгс 0.4кг 45с  ОСТАНКИНО</v>
          </cell>
          <cell r="D149">
            <v>8</v>
          </cell>
        </row>
        <row r="150">
          <cell r="A150" t="str">
            <v>6586 МРАМОРНАЯ И БАЛЫКОВАЯ в/к с/н мгс 1/90 ОСТАНКИНО</v>
          </cell>
          <cell r="D150">
            <v>16</v>
          </cell>
        </row>
        <row r="151">
          <cell r="A151" t="str">
            <v>6609 С ГОВЯДИНОЙ ПМ сар б/о мгс 0.4кг_45с ОСТАНКИНО</v>
          </cell>
          <cell r="D151">
            <v>15</v>
          </cell>
        </row>
        <row r="152">
          <cell r="A152" t="str">
            <v>6616 МОЛОЧНЫЕ КЛАССИЧЕСКИЕ сос п/о в/у 0.3кг  ОСТАНКИНО</v>
          </cell>
          <cell r="D152">
            <v>135</v>
          </cell>
        </row>
        <row r="153">
          <cell r="A153" t="str">
            <v>6684 СЕРВЕЛАТ КАРЕЛЬСКИЙ ПМ в/к в/у 0.28кг  ОСТАНКИНО</v>
          </cell>
          <cell r="D153">
            <v>721</v>
          </cell>
        </row>
        <row r="154">
          <cell r="A154" t="str">
            <v>6697 СЕРВЕЛАТ ФИНСКИЙ ПМ в/к в/у 0,35кг 8шт.  ОСТАНКИНО</v>
          </cell>
          <cell r="D154">
            <v>1109</v>
          </cell>
        </row>
        <row r="155">
          <cell r="A155" t="str">
            <v>6713 СОЧНЫЙ ГРИЛЬ ПМ сос п/о мгс 0.41кг 8шт.  ОСТАНКИНО</v>
          </cell>
          <cell r="D155">
            <v>467</v>
          </cell>
        </row>
        <row r="156">
          <cell r="A156" t="str">
            <v>6724 МОЛОЧНЫЕ ПМ сос п/о мгс 0.41кг 10шт.  ОСТАНКИНО</v>
          </cell>
          <cell r="D156">
            <v>48</v>
          </cell>
        </row>
        <row r="157">
          <cell r="A157" t="str">
            <v>6762 СЛИВОЧНЫЕ сос ц/о мгс 0.41кг 8шт.  ОСТАНКИНО</v>
          </cell>
          <cell r="D157">
            <v>17</v>
          </cell>
        </row>
        <row r="158">
          <cell r="A158" t="str">
            <v>6765 РУБЛЕНЫЕ сос ц/о мгс 0.36кг 6шт.  ОСТАНКИНО</v>
          </cell>
          <cell r="D158">
            <v>201</v>
          </cell>
        </row>
        <row r="159">
          <cell r="A159" t="str">
            <v>6773 САЛЯМИ Папа может п/к в/у 0,28кг 8шт.  ОСТАНКИНО</v>
          </cell>
          <cell r="D159">
            <v>206</v>
          </cell>
        </row>
        <row r="160">
          <cell r="A160" t="str">
            <v>6785 ВЕНСКАЯ САЛЯМИ п/к в/у 0.33кг 8шт.  ОСТАНКИНО</v>
          </cell>
          <cell r="D160">
            <v>70</v>
          </cell>
        </row>
        <row r="161">
          <cell r="A161" t="str">
            <v>6787 СЕРВЕЛАТ КРЕМЛЕВСКИЙ в/к в/у 0,33кг 8шт.  ОСТАНКИНО</v>
          </cell>
          <cell r="D161">
            <v>72</v>
          </cell>
        </row>
        <row r="162">
          <cell r="A162" t="str">
            <v>6793 БАЛЫКОВАЯ в/к в/у 0,33кг 8шт.  ОСТАНКИНО</v>
          </cell>
          <cell r="D162">
            <v>110</v>
          </cell>
        </row>
        <row r="163">
          <cell r="A163" t="str">
            <v>6794 БАЛЫКОВАЯ в/к в/у  ОСТАНКИНО</v>
          </cell>
          <cell r="D163">
            <v>1.25</v>
          </cell>
        </row>
        <row r="164">
          <cell r="A164" t="str">
            <v>6829 МОЛОЧНЫЕ КЛАССИЧЕСКИЕ сос п/о мгс 2*4_С  ОСТАНКИНО</v>
          </cell>
          <cell r="D164">
            <v>189.82</v>
          </cell>
        </row>
        <row r="165">
          <cell r="A165" t="str">
            <v>6837 ФИЛЕЙНЫЕ Папа Может сос ц/о мгс 0.4кг  ОСТАНКИНО</v>
          </cell>
          <cell r="D165">
            <v>310</v>
          </cell>
        </row>
        <row r="166">
          <cell r="A166" t="str">
            <v>6842 ДЫМОВИЦА ИЗ ОКОРОКА к/в мл/к в/у 0,3кг  ОСТАНКИНО</v>
          </cell>
          <cell r="D166">
            <v>12</v>
          </cell>
        </row>
        <row r="167">
          <cell r="A167" t="str">
            <v>6861 ДОМАШНИЙ РЕЦЕПТ Коровино вар п/о  ОСТАНКИНО</v>
          </cell>
          <cell r="D167">
            <v>5.8380000000000001</v>
          </cell>
        </row>
        <row r="168">
          <cell r="A168" t="str">
            <v>6862 ДОМАШНИЙ РЕЦЕПТ СО ШПИК. Коровино вар п/о  ОСТАНКИНО</v>
          </cell>
          <cell r="D168">
            <v>1.9590000000000001</v>
          </cell>
        </row>
        <row r="169">
          <cell r="A169" t="str">
            <v>6866 ВЕТЧ.НЕЖНАЯ Коровино п/о_Маяк  ОСТАНКИНО</v>
          </cell>
          <cell r="D169">
            <v>34.715000000000003</v>
          </cell>
        </row>
        <row r="170">
          <cell r="A170" t="str">
            <v>6888 С ГРУДИНКОЙ вар б/о в/у срез 0.4кг 8шт.  ОСТАНКИНО</v>
          </cell>
          <cell r="D170">
            <v>1</v>
          </cell>
        </row>
        <row r="171">
          <cell r="A171" t="str">
            <v>6909 ДЛЯ ДЕТЕЙ сос п/о мгс 0.33кг 8шт.  ОСТАНКИНО</v>
          </cell>
          <cell r="D171">
            <v>38</v>
          </cell>
        </row>
        <row r="172">
          <cell r="A172" t="str">
            <v>6962 МЯСНИКС ПМ сос б/о мгс 1/160 10шт.  ОСТАНКИНО</v>
          </cell>
          <cell r="D172">
            <v>4</v>
          </cell>
        </row>
        <row r="173">
          <cell r="A173" t="str">
            <v>6987 СУПЕР СЫТНЫЕ ПМ сос п/о мгс 0.6кг 8 шт.  ОСТАНКИНО</v>
          </cell>
          <cell r="D173">
            <v>4</v>
          </cell>
        </row>
        <row r="174">
          <cell r="A174" t="str">
            <v>7001 КЛАССИЧЕСКИЕ Папа может сар б/о мгс 1*3  ОСТАНКИНО</v>
          </cell>
          <cell r="D174">
            <v>41.375</v>
          </cell>
        </row>
        <row r="175">
          <cell r="A175" t="str">
            <v>7035 ВЕТЧ.КЛАССИЧЕСКАЯ ПМ п/о 0.35кг 8шт.  ОСТАНКИНО</v>
          </cell>
          <cell r="D175">
            <v>37</v>
          </cell>
        </row>
        <row r="176">
          <cell r="A176" t="str">
            <v>7038 С ГОВЯДИНОЙ ПМ сос п/о мгс 1.5*4  ОСТАНКИНО</v>
          </cell>
          <cell r="D176">
            <v>18.870999999999999</v>
          </cell>
        </row>
        <row r="177">
          <cell r="A177" t="str">
            <v>7040 С ИНДЕЙКОЙ ПМ сос ц/о в/у 1/270 8шт.  ОСТАНКИНО</v>
          </cell>
          <cell r="D177">
            <v>27</v>
          </cell>
        </row>
        <row r="178">
          <cell r="A178" t="str">
            <v>7059 ШПИКАЧКИ СОЧНЫЕ С БЕК. п/о мгс 0.3кг_60с  ОСТАНКИНО</v>
          </cell>
          <cell r="D178">
            <v>25</v>
          </cell>
        </row>
        <row r="179">
          <cell r="A179" t="str">
            <v>7066 СОЧНЫЕ ПМ сос п/о мгс 0.41кг 10шт_50с  ОСТАНКИНО</v>
          </cell>
          <cell r="D179">
            <v>1577</v>
          </cell>
        </row>
        <row r="180">
          <cell r="A180" t="str">
            <v>7070 СОЧНЫЕ ПМ сос п/о мгс 1.5*4_А_50с  ОСТАНКИНО</v>
          </cell>
          <cell r="D180">
            <v>929.85900000000004</v>
          </cell>
        </row>
        <row r="181">
          <cell r="A181" t="str">
            <v>7073 МОЛОЧ.ПРЕМИУМ ПМ сос п/о в/у 1/350_50с  ОСТАНКИНО</v>
          </cell>
          <cell r="D181">
            <v>511</v>
          </cell>
        </row>
        <row r="182">
          <cell r="A182" t="str">
            <v>7074 МОЛОЧ.ПРЕМИУМ ПМ сос п/о мгс 0.6кг_50с  ОСТАНКИНО</v>
          </cell>
          <cell r="D182">
            <v>25</v>
          </cell>
        </row>
        <row r="183">
          <cell r="A183" t="str">
            <v>7075 МОЛОЧ.ПРЕМИУМ ПМ сос п/о мгс 1.5*4_О_50с  ОСТАНКИНО</v>
          </cell>
          <cell r="D183">
            <v>45.274999999999999</v>
          </cell>
        </row>
        <row r="184">
          <cell r="A184" t="str">
            <v>7077 МЯСНЫЕ С ГОВЯД.ПМ сос п/о мгс 0.4кг_50с  ОСТАНКИНО</v>
          </cell>
          <cell r="D184">
            <v>331</v>
          </cell>
        </row>
        <row r="185">
          <cell r="A185" t="str">
            <v>7080 СЛИВОЧНЫЕ ПМ сос п/о мгс 0.41кг 10шт. 50с  ОСТАНКИНО</v>
          </cell>
          <cell r="D185">
            <v>594</v>
          </cell>
        </row>
        <row r="186">
          <cell r="A186" t="str">
            <v>7082 СЛИВОЧНЫЕ ПМ сос п/о мгс 1.5*4_50с  ОСТАНКИНО</v>
          </cell>
          <cell r="D186">
            <v>26.257000000000001</v>
          </cell>
        </row>
        <row r="187">
          <cell r="A187" t="str">
            <v>7087 ШПИК С ЧЕСНОК.И ПЕРЦЕМ к/в в/у 0.3кг_50с  ОСТАНКИНО</v>
          </cell>
          <cell r="D187">
            <v>30</v>
          </cell>
        </row>
        <row r="188">
          <cell r="A188" t="str">
            <v>7090 СВИНИНА ПО-ДОМ. к/в мл/к в/у 0.3кг_50с  ОСТАНКИНО</v>
          </cell>
          <cell r="D188">
            <v>111</v>
          </cell>
        </row>
        <row r="189">
          <cell r="A189" t="str">
            <v>7092 БЕКОН Папа может с/к с/н в/у 1/140_50с  ОСТАНКИНО</v>
          </cell>
          <cell r="D189">
            <v>154</v>
          </cell>
        </row>
        <row r="190">
          <cell r="A190" t="str">
            <v>7105 МИЛАНО с/к с/н мгс 1/90 12шт.  ОСТАНКИНО</v>
          </cell>
          <cell r="D190">
            <v>14</v>
          </cell>
        </row>
        <row r="191">
          <cell r="A191" t="str">
            <v>7106 ТОСКАНО с/к с/н мгс 1/90 12шт.  ОСТАНКИНО</v>
          </cell>
          <cell r="D191">
            <v>87</v>
          </cell>
        </row>
        <row r="192">
          <cell r="A192" t="str">
            <v>7107 САН-РЕМО с/в с/н мгс 1/90 12шт.  ОСТАНКИНО</v>
          </cell>
          <cell r="D192">
            <v>88</v>
          </cell>
        </row>
        <row r="193">
          <cell r="A193" t="str">
            <v>7149 БАЛЫКОВАЯ Коровино п/к в/у 0.84кг_50с  ОСТАНКИНО</v>
          </cell>
          <cell r="D193">
            <v>5</v>
          </cell>
        </row>
        <row r="194">
          <cell r="A194" t="str">
            <v>7154 СЕРВЕЛАТ ЗЕРНИСТЫЙ ПМ в/к в/у 0.35кг_50с  ОСТАНКИНО</v>
          </cell>
          <cell r="D194">
            <v>558</v>
          </cell>
        </row>
        <row r="195">
          <cell r="A195" t="str">
            <v>7166 СЕРВЕЛТ ОХОТНИЧИЙ ПМ в/к в/у_50с  ОСТАНКИНО</v>
          </cell>
          <cell r="D195">
            <v>145.55099999999999</v>
          </cell>
        </row>
        <row r="196">
          <cell r="A196" t="str">
            <v>7169 СЕРВЕЛАТ ОХОТНИЧИЙ ПМ в/к в/у 0.35кг_50с  ОСТАНКИНО</v>
          </cell>
          <cell r="D196">
            <v>658</v>
          </cell>
        </row>
        <row r="197">
          <cell r="A197" t="str">
            <v>7173 БОЯNСКАЯ ПМ п/к в/у 0.28кг 8шт_50с  ОСТАНКИНО</v>
          </cell>
          <cell r="D197">
            <v>298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78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51</v>
          </cell>
        </row>
        <row r="200">
          <cell r="A200" t="str">
            <v>Балыковая с/к 200 гр. срез "Эликатессе" термоформ.пак.  СПК</v>
          </cell>
          <cell r="D200">
            <v>15</v>
          </cell>
        </row>
        <row r="201">
          <cell r="A201" t="str">
            <v>БОНУС МОЛОЧНЫЕ КЛАССИЧЕСКИЕ сос п/о в/у 0.3кг (6084)  ОСТАНКИНО</v>
          </cell>
          <cell r="D201">
            <v>7</v>
          </cell>
        </row>
        <row r="202">
          <cell r="A202" t="str">
            <v>БОНУС СОЧНЫЕ Папа может сос п/о мгс 1.5*4 (6954)  ОСТАНКИНО</v>
          </cell>
          <cell r="D202">
            <v>47.402999999999999</v>
          </cell>
        </row>
        <row r="203">
          <cell r="A203" t="str">
            <v>БОНУС СОЧНЫЕ сос п/о мгс 0.41кг_UZ (6087)  ОСТАНКИНО</v>
          </cell>
          <cell r="D203">
            <v>15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93.91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238.85300000000001</v>
          </cell>
        </row>
        <row r="206">
          <cell r="A206" t="str">
            <v>БОНУС_412  Сосиски Баварские ТМ Стародворье 0,35 кг ПОКОМ</v>
          </cell>
          <cell r="D206">
            <v>199</v>
          </cell>
        </row>
        <row r="207">
          <cell r="A207" t="str">
            <v>БОНУС_Готовые чебупели с ветчиной и сыром Горячая штучка 0,3кг зам  ПОКОМ</v>
          </cell>
          <cell r="D207">
            <v>127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70</v>
          </cell>
        </row>
        <row r="209">
          <cell r="A209" t="str">
            <v>БОНУС_Пельмени Бульмени с говядиной и свининой ТМ Горячая штучка. флоу-пак сфера 0,4 кг ПОКОМ</v>
          </cell>
          <cell r="D209">
            <v>27</v>
          </cell>
        </row>
        <row r="210">
          <cell r="A210" t="str">
            <v>Бутербродная вареная 0,47 кг шт.  СПК</v>
          </cell>
          <cell r="D210">
            <v>-1</v>
          </cell>
        </row>
        <row r="211">
          <cell r="A211" t="str">
            <v>Ветчина Альтаирская Столовая (для ХОРЕКА)  СПК</v>
          </cell>
          <cell r="D211">
            <v>2.4569999999999999</v>
          </cell>
        </row>
        <row r="212">
          <cell r="A212" t="str">
            <v>Готовые бельмеши сочные с мясом ТМ Горячая штучка 0,3кг зам  ПОКОМ</v>
          </cell>
          <cell r="D212">
            <v>55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104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424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259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69</v>
          </cell>
        </row>
        <row r="217">
          <cell r="A217" t="str">
            <v>Грудинка "По-московски" в/к термоус.пак.  СПК</v>
          </cell>
          <cell r="D217">
            <v>4.7300000000000004</v>
          </cell>
        </row>
        <row r="218">
          <cell r="A218" t="str">
            <v>Гуцульская с/к "КолбасГрад" 160 гр.шт. термоус. пак  СПК</v>
          </cell>
          <cell r="D218">
            <v>31</v>
          </cell>
        </row>
        <row r="219">
          <cell r="A219" t="str">
            <v>Дельгаро с/в "Эликатессе" 140 гр.шт.  СПК</v>
          </cell>
          <cell r="D219">
            <v>10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72</v>
          </cell>
        </row>
        <row r="221">
          <cell r="A221" t="str">
            <v>Докторская вареная в/с  СПК</v>
          </cell>
          <cell r="D221">
            <v>4.9020000000000001</v>
          </cell>
        </row>
        <row r="222">
          <cell r="A222" t="str">
            <v>Докторская вареная в/с 0,47 кг шт.  СПК</v>
          </cell>
          <cell r="D222">
            <v>2</v>
          </cell>
        </row>
        <row r="223">
          <cell r="A223" t="str">
            <v>Докторская вареная термоус.пак. "Высокий вкус"  СПК</v>
          </cell>
          <cell r="D223">
            <v>37.405999999999999</v>
          </cell>
        </row>
        <row r="224">
          <cell r="A224" t="str">
            <v>ЖАР-ладушки с клубникой и вишней ТМ Стародворье 0,2 кг ПОКОМ</v>
          </cell>
          <cell r="D224">
            <v>14</v>
          </cell>
        </row>
        <row r="225">
          <cell r="A225" t="str">
            <v>ЖАР-ладушки с мясом 0,2кг ТМ Стародворье  ПОКОМ</v>
          </cell>
          <cell r="D225">
            <v>55</v>
          </cell>
        </row>
        <row r="226">
          <cell r="A226" t="str">
            <v>ЖАР-ладушки с яблоком и грушей ТМ Стародворье 0,2 кг. ПОКОМ</v>
          </cell>
          <cell r="D226">
            <v>8</v>
          </cell>
        </row>
        <row r="227">
          <cell r="A227" t="str">
            <v>Карбонад Юбилейный термоус.пак.  СПК</v>
          </cell>
          <cell r="D227">
            <v>11.497999999999999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175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127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128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197</v>
          </cell>
        </row>
        <row r="232">
          <cell r="A232" t="str">
            <v>Ла Фаворте с/в "Эликатессе" 140 гр.шт.  СПК</v>
          </cell>
          <cell r="D232">
            <v>22</v>
          </cell>
        </row>
        <row r="233">
          <cell r="A233" t="str">
            <v>Ливерная Печеночная "Просто выгодно" 0,3 кг.шт.  СПК</v>
          </cell>
          <cell r="D233">
            <v>28</v>
          </cell>
        </row>
        <row r="234">
          <cell r="A234" t="str">
            <v>Любительская вареная термоус.пак. "Высокий вкус"  СПК</v>
          </cell>
          <cell r="D234">
            <v>18.001999999999999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44.4</v>
          </cell>
        </row>
        <row r="236">
          <cell r="A236" t="str">
            <v>Мини-чебуречки с мясом ВЕС 5,5кг ТМ Зареченские  ПОКОМ</v>
          </cell>
          <cell r="D236">
            <v>5.5</v>
          </cell>
        </row>
        <row r="237">
          <cell r="A237" t="str">
            <v>Мини-шарики с курочкой и сыром ТМ Зареченские ВЕС  ПОКОМ</v>
          </cell>
          <cell r="D237">
            <v>18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488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280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356</v>
          </cell>
        </row>
        <row r="241">
          <cell r="A241" t="str">
            <v>Наггетсы с куриным филе и сыром ТМ Вязанка 0,25 кг ПОКОМ</v>
          </cell>
          <cell r="D241">
            <v>171</v>
          </cell>
        </row>
        <row r="242">
          <cell r="A242" t="str">
            <v>Наггетсы Хрустящие 0,3кг ТМ Зареченские  ПОКОМ</v>
          </cell>
          <cell r="D242">
            <v>19</v>
          </cell>
        </row>
        <row r="243">
          <cell r="A243" t="str">
            <v>Наггетсы Хрустящие ТМ Зареченские. ВЕС ПОКОМ</v>
          </cell>
          <cell r="D243">
            <v>90</v>
          </cell>
        </row>
        <row r="244">
          <cell r="A244" t="str">
            <v>Оригинальная с перцем с/к  СПК</v>
          </cell>
          <cell r="D244">
            <v>32.076000000000001</v>
          </cell>
        </row>
        <row r="245">
          <cell r="A245" t="str">
            <v>Оригинальная с перцем с/к 0,235 кг.шт.  СПК</v>
          </cell>
          <cell r="D245">
            <v>4</v>
          </cell>
        </row>
        <row r="246">
          <cell r="A246" t="str">
            <v>Паштет печеночный 140 гр.шт.  СПК</v>
          </cell>
          <cell r="D246">
            <v>16</v>
          </cell>
        </row>
        <row r="247">
          <cell r="A247" t="str">
            <v>Пекерсы с индейкой в сливочном соусе ТМ Горячая штучка 0,25 кг зам  ПОКОМ</v>
          </cell>
          <cell r="D247">
            <v>45</v>
          </cell>
        </row>
        <row r="248">
          <cell r="A248" t="str">
            <v>Пельмени Grandmeni с говядиной и свининой 0,7кг ТМ Горячая штучка  ПОКОМ</v>
          </cell>
          <cell r="D248">
            <v>79</v>
          </cell>
        </row>
        <row r="249">
          <cell r="A249" t="str">
            <v>Пельмени Бигбули #МЕГАВКУСИЩЕ с сочной грудинкой ТМ Горячая штучка 0,4 кг. ПОКОМ</v>
          </cell>
          <cell r="D249">
            <v>10</v>
          </cell>
        </row>
        <row r="250">
          <cell r="A250" t="str">
            <v>Пельмени Бигбули #МЕГАВКУСИЩЕ с сочной грудинкой ТМ Горячая штучка 0,7 кг. ПОКОМ</v>
          </cell>
          <cell r="D250">
            <v>202</v>
          </cell>
        </row>
        <row r="251">
          <cell r="A251" t="str">
            <v>Пельмени Бигбули с мясом ТМ Горячая штучка. флоу-пак сфера 0,4 кг. ПОКОМ</v>
          </cell>
          <cell r="D251">
            <v>16</v>
          </cell>
        </row>
        <row r="252">
          <cell r="A252" t="str">
            <v>Пельмени Бигбули с мясом ТМ Горячая штучка. флоу-пак сфера 0,7 кг ПОКОМ</v>
          </cell>
          <cell r="D252">
            <v>450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1</v>
          </cell>
        </row>
        <row r="254">
          <cell r="A254" t="str">
            <v>Пельмени Бигбули со сливочным маслом ТМ Горячая штучка, флоу-пак сфера 0,4. ПОКОМ</v>
          </cell>
          <cell r="D254">
            <v>28</v>
          </cell>
        </row>
        <row r="255">
          <cell r="A255" t="str">
            <v>Пельмени Бигбули со сливочным маслом ТМ Горячая штучка, флоу-пак сфера 0,7. ПОКОМ</v>
          </cell>
          <cell r="D255">
            <v>157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155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185</v>
          </cell>
        </row>
        <row r="258">
          <cell r="A258" t="str">
            <v>Пельмени Бульмени с говядиной и свининой ТМ Горячая штучка. флоу-пак сфера 0,4 кг ПОКОМ</v>
          </cell>
          <cell r="D258">
            <v>144</v>
          </cell>
        </row>
        <row r="259">
          <cell r="A259" t="str">
            <v>Пельмени Бульмени с говядиной и свининой ТМ Горячая штучка. флоу-пак сфера 0,7 кг ПОКОМ</v>
          </cell>
          <cell r="D259">
            <v>387</v>
          </cell>
        </row>
        <row r="260">
          <cell r="A260" t="str">
            <v>Пельмени Бульмени со сливочным маслом ТМ Горячая штучка. флоу-пак сфера 0,4 кг. ПОКОМ</v>
          </cell>
          <cell r="D260">
            <v>196</v>
          </cell>
        </row>
        <row r="261">
          <cell r="A261" t="str">
            <v>Пельмени Бульмени со сливочным маслом ТМ Горячая штучка.флоу-пак сфера 0,7 кг. ПОКОМ</v>
          </cell>
          <cell r="D261">
            <v>597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D262">
            <v>2</v>
          </cell>
        </row>
        <row r="263">
          <cell r="A263" t="str">
            <v>Пельмени Медвежьи ушки с фермерскими сливками 0,7кг  ПОКОМ</v>
          </cell>
          <cell r="D263">
            <v>80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109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8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225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38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85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50</v>
          </cell>
        </row>
        <row r="270">
          <cell r="A270" t="str">
            <v>Пельмени Сочные сфера 0,8 кг ТМ Стародворье  ПОКОМ</v>
          </cell>
          <cell r="D270">
            <v>60</v>
          </cell>
        </row>
        <row r="271">
          <cell r="A271" t="str">
            <v>Пирожки с мясом 0,3кг ТМ Зареченские  ПОКОМ</v>
          </cell>
          <cell r="D271">
            <v>39</v>
          </cell>
        </row>
        <row r="272">
          <cell r="A272" t="str">
            <v>Пирожки с мясом 3,7кг ВЕС ТМ Зареченские  ПОКОМ</v>
          </cell>
          <cell r="D272">
            <v>33.299999999999997</v>
          </cell>
        </row>
        <row r="273">
          <cell r="A273" t="str">
            <v>Покровская вареная 0,47 кг шт.  СПК</v>
          </cell>
          <cell r="D273">
            <v>3</v>
          </cell>
        </row>
        <row r="274">
          <cell r="A274" t="str">
            <v>Ричеза с/к 230 гр.шт.  СПК</v>
          </cell>
          <cell r="D274">
            <v>22</v>
          </cell>
        </row>
        <row r="275">
          <cell r="A275" t="str">
            <v>Сальчетти с/к 230 гр.шт.  СПК</v>
          </cell>
          <cell r="D275">
            <v>15</v>
          </cell>
        </row>
        <row r="276">
          <cell r="A276" t="str">
            <v>Сальчичон с/к 200 гр. срез "Эликатессе" термоформ.пак.  СПК</v>
          </cell>
          <cell r="D276">
            <v>2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29</v>
          </cell>
        </row>
        <row r="278">
          <cell r="A278" t="str">
            <v>Салями с/к 100 гр.шт.нар. (лоток с ср.защ.атм.)  СПК</v>
          </cell>
          <cell r="D278">
            <v>2</v>
          </cell>
        </row>
        <row r="279">
          <cell r="A279" t="str">
            <v>Салями Трюфель с/в "Эликатессе" 0,16 кг.шт.  СПК</v>
          </cell>
          <cell r="D279">
            <v>31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21.12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5.6660000000000004</v>
          </cell>
        </row>
        <row r="282">
          <cell r="A282" t="str">
            <v>Семейная с чесночком Экстра вареная  СПК</v>
          </cell>
          <cell r="D282">
            <v>7.2919999999999998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19</v>
          </cell>
        </row>
        <row r="284">
          <cell r="A284" t="str">
            <v>Сервелат Финский в/к 0,38 кг.шт. термофор.пак.  СПК</v>
          </cell>
          <cell r="D284">
            <v>26</v>
          </cell>
        </row>
        <row r="285">
          <cell r="A285" t="str">
            <v>Сервелат Фирменный в/к 0,10 кг.шт. нарезка (лоток с ср.защ.атм.)  СПК</v>
          </cell>
          <cell r="D285">
            <v>12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11</v>
          </cell>
        </row>
        <row r="287">
          <cell r="A287" t="str">
            <v>Сибирская особая с/к 0,235 кг шт.  СПК</v>
          </cell>
          <cell r="D287">
            <v>27</v>
          </cell>
        </row>
        <row r="288">
          <cell r="A288" t="str">
            <v>Сочный мегачебурек ТМ Зареченские ВЕС ПОКОМ</v>
          </cell>
          <cell r="D288">
            <v>38.08</v>
          </cell>
        </row>
        <row r="289">
          <cell r="A289" t="str">
            <v>Торо Неро с/в "Эликатессе" 140 гр.шт.  СПК</v>
          </cell>
          <cell r="D289">
            <v>-1</v>
          </cell>
        </row>
        <row r="290">
          <cell r="A290" t="str">
            <v>Уши свиные копченые к пиву 0,15кг нар. д/ф шт.  СПК</v>
          </cell>
          <cell r="D290">
            <v>5</v>
          </cell>
        </row>
        <row r="291">
          <cell r="A291" t="str">
            <v>Фестивальная пора с/к 100 гр.шт.нар. (лоток с ср.защ.атм.)  СПК</v>
          </cell>
          <cell r="D291">
            <v>22</v>
          </cell>
        </row>
        <row r="292">
          <cell r="A292" t="str">
            <v>Фестивальная пора с/к 235 гр.шт.  СПК</v>
          </cell>
          <cell r="D292">
            <v>52</v>
          </cell>
        </row>
        <row r="293">
          <cell r="A293" t="str">
            <v>Фестивальная пора с/к термоус.пак  СПК</v>
          </cell>
          <cell r="D293">
            <v>4.3600000000000003</v>
          </cell>
        </row>
        <row r="294">
          <cell r="A294" t="str">
            <v>Фуэт с/в "Эликатессе" 160 гр.шт.  СПК</v>
          </cell>
          <cell r="D294">
            <v>38</v>
          </cell>
        </row>
        <row r="295">
          <cell r="A295" t="str">
            <v>Хинкали Классические ТМ Зареченские ВЕС ПОКОМ</v>
          </cell>
          <cell r="D295">
            <v>20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59</v>
          </cell>
        </row>
        <row r="297">
          <cell r="A297" t="str">
            <v>Хотстеры с сыром 0,25кг ТМ Горячая штучка  ПОКОМ</v>
          </cell>
          <cell r="D297">
            <v>122</v>
          </cell>
        </row>
        <row r="298">
          <cell r="A298" t="str">
            <v>Хотстеры ТМ Горячая штучка ТС Хотстеры 0,25 кг зам  ПОКОМ</v>
          </cell>
          <cell r="D298">
            <v>303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123</v>
          </cell>
        </row>
        <row r="300">
          <cell r="A300" t="str">
            <v>Хрустящие крылышки ТМ Горячая штучка 0,3 кг зам  ПОКОМ</v>
          </cell>
          <cell r="D300">
            <v>98</v>
          </cell>
        </row>
        <row r="301">
          <cell r="A301" t="str">
            <v>Чебупели Курочка гриль ТМ Горячая штучка, 0,3 кг зам  ПОКОМ</v>
          </cell>
          <cell r="D301">
            <v>56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360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767</v>
          </cell>
        </row>
        <row r="304">
          <cell r="A304" t="str">
            <v>Чебуреки сочные ВЕС ТМ Зареченские  ПОКОМ</v>
          </cell>
          <cell r="D304">
            <v>50</v>
          </cell>
        </row>
        <row r="305">
          <cell r="A305" t="str">
            <v>Эликапреза с/в "Эликатессе" 85 гр.шт. нарезка (лоток с ср.защ.атм.)  СПК</v>
          </cell>
          <cell r="D305">
            <v>32</v>
          </cell>
        </row>
        <row r="306">
          <cell r="A306" t="str">
            <v>Юбилейная с/к 0,235 кг.шт.  СПК</v>
          </cell>
          <cell r="D306">
            <v>144</v>
          </cell>
        </row>
        <row r="307">
          <cell r="A307" t="str">
            <v>Юбилейная с/к термоус.пак.  СПК</v>
          </cell>
          <cell r="D307">
            <v>1.236</v>
          </cell>
        </row>
        <row r="308">
          <cell r="A308" t="str">
            <v>Итого</v>
          </cell>
          <cell r="D308">
            <v>47708.345999999998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14" sqref="AL14"/>
    </sheetView>
  </sheetViews>
  <sheetFormatPr defaultColWidth="10.5" defaultRowHeight="11.45" customHeight="1" outlineLevelRow="1" x14ac:dyDescent="0.2"/>
  <cols>
    <col min="1" max="1" width="45.1640625" style="1" customWidth="1"/>
    <col min="2" max="2" width="4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6640625" style="5" customWidth="1"/>
    <col min="17" max="18" width="6.5" style="5" bestFit="1" customWidth="1"/>
    <col min="19" max="20" width="6.6640625" style="5" bestFit="1" customWidth="1"/>
    <col min="21" max="21" width="6" style="5" customWidth="1"/>
    <col min="22" max="22" width="5.83203125" style="5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6640625" style="5" bestFit="1" customWidth="1"/>
    <col min="34" max="35" width="1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" t="s">
        <v>142</v>
      </c>
    </row>
    <row r="3" spans="1:36" s="1" customFormat="1" ht="9.9499999999999993" customHeight="1" x14ac:dyDescent="0.2">
      <c r="AE3" s="18" t="s">
        <v>139</v>
      </c>
      <c r="AF3" s="18" t="s">
        <v>140</v>
      </c>
      <c r="AG3" s="18" t="s">
        <v>141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117</v>
      </c>
      <c r="H4" s="9" t="s">
        <v>118</v>
      </c>
      <c r="I4" s="9" t="s">
        <v>119</v>
      </c>
      <c r="J4" s="9" t="s">
        <v>120</v>
      </c>
      <c r="K4" s="9" t="s">
        <v>121</v>
      </c>
      <c r="L4" s="9" t="s">
        <v>121</v>
      </c>
      <c r="M4" s="9" t="s">
        <v>121</v>
      </c>
      <c r="N4" s="9" t="s">
        <v>121</v>
      </c>
      <c r="O4" s="10" t="s">
        <v>121</v>
      </c>
      <c r="P4" s="10" t="s">
        <v>121</v>
      </c>
      <c r="Q4" s="10" t="s">
        <v>121</v>
      </c>
      <c r="R4" s="10" t="s">
        <v>121</v>
      </c>
      <c r="S4" s="9" t="s">
        <v>118</v>
      </c>
      <c r="T4" s="11" t="s">
        <v>121</v>
      </c>
      <c r="U4" s="9" t="s">
        <v>122</v>
      </c>
      <c r="V4" s="12" t="s">
        <v>123</v>
      </c>
      <c r="W4" s="9" t="s">
        <v>124</v>
      </c>
      <c r="X4" s="9" t="s">
        <v>125</v>
      </c>
      <c r="Y4" s="9" t="s">
        <v>118</v>
      </c>
      <c r="Z4" s="9" t="s">
        <v>118</v>
      </c>
      <c r="AA4" s="9" t="s">
        <v>118</v>
      </c>
      <c r="AB4" s="9" t="s">
        <v>126</v>
      </c>
      <c r="AC4" s="9" t="s">
        <v>127</v>
      </c>
      <c r="AD4" s="9" t="s">
        <v>128</v>
      </c>
      <c r="AE4" s="12" t="s">
        <v>129</v>
      </c>
      <c r="AF4" s="12" t="s">
        <v>129</v>
      </c>
      <c r="AG4" s="12" t="s">
        <v>129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130</v>
      </c>
      <c r="L5" s="15" t="s">
        <v>131</v>
      </c>
      <c r="M5" s="15" t="s">
        <v>132</v>
      </c>
      <c r="Q5" s="15" t="s">
        <v>133</v>
      </c>
      <c r="R5" s="15" t="s">
        <v>134</v>
      </c>
      <c r="T5" s="15" t="s">
        <v>135</v>
      </c>
      <c r="Y5" s="15" t="s">
        <v>136</v>
      </c>
      <c r="Z5" s="15" t="s">
        <v>137</v>
      </c>
      <c r="AA5" s="15" t="s">
        <v>138</v>
      </c>
      <c r="AB5" s="15" t="s">
        <v>130</v>
      </c>
      <c r="AE5" s="15" t="s">
        <v>133</v>
      </c>
      <c r="AF5" s="15" t="s">
        <v>134</v>
      </c>
      <c r="AG5" s="15" t="s">
        <v>135</v>
      </c>
    </row>
    <row r="6" spans="1:36" ht="11.1" customHeight="1" x14ac:dyDescent="0.2">
      <c r="A6" s="6"/>
      <c r="B6" s="6"/>
      <c r="C6" s="3"/>
      <c r="D6" s="3"/>
      <c r="E6" s="13">
        <f>SUM(E7:E126)</f>
        <v>77194.996999999988</v>
      </c>
      <c r="F6" s="13">
        <f>SUM(F7:F126)</f>
        <v>52229.558999999994</v>
      </c>
      <c r="I6" s="13">
        <f>SUM(I7:I126)</f>
        <v>78284.36599999998</v>
      </c>
      <c r="J6" s="13">
        <f t="shared" ref="J6:T6" si="0">SUM(J7:J126)</f>
        <v>-1089.3689999999999</v>
      </c>
      <c r="K6" s="13">
        <f t="shared" si="0"/>
        <v>21750</v>
      </c>
      <c r="L6" s="13">
        <f t="shared" si="0"/>
        <v>12970</v>
      </c>
      <c r="M6" s="13">
        <f t="shared" si="0"/>
        <v>12910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17060</v>
      </c>
      <c r="R6" s="13">
        <f t="shared" si="0"/>
        <v>25090</v>
      </c>
      <c r="S6" s="13">
        <f t="shared" si="0"/>
        <v>15438.999399999999</v>
      </c>
      <c r="T6" s="13">
        <f t="shared" si="0"/>
        <v>22600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16169.432600000002</v>
      </c>
      <c r="Z6" s="13">
        <f t="shared" ref="Z6" si="4">SUM(Z7:Z126)</f>
        <v>15302.654200000001</v>
      </c>
      <c r="AA6" s="13">
        <f t="shared" ref="AA6" si="5">SUM(AA7:AA126)</f>
        <v>15862.186200000006</v>
      </c>
      <c r="AB6" s="13">
        <f t="shared" ref="AB6" si="6">SUM(AB7:AB126)</f>
        <v>16637.53</v>
      </c>
      <c r="AC6" s="13"/>
      <c r="AD6" s="13"/>
      <c r="AE6" s="13">
        <f t="shared" ref="AE6" si="7">SUM(AE7:AE126)</f>
        <v>8006.6000000000013</v>
      </c>
      <c r="AF6" s="13">
        <f t="shared" ref="AF6" si="8">SUM(AF7:AF126)</f>
        <v>10799.400000000001</v>
      </c>
      <c r="AG6" s="13">
        <f t="shared" ref="AG6" si="9">SUM(AG7:AG126)</f>
        <v>9791.2000000000007</v>
      </c>
    </row>
    <row r="7" spans="1:36" s="1" customFormat="1" ht="11.1" customHeight="1" outlineLevel="1" x14ac:dyDescent="0.2">
      <c r="A7" s="7" t="s">
        <v>10</v>
      </c>
      <c r="B7" s="7" t="s">
        <v>9</v>
      </c>
      <c r="C7" s="8">
        <v>2.1579999999999999</v>
      </c>
      <c r="D7" s="8">
        <v>4.6829999999999998</v>
      </c>
      <c r="E7" s="8">
        <v>0</v>
      </c>
      <c r="F7" s="8">
        <v>1.5</v>
      </c>
      <c r="G7" s="1">
        <f>VLOOKUP(A:A,[1]TDSheet!$A:$G,7,0)</f>
        <v>0</v>
      </c>
      <c r="H7" s="1">
        <f>VLOOKUP(A:A,[1]TDSheet!$A:$H,8,0)</f>
        <v>120</v>
      </c>
      <c r="I7" s="14">
        <v>0</v>
      </c>
      <c r="J7" s="14">
        <f>E7-I7</f>
        <v>0</v>
      </c>
      <c r="K7" s="14">
        <f>VLOOKUP(A:A,[1]TDSheet!$A:$K,11,0)</f>
        <v>0</v>
      </c>
      <c r="L7" s="14">
        <f>VLOOKUP(A:A,[1]TDSheet!$A:$L,12,0)</f>
        <v>0</v>
      </c>
      <c r="M7" s="14">
        <f>VLOOKUP(A:A,[1]TDSheet!$A:$T,20,0)</f>
        <v>0</v>
      </c>
      <c r="N7" s="14"/>
      <c r="O7" s="14"/>
      <c r="P7" s="14"/>
      <c r="Q7" s="16"/>
      <c r="R7" s="16"/>
      <c r="S7" s="14">
        <f>E7/5</f>
        <v>0</v>
      </c>
      <c r="T7" s="16"/>
      <c r="U7" s="17" t="e">
        <f>(F7+K7+L7+M7+Q7+R7+T7)/S7</f>
        <v>#DIV/0!</v>
      </c>
      <c r="V7" s="14" t="e">
        <f>F7/S7</f>
        <v>#DIV/0!</v>
      </c>
      <c r="W7" s="14"/>
      <c r="X7" s="14"/>
      <c r="Y7" s="14">
        <f>VLOOKUP(A:A,[1]TDSheet!$A:$Y,25,0)</f>
        <v>1.2654000000000001</v>
      </c>
      <c r="Z7" s="14">
        <f>VLOOKUP(A:A,[1]TDSheet!$A:$Z,26,0)</f>
        <v>0</v>
      </c>
      <c r="AA7" s="14">
        <f>VLOOKUP(A:A,[1]TDSheet!$A:$AA,27,0)</f>
        <v>0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  <c r="AJ7" s="14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402</v>
      </c>
      <c r="D8" s="8">
        <v>713</v>
      </c>
      <c r="E8" s="8">
        <v>483</v>
      </c>
      <c r="F8" s="8">
        <v>453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489</v>
      </c>
      <c r="J8" s="14">
        <f t="shared" ref="J8:J71" si="10">E8-I8</f>
        <v>-6</v>
      </c>
      <c r="K8" s="14">
        <f>VLOOKUP(A:A,[1]TDSheet!$A:$K,11,0)</f>
        <v>160</v>
      </c>
      <c r="L8" s="14">
        <f>VLOOKUP(A:A,[1]TDSheet!$A:$L,12,0)</f>
        <v>80</v>
      </c>
      <c r="M8" s="14">
        <f>VLOOKUP(A:A,[1]TDSheet!$A:$T,20,0)</f>
        <v>0</v>
      </c>
      <c r="N8" s="14"/>
      <c r="O8" s="14"/>
      <c r="P8" s="14"/>
      <c r="Q8" s="16"/>
      <c r="R8" s="16">
        <v>160</v>
      </c>
      <c r="S8" s="14">
        <f t="shared" ref="S8:S71" si="11">E8/5</f>
        <v>96.6</v>
      </c>
      <c r="T8" s="16">
        <v>120</v>
      </c>
      <c r="U8" s="17">
        <f t="shared" ref="U8:U71" si="12">(F8+K8+L8+M8+Q8+R8+T8)/S8</f>
        <v>10.072463768115943</v>
      </c>
      <c r="V8" s="14">
        <f t="shared" ref="V8:V71" si="13">F8/S8</f>
        <v>4.6894409937888204</v>
      </c>
      <c r="W8" s="14"/>
      <c r="X8" s="14"/>
      <c r="Y8" s="14">
        <f>VLOOKUP(A:A,[1]TDSheet!$A:$Y,25,0)</f>
        <v>120.2</v>
      </c>
      <c r="Z8" s="14">
        <f>VLOOKUP(A:A,[1]TDSheet!$A:$Z,26,0)</f>
        <v>105.2</v>
      </c>
      <c r="AA8" s="14">
        <f>VLOOKUP(A:A,[1]TDSheet!$A:$AA,27,0)</f>
        <v>107.4</v>
      </c>
      <c r="AB8" s="14">
        <f>VLOOKUP(A:A,[3]TDSheet!$A:$D,4,0)</f>
        <v>139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4">Q8*G8</f>
        <v>0</v>
      </c>
      <c r="AF8" s="14">
        <f t="shared" ref="AF8:AF71" si="15">R8*G8</f>
        <v>64</v>
      </c>
      <c r="AG8" s="14">
        <f t="shared" ref="AG8:AG71" si="16">T8*G8</f>
        <v>48</v>
      </c>
      <c r="AH8" s="14"/>
      <c r="AI8" s="14"/>
      <c r="AJ8" s="14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124</v>
      </c>
      <c r="D9" s="8">
        <v>74</v>
      </c>
      <c r="E9" s="8">
        <v>65</v>
      </c>
      <c r="F9" s="8">
        <v>92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66</v>
      </c>
      <c r="J9" s="14">
        <f t="shared" si="10"/>
        <v>-1</v>
      </c>
      <c r="K9" s="14">
        <f>VLOOKUP(A:A,[1]TDSheet!$A:$K,11,0)</f>
        <v>0</v>
      </c>
      <c r="L9" s="14">
        <f>VLOOKUP(A:A,[1]TDSheet!$A:$L,12,0)</f>
        <v>0</v>
      </c>
      <c r="M9" s="14">
        <f>VLOOKUP(A:A,[1]TDSheet!$A:$T,20,0)</f>
        <v>0</v>
      </c>
      <c r="N9" s="14"/>
      <c r="O9" s="14"/>
      <c r="P9" s="14"/>
      <c r="Q9" s="16"/>
      <c r="R9" s="16">
        <v>80</v>
      </c>
      <c r="S9" s="14">
        <f t="shared" si="11"/>
        <v>13</v>
      </c>
      <c r="T9" s="16"/>
      <c r="U9" s="17">
        <f t="shared" si="12"/>
        <v>13.23076923076923</v>
      </c>
      <c r="V9" s="14">
        <f t="shared" si="13"/>
        <v>7.0769230769230766</v>
      </c>
      <c r="W9" s="14"/>
      <c r="X9" s="14"/>
      <c r="Y9" s="14">
        <f>VLOOKUP(A:A,[1]TDSheet!$A:$Y,25,0)</f>
        <v>17.600000000000001</v>
      </c>
      <c r="Z9" s="14">
        <f>VLOOKUP(A:A,[1]TDSheet!$A:$Z,26,0)</f>
        <v>15.2</v>
      </c>
      <c r="AA9" s="14">
        <f>VLOOKUP(A:A,[1]TDSheet!$A:$AA,27,0)</f>
        <v>16.2</v>
      </c>
      <c r="AB9" s="14">
        <f>VLOOKUP(A:A,[3]TDSheet!$A:$D,4,0)</f>
        <v>12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0</v>
      </c>
      <c r="AF9" s="14">
        <f t="shared" si="15"/>
        <v>20</v>
      </c>
      <c r="AG9" s="14">
        <f t="shared" si="16"/>
        <v>0</v>
      </c>
      <c r="AH9" s="14"/>
      <c r="AI9" s="14"/>
      <c r="AJ9" s="14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1536.1669999999999</v>
      </c>
      <c r="D10" s="8">
        <v>3537.9090000000001</v>
      </c>
      <c r="E10" s="8">
        <v>1474.2550000000001</v>
      </c>
      <c r="F10" s="8">
        <v>1288.8209999999999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1450.25</v>
      </c>
      <c r="J10" s="14">
        <f t="shared" si="10"/>
        <v>24.005000000000109</v>
      </c>
      <c r="K10" s="14">
        <f>VLOOKUP(A:A,[1]TDSheet!$A:$K,11,0)</f>
        <v>500</v>
      </c>
      <c r="L10" s="14">
        <f>VLOOKUP(A:A,[1]TDSheet!$A:$L,12,0)</f>
        <v>0</v>
      </c>
      <c r="M10" s="14">
        <f>VLOOKUP(A:A,[1]TDSheet!$A:$T,20,0)</f>
        <v>0</v>
      </c>
      <c r="N10" s="14"/>
      <c r="O10" s="14"/>
      <c r="P10" s="14"/>
      <c r="Q10" s="16">
        <v>500</v>
      </c>
      <c r="R10" s="16">
        <v>600</v>
      </c>
      <c r="S10" s="14">
        <f t="shared" si="11"/>
        <v>294.851</v>
      </c>
      <c r="T10" s="16">
        <v>500</v>
      </c>
      <c r="U10" s="17">
        <f t="shared" si="12"/>
        <v>11.493333921200877</v>
      </c>
      <c r="V10" s="14">
        <f t="shared" si="13"/>
        <v>4.3710925179158284</v>
      </c>
      <c r="W10" s="14"/>
      <c r="X10" s="14"/>
      <c r="Y10" s="14">
        <f>VLOOKUP(A:A,[1]TDSheet!$A:$Y,25,0)</f>
        <v>343.42359999999996</v>
      </c>
      <c r="Z10" s="14">
        <f>VLOOKUP(A:A,[1]TDSheet!$A:$Z,26,0)</f>
        <v>278.21280000000002</v>
      </c>
      <c r="AA10" s="14">
        <f>VLOOKUP(A:A,[1]TDSheet!$A:$AA,27,0)</f>
        <v>328.24720000000002</v>
      </c>
      <c r="AB10" s="14">
        <f>VLOOKUP(A:A,[3]TDSheet!$A:$D,4,0)</f>
        <v>331.24799999999999</v>
      </c>
      <c r="AC10" s="14">
        <f>VLOOKUP(A:A,[1]TDSheet!$A:$AC,29,0)</f>
        <v>0</v>
      </c>
      <c r="AD10" s="14" t="str">
        <f>VLOOKUP(A:A,[1]TDSheet!$A:$AD,30,0)</f>
        <v>пл200</v>
      </c>
      <c r="AE10" s="14">
        <f t="shared" si="14"/>
        <v>500</v>
      </c>
      <c r="AF10" s="14">
        <f t="shared" si="15"/>
        <v>600</v>
      </c>
      <c r="AG10" s="14">
        <f t="shared" si="16"/>
        <v>500</v>
      </c>
      <c r="AH10" s="14"/>
      <c r="AI10" s="14"/>
      <c r="AJ10" s="14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269.43700000000001</v>
      </c>
      <c r="D11" s="8">
        <v>132.98699999999999</v>
      </c>
      <c r="E11" s="8">
        <v>54.851999999999997</v>
      </c>
      <c r="F11" s="8">
        <v>198.88399999999999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60.6</v>
      </c>
      <c r="J11" s="14">
        <f t="shared" si="10"/>
        <v>-5.7480000000000047</v>
      </c>
      <c r="K11" s="14">
        <f>VLOOKUP(A:A,[1]TDSheet!$A:$K,11,0)</f>
        <v>0</v>
      </c>
      <c r="L11" s="14">
        <f>VLOOKUP(A:A,[1]TDSheet!$A:$L,12,0)</f>
        <v>0</v>
      </c>
      <c r="M11" s="14">
        <f>VLOOKUP(A:A,[1]TDSheet!$A:$T,20,0)</f>
        <v>0</v>
      </c>
      <c r="N11" s="14"/>
      <c r="O11" s="14"/>
      <c r="P11" s="14"/>
      <c r="Q11" s="16"/>
      <c r="R11" s="16"/>
      <c r="S11" s="14">
        <f t="shared" si="11"/>
        <v>10.9704</v>
      </c>
      <c r="T11" s="16"/>
      <c r="U11" s="17">
        <f t="shared" si="12"/>
        <v>18.129147524247063</v>
      </c>
      <c r="V11" s="14">
        <f t="shared" si="13"/>
        <v>18.129147524247063</v>
      </c>
      <c r="W11" s="14"/>
      <c r="X11" s="14"/>
      <c r="Y11" s="14">
        <f>VLOOKUP(A:A,[1]TDSheet!$A:$Y,25,0)</f>
        <v>9.5614000000000008</v>
      </c>
      <c r="Z11" s="14">
        <f>VLOOKUP(A:A,[1]TDSheet!$A:$Z,26,0)</f>
        <v>9.0541999999999998</v>
      </c>
      <c r="AA11" s="14">
        <f>VLOOKUP(A:A,[1]TDSheet!$A:$AA,27,0)</f>
        <v>4.3043999999999993</v>
      </c>
      <c r="AB11" s="14">
        <f>VLOOKUP(A:A,[3]TDSheet!$A:$D,4,0)</f>
        <v>15.207000000000001</v>
      </c>
      <c r="AC11" s="14" t="str">
        <f>VLOOKUP(A:A,[1]TDSheet!$A:$AC,29,0)</f>
        <v>увел</v>
      </c>
      <c r="AD11" s="14">
        <f>VLOOKUP(A:A,[1]TDSheet!$A:$AD,30,0)</f>
        <v>0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  <c r="AI11" s="14"/>
      <c r="AJ11" s="14"/>
    </row>
    <row r="12" spans="1:36" s="1" customFormat="1" ht="21.95" customHeight="1" outlineLevel="1" x14ac:dyDescent="0.2">
      <c r="A12" s="7" t="s">
        <v>15</v>
      </c>
      <c r="B12" s="7" t="s">
        <v>9</v>
      </c>
      <c r="C12" s="8">
        <v>98.185000000000002</v>
      </c>
      <c r="D12" s="8">
        <v>160.77699999999999</v>
      </c>
      <c r="E12" s="8">
        <v>119.98699999999999</v>
      </c>
      <c r="F12" s="8">
        <v>67.114999999999995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118.25</v>
      </c>
      <c r="J12" s="14">
        <f t="shared" si="10"/>
        <v>1.7369999999999948</v>
      </c>
      <c r="K12" s="14">
        <f>VLOOKUP(A:A,[1]TDSheet!$A:$K,11,0)</f>
        <v>30</v>
      </c>
      <c r="L12" s="14">
        <f>VLOOKUP(A:A,[1]TDSheet!$A:$L,12,0)</f>
        <v>0</v>
      </c>
      <c r="M12" s="14">
        <f>VLOOKUP(A:A,[1]TDSheet!$A:$T,20,0)</f>
        <v>50</v>
      </c>
      <c r="N12" s="14"/>
      <c r="O12" s="14"/>
      <c r="P12" s="14"/>
      <c r="Q12" s="16">
        <v>20</v>
      </c>
      <c r="R12" s="16">
        <v>50</v>
      </c>
      <c r="S12" s="14">
        <f t="shared" si="11"/>
        <v>23.997399999999999</v>
      </c>
      <c r="T12" s="16">
        <v>20</v>
      </c>
      <c r="U12" s="17">
        <f t="shared" si="12"/>
        <v>9.8808620933934517</v>
      </c>
      <c r="V12" s="14">
        <f t="shared" si="13"/>
        <v>2.7967613158092126</v>
      </c>
      <c r="W12" s="14"/>
      <c r="X12" s="14"/>
      <c r="Y12" s="14">
        <f>VLOOKUP(A:A,[1]TDSheet!$A:$Y,25,0)</f>
        <v>18.5992</v>
      </c>
      <c r="Z12" s="14">
        <f>VLOOKUP(A:A,[1]TDSheet!$A:$Z,26,0)</f>
        <v>20.808</v>
      </c>
      <c r="AA12" s="14">
        <f>VLOOKUP(A:A,[1]TDSheet!$A:$AA,27,0)</f>
        <v>20.203200000000002</v>
      </c>
      <c r="AB12" s="14">
        <f>VLOOKUP(A:A,[3]TDSheet!$A:$D,4,0)</f>
        <v>21.535</v>
      </c>
      <c r="AC12" s="14">
        <f>VLOOKUP(A:A,[1]TDSheet!$A:$AC,29,0)</f>
        <v>0</v>
      </c>
      <c r="AD12" s="14">
        <f>VLOOKUP(A:A,[1]TDSheet!$A:$AD,30,0)</f>
        <v>0</v>
      </c>
      <c r="AE12" s="14">
        <f t="shared" si="14"/>
        <v>20</v>
      </c>
      <c r="AF12" s="14">
        <f t="shared" si="15"/>
        <v>50</v>
      </c>
      <c r="AG12" s="14">
        <f t="shared" si="16"/>
        <v>20</v>
      </c>
      <c r="AH12" s="14"/>
      <c r="AI12" s="14"/>
      <c r="AJ12" s="14"/>
    </row>
    <row r="13" spans="1:36" s="1" customFormat="1" ht="11.1" customHeight="1" outlineLevel="1" x14ac:dyDescent="0.2">
      <c r="A13" s="7" t="s">
        <v>16</v>
      </c>
      <c r="B13" s="7" t="s">
        <v>8</v>
      </c>
      <c r="C13" s="8"/>
      <c r="D13" s="8">
        <v>7</v>
      </c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4">
        <v>0</v>
      </c>
      <c r="J13" s="14">
        <f t="shared" si="10"/>
        <v>0</v>
      </c>
      <c r="K13" s="14">
        <f>VLOOKUP(A:A,[1]TDSheet!$A:$K,11,0)</f>
        <v>0</v>
      </c>
      <c r="L13" s="14">
        <f>VLOOKUP(A:A,[1]TDSheet!$A:$L,12,0)</f>
        <v>0</v>
      </c>
      <c r="M13" s="14">
        <f>VLOOKUP(A:A,[1]TDSheet!$A:$T,20,0)</f>
        <v>0</v>
      </c>
      <c r="N13" s="14"/>
      <c r="O13" s="14"/>
      <c r="P13" s="14"/>
      <c r="Q13" s="16"/>
      <c r="R13" s="16"/>
      <c r="S13" s="14">
        <f t="shared" si="11"/>
        <v>0</v>
      </c>
      <c r="T13" s="16"/>
      <c r="U13" s="17" t="e">
        <f t="shared" si="12"/>
        <v>#DIV/0!</v>
      </c>
      <c r="V13" s="14" t="e">
        <f t="shared" si="13"/>
        <v>#DIV/0!</v>
      </c>
      <c r="W13" s="14"/>
      <c r="X13" s="14"/>
      <c r="Y13" s="14">
        <f>VLOOKUP(A:A,[1]TDSheet!$A:$Y,25,0)</f>
        <v>18.399999999999999</v>
      </c>
      <c r="Z13" s="14">
        <f>VLOOKUP(A:A,[1]TDSheet!$A:$Z,26,0)</f>
        <v>17.399999999999999</v>
      </c>
      <c r="AA13" s="14">
        <f>VLOOKUP(A:A,[1]TDSheet!$A:$AA,27,0)</f>
        <v>4</v>
      </c>
      <c r="AB13" s="14">
        <v>0</v>
      </c>
      <c r="AC13" s="14" t="str">
        <f>VLOOKUP(A:A,[1]TDSheet!$A:$AC,29,0)</f>
        <v>вывод</v>
      </c>
      <c r="AD13" s="14" t="str">
        <f>VLOOKUP(A:A,[1]TDSheet!$A:$AD,30,0)</f>
        <v>костик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/>
      <c r="AI13" s="14"/>
      <c r="AJ13" s="14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426.02</v>
      </c>
      <c r="D14" s="8">
        <v>818.14800000000002</v>
      </c>
      <c r="E14" s="8">
        <v>425.19</v>
      </c>
      <c r="F14" s="8">
        <v>562.05399999999997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410.47199999999998</v>
      </c>
      <c r="J14" s="14">
        <f t="shared" si="10"/>
        <v>14.718000000000018</v>
      </c>
      <c r="K14" s="14">
        <f>VLOOKUP(A:A,[1]TDSheet!$A:$K,11,0)</f>
        <v>200</v>
      </c>
      <c r="L14" s="14">
        <f>VLOOKUP(A:A,[1]TDSheet!$A:$L,12,0)</f>
        <v>0</v>
      </c>
      <c r="M14" s="14">
        <f>VLOOKUP(A:A,[1]TDSheet!$A:$T,20,0)</f>
        <v>0</v>
      </c>
      <c r="N14" s="14"/>
      <c r="O14" s="14"/>
      <c r="P14" s="14"/>
      <c r="Q14" s="16"/>
      <c r="R14" s="16">
        <v>100</v>
      </c>
      <c r="S14" s="14">
        <f t="shared" si="11"/>
        <v>85.037999999999997</v>
      </c>
      <c r="T14" s="16">
        <v>100</v>
      </c>
      <c r="U14" s="17">
        <f t="shared" si="12"/>
        <v>11.313224676027188</v>
      </c>
      <c r="V14" s="14">
        <f t="shared" si="13"/>
        <v>6.6094451892095298</v>
      </c>
      <c r="W14" s="14"/>
      <c r="X14" s="14"/>
      <c r="Y14" s="14">
        <f>VLOOKUP(A:A,[1]TDSheet!$A:$Y,25,0)</f>
        <v>116.729</v>
      </c>
      <c r="Z14" s="14">
        <f>VLOOKUP(A:A,[1]TDSheet!$A:$Z,26,0)</f>
        <v>92.183399999999992</v>
      </c>
      <c r="AA14" s="14">
        <f>VLOOKUP(A:A,[1]TDSheet!$A:$AA,27,0)</f>
        <v>107.49659999999999</v>
      </c>
      <c r="AB14" s="14">
        <f>VLOOKUP(A:A,[3]TDSheet!$A:$D,4,0)</f>
        <v>98.47</v>
      </c>
      <c r="AC14" s="14">
        <f>VLOOKUP(A:A,[1]TDSheet!$A:$AC,29,0)</f>
        <v>0</v>
      </c>
      <c r="AD14" s="14">
        <f>VLOOKUP(A:A,[1]TDSheet!$A:$AD,30,0)</f>
        <v>0</v>
      </c>
      <c r="AE14" s="14">
        <f t="shared" si="14"/>
        <v>0</v>
      </c>
      <c r="AF14" s="14">
        <f t="shared" si="15"/>
        <v>100</v>
      </c>
      <c r="AG14" s="14">
        <f t="shared" si="16"/>
        <v>100</v>
      </c>
      <c r="AH14" s="14"/>
      <c r="AI14" s="14"/>
      <c r="AJ14" s="14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586</v>
      </c>
      <c r="D15" s="8">
        <v>173</v>
      </c>
      <c r="E15" s="8">
        <v>336</v>
      </c>
      <c r="F15" s="8">
        <v>197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348</v>
      </c>
      <c r="J15" s="14">
        <f t="shared" si="10"/>
        <v>-12</v>
      </c>
      <c r="K15" s="14">
        <f>VLOOKUP(A:A,[1]TDSheet!$A:$K,11,0)</f>
        <v>400</v>
      </c>
      <c r="L15" s="14">
        <f>VLOOKUP(A:A,[1]TDSheet!$A:$L,12,0)</f>
        <v>400</v>
      </c>
      <c r="M15" s="14">
        <f>VLOOKUP(A:A,[1]TDSheet!$A:$T,20,0)</f>
        <v>0</v>
      </c>
      <c r="N15" s="14"/>
      <c r="O15" s="14"/>
      <c r="P15" s="14"/>
      <c r="Q15" s="16"/>
      <c r="R15" s="16"/>
      <c r="S15" s="14">
        <f t="shared" si="11"/>
        <v>67.2</v>
      </c>
      <c r="T15" s="16">
        <v>200</v>
      </c>
      <c r="U15" s="17">
        <f t="shared" si="12"/>
        <v>17.8125</v>
      </c>
      <c r="V15" s="14">
        <f t="shared" si="13"/>
        <v>2.9315476190476191</v>
      </c>
      <c r="W15" s="14"/>
      <c r="X15" s="14"/>
      <c r="Y15" s="14">
        <f>VLOOKUP(A:A,[1]TDSheet!$A:$Y,25,0)</f>
        <v>85.4</v>
      </c>
      <c r="Z15" s="14">
        <f>VLOOKUP(A:A,[1]TDSheet!$A:$Z,26,0)</f>
        <v>74</v>
      </c>
      <c r="AA15" s="14">
        <f>VLOOKUP(A:A,[1]TDSheet!$A:$AA,27,0)</f>
        <v>80.400000000000006</v>
      </c>
      <c r="AB15" s="14">
        <f>VLOOKUP(A:A,[3]TDSheet!$A:$D,4,0)</f>
        <v>51</v>
      </c>
      <c r="AC15" s="14">
        <f>VLOOKUP(A:A,[1]TDSheet!$A:$AC,29,0)</f>
        <v>0</v>
      </c>
      <c r="AD15" s="14">
        <f>VLOOKUP(A:A,[1]TDSheet!$A:$AD,30,0)</f>
        <v>0</v>
      </c>
      <c r="AE15" s="14">
        <f t="shared" si="14"/>
        <v>0</v>
      </c>
      <c r="AF15" s="14">
        <f t="shared" si="15"/>
        <v>0</v>
      </c>
      <c r="AG15" s="14">
        <f t="shared" si="16"/>
        <v>50</v>
      </c>
      <c r="AH15" s="14"/>
      <c r="AI15" s="14"/>
      <c r="AJ15" s="14"/>
    </row>
    <row r="16" spans="1:36" s="1" customFormat="1" ht="11.1" customHeight="1" outlineLevel="1" x14ac:dyDescent="0.2">
      <c r="A16" s="7" t="s">
        <v>19</v>
      </c>
      <c r="B16" s="7" t="s">
        <v>9</v>
      </c>
      <c r="C16" s="8"/>
      <c r="D16" s="8">
        <v>43.607999999999997</v>
      </c>
      <c r="E16" s="8">
        <v>21.048999999999999</v>
      </c>
      <c r="F16" s="8">
        <v>11.962999999999999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27</v>
      </c>
      <c r="J16" s="14">
        <f t="shared" si="10"/>
        <v>-5.9510000000000005</v>
      </c>
      <c r="K16" s="14">
        <f>VLOOKUP(A:A,[1]TDSheet!$A:$K,11,0)</f>
        <v>0</v>
      </c>
      <c r="L16" s="14">
        <f>VLOOKUP(A:A,[1]TDSheet!$A:$L,12,0)</f>
        <v>0</v>
      </c>
      <c r="M16" s="14">
        <f>VLOOKUP(A:A,[1]TDSheet!$A:$T,20,0)</f>
        <v>30</v>
      </c>
      <c r="N16" s="14"/>
      <c r="O16" s="14"/>
      <c r="P16" s="14"/>
      <c r="Q16" s="16"/>
      <c r="R16" s="16"/>
      <c r="S16" s="14">
        <f t="shared" si="11"/>
        <v>4.2097999999999995</v>
      </c>
      <c r="T16" s="16"/>
      <c r="U16" s="17">
        <f t="shared" si="12"/>
        <v>9.9679319682645264</v>
      </c>
      <c r="V16" s="14">
        <f t="shared" si="13"/>
        <v>2.8417026937146659</v>
      </c>
      <c r="W16" s="14"/>
      <c r="X16" s="14"/>
      <c r="Y16" s="14">
        <f>VLOOKUP(A:A,[1]TDSheet!$A:$Y,25,0)</f>
        <v>6.2741999999999996</v>
      </c>
      <c r="Z16" s="14">
        <f>VLOOKUP(A:A,[1]TDSheet!$A:$Z,26,0)</f>
        <v>0.90239999999999987</v>
      </c>
      <c r="AA16" s="14">
        <f>VLOOKUP(A:A,[1]TDSheet!$A:$AA,27,0)</f>
        <v>3.6206000000000005</v>
      </c>
      <c r="AB16" s="14">
        <v>0</v>
      </c>
      <c r="AC16" s="14" t="str">
        <f>VLOOKUP(A:A,[1]TDSheet!$A:$AC,29,0)</f>
        <v>Витал</v>
      </c>
      <c r="AD16" s="14" t="str">
        <f>VLOOKUP(A:A,[1]TDSheet!$A:$AD,30,0)</f>
        <v>склад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/>
      <c r="AI16" s="14"/>
      <c r="AJ16" s="14"/>
    </row>
    <row r="17" spans="1:36" s="1" customFormat="1" ht="11.1" customHeight="1" outlineLevel="1" x14ac:dyDescent="0.2">
      <c r="A17" s="7" t="s">
        <v>20</v>
      </c>
      <c r="B17" s="7" t="s">
        <v>9</v>
      </c>
      <c r="C17" s="8"/>
      <c r="D17" s="8">
        <v>41.33</v>
      </c>
      <c r="E17" s="8">
        <v>26.451000000000001</v>
      </c>
      <c r="F17" s="8">
        <v>11.878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48.1</v>
      </c>
      <c r="J17" s="14">
        <f t="shared" si="10"/>
        <v>-21.649000000000001</v>
      </c>
      <c r="K17" s="14">
        <f>VLOOKUP(A:A,[1]TDSheet!$A:$K,11,0)</f>
        <v>0</v>
      </c>
      <c r="L17" s="14">
        <f>VLOOKUP(A:A,[1]TDSheet!$A:$L,12,0)</f>
        <v>0</v>
      </c>
      <c r="M17" s="14">
        <f>VLOOKUP(A:A,[1]TDSheet!$A:$T,20,0)</f>
        <v>30</v>
      </c>
      <c r="N17" s="14"/>
      <c r="O17" s="14"/>
      <c r="P17" s="14"/>
      <c r="Q17" s="16"/>
      <c r="R17" s="16"/>
      <c r="S17" s="14">
        <f t="shared" si="11"/>
        <v>5.2902000000000005</v>
      </c>
      <c r="T17" s="16"/>
      <c r="U17" s="17">
        <f t="shared" si="12"/>
        <v>7.9161468375486743</v>
      </c>
      <c r="V17" s="14">
        <f t="shared" si="13"/>
        <v>2.2452837321840384</v>
      </c>
      <c r="W17" s="14"/>
      <c r="X17" s="14"/>
      <c r="Y17" s="14">
        <f>VLOOKUP(A:A,[1]TDSheet!$A:$Y,25,0)</f>
        <v>6.8885999999999994</v>
      </c>
      <c r="Z17" s="14">
        <f>VLOOKUP(A:A,[1]TDSheet!$A:$Z,26,0)</f>
        <v>1.8001999999999998</v>
      </c>
      <c r="AA17" s="14">
        <f>VLOOKUP(A:A,[1]TDSheet!$A:$AA,27,0)</f>
        <v>5.0600000000000005</v>
      </c>
      <c r="AB17" s="14">
        <v>0</v>
      </c>
      <c r="AC17" s="14" t="str">
        <f>VLOOKUP(A:A,[1]TDSheet!$A:$AC,29,0)</f>
        <v>Вит</v>
      </c>
      <c r="AD17" s="14" t="e">
        <f>VLOOKUP(A:A,[1]TDSheet!$A:$AD,30,0)</f>
        <v>#N/A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/>
      <c r="AI17" s="14"/>
      <c r="AJ17" s="14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846</v>
      </c>
      <c r="D18" s="8">
        <v>1479</v>
      </c>
      <c r="E18" s="8">
        <v>579</v>
      </c>
      <c r="F18" s="8">
        <v>1002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589</v>
      </c>
      <c r="J18" s="14">
        <f t="shared" si="10"/>
        <v>-10</v>
      </c>
      <c r="K18" s="14">
        <f>VLOOKUP(A:A,[1]TDSheet!$A:$K,11,0)</f>
        <v>200</v>
      </c>
      <c r="L18" s="14">
        <f>VLOOKUP(A:A,[1]TDSheet!$A:$L,12,0)</f>
        <v>600</v>
      </c>
      <c r="M18" s="14">
        <f>VLOOKUP(A:A,[1]TDSheet!$A:$T,20,0)</f>
        <v>0</v>
      </c>
      <c r="N18" s="14"/>
      <c r="O18" s="14"/>
      <c r="P18" s="14"/>
      <c r="Q18" s="16"/>
      <c r="R18" s="16"/>
      <c r="S18" s="14">
        <f t="shared" si="11"/>
        <v>115.8</v>
      </c>
      <c r="T18" s="16"/>
      <c r="U18" s="17">
        <f t="shared" si="12"/>
        <v>15.561312607944732</v>
      </c>
      <c r="V18" s="14">
        <f t="shared" si="13"/>
        <v>8.652849740932643</v>
      </c>
      <c r="W18" s="14"/>
      <c r="X18" s="14"/>
      <c r="Y18" s="14">
        <f>VLOOKUP(A:A,[1]TDSheet!$A:$Y,25,0)</f>
        <v>127.6</v>
      </c>
      <c r="Z18" s="14">
        <f>VLOOKUP(A:A,[1]TDSheet!$A:$Z,26,0)</f>
        <v>135.4</v>
      </c>
      <c r="AA18" s="14">
        <f>VLOOKUP(A:A,[1]TDSheet!$A:$AA,27,0)</f>
        <v>143.80000000000001</v>
      </c>
      <c r="AB18" s="14">
        <f>VLOOKUP(A:A,[3]TDSheet!$A:$D,4,0)</f>
        <v>136</v>
      </c>
      <c r="AC18" s="14">
        <f>VLOOKUP(A:A,[1]TDSheet!$A:$AC,29,0)</f>
        <v>0</v>
      </c>
      <c r="AD18" s="14">
        <f>VLOOKUP(A:A,[1]TDSheet!$A:$AD,30,0)</f>
        <v>0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  <c r="AI18" s="14"/>
      <c r="AJ18" s="14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783.74699999999996</v>
      </c>
      <c r="D19" s="8">
        <v>3771.373</v>
      </c>
      <c r="E19" s="8">
        <v>1207.7239999999999</v>
      </c>
      <c r="F19" s="8">
        <v>522.70399999999995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1175.3499999999999</v>
      </c>
      <c r="J19" s="14">
        <f t="shared" si="10"/>
        <v>32.374000000000024</v>
      </c>
      <c r="K19" s="14">
        <f>VLOOKUP(A:A,[1]TDSheet!$A:$K,11,0)</f>
        <v>400</v>
      </c>
      <c r="L19" s="14">
        <f>VLOOKUP(A:A,[1]TDSheet!$A:$L,12,0)</f>
        <v>200</v>
      </c>
      <c r="M19" s="14">
        <f>VLOOKUP(A:A,[1]TDSheet!$A:$T,20,0)</f>
        <v>0</v>
      </c>
      <c r="N19" s="14"/>
      <c r="O19" s="14"/>
      <c r="P19" s="14"/>
      <c r="Q19" s="16">
        <v>600</v>
      </c>
      <c r="R19" s="16">
        <v>400</v>
      </c>
      <c r="S19" s="14">
        <f t="shared" si="11"/>
        <v>241.54479999999998</v>
      </c>
      <c r="T19" s="16">
        <v>400</v>
      </c>
      <c r="U19" s="17">
        <f t="shared" si="12"/>
        <v>10.444041850621499</v>
      </c>
      <c r="V19" s="14">
        <f t="shared" si="13"/>
        <v>2.1640043586117357</v>
      </c>
      <c r="W19" s="14"/>
      <c r="X19" s="14"/>
      <c r="Y19" s="14">
        <f>VLOOKUP(A:A,[1]TDSheet!$A:$Y,25,0)</f>
        <v>230.1474</v>
      </c>
      <c r="Z19" s="14">
        <f>VLOOKUP(A:A,[1]TDSheet!$A:$Z,26,0)</f>
        <v>205.5718</v>
      </c>
      <c r="AA19" s="14">
        <f>VLOOKUP(A:A,[1]TDSheet!$A:$AA,27,0)</f>
        <v>218.08440000000002</v>
      </c>
      <c r="AB19" s="14">
        <f>VLOOKUP(A:A,[3]TDSheet!$A:$D,4,0)</f>
        <v>339.95600000000002</v>
      </c>
      <c r="AC19" s="14" t="str">
        <f>VLOOKUP(A:A,[1]TDSheet!$A:$AC,29,0)</f>
        <v>увел</v>
      </c>
      <c r="AD19" s="14">
        <f>VLOOKUP(A:A,[1]TDSheet!$A:$AD,30,0)</f>
        <v>0</v>
      </c>
      <c r="AE19" s="14">
        <f t="shared" si="14"/>
        <v>600</v>
      </c>
      <c r="AF19" s="14">
        <f t="shared" si="15"/>
        <v>400</v>
      </c>
      <c r="AG19" s="14">
        <f t="shared" si="16"/>
        <v>400</v>
      </c>
      <c r="AH19" s="14"/>
      <c r="AI19" s="14"/>
      <c r="AJ19" s="14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106</v>
      </c>
      <c r="D20" s="8">
        <v>289</v>
      </c>
      <c r="E20" s="8">
        <v>174</v>
      </c>
      <c r="F20" s="8">
        <v>92</v>
      </c>
      <c r="G20" s="1">
        <f>VLOOKUP(A:A,[1]TDSheet!$A:$G,7,0)</f>
        <v>0.15</v>
      </c>
      <c r="H20" s="1">
        <f>VLOOKUP(A:A,[1]TDSheet!$A:$H,8,0)</f>
        <v>60</v>
      </c>
      <c r="I20" s="14">
        <f>VLOOKUP(A:A,[2]TDSheet!$A:$F,6,0)</f>
        <v>201</v>
      </c>
      <c r="J20" s="14">
        <f t="shared" si="10"/>
        <v>-27</v>
      </c>
      <c r="K20" s="14">
        <f>VLOOKUP(A:A,[1]TDSheet!$A:$K,11,0)</f>
        <v>40</v>
      </c>
      <c r="L20" s="14">
        <f>VLOOKUP(A:A,[1]TDSheet!$A:$L,12,0)</f>
        <v>0</v>
      </c>
      <c r="M20" s="14">
        <f>VLOOKUP(A:A,[1]TDSheet!$A:$T,20,0)</f>
        <v>80</v>
      </c>
      <c r="N20" s="14"/>
      <c r="O20" s="14"/>
      <c r="P20" s="14"/>
      <c r="Q20" s="16">
        <v>40</v>
      </c>
      <c r="R20" s="16">
        <v>80</v>
      </c>
      <c r="S20" s="14">
        <f t="shared" si="11"/>
        <v>34.799999999999997</v>
      </c>
      <c r="T20" s="16"/>
      <c r="U20" s="17">
        <f t="shared" si="12"/>
        <v>9.5402298850574727</v>
      </c>
      <c r="V20" s="14">
        <f t="shared" si="13"/>
        <v>2.6436781609195403</v>
      </c>
      <c r="W20" s="14"/>
      <c r="X20" s="14"/>
      <c r="Y20" s="14">
        <f>VLOOKUP(A:A,[1]TDSheet!$A:$Y,25,0)</f>
        <v>40.6</v>
      </c>
      <c r="Z20" s="14">
        <f>VLOOKUP(A:A,[1]TDSheet!$A:$Z,26,0)</f>
        <v>29.8</v>
      </c>
      <c r="AA20" s="14">
        <f>VLOOKUP(A:A,[1]TDSheet!$A:$AA,27,0)</f>
        <v>38.799999999999997</v>
      </c>
      <c r="AB20" s="14">
        <f>VLOOKUP(A:A,[3]TDSheet!$A:$D,4,0)</f>
        <v>19</v>
      </c>
      <c r="AC20" s="14" t="str">
        <f>VLOOKUP(A:A,[1]TDSheet!$A:$AC,29,0)</f>
        <v>увел</v>
      </c>
      <c r="AD20" s="14" t="str">
        <f>VLOOKUP(A:A,[1]TDSheet!$A:$AD,30,0)</f>
        <v>увел</v>
      </c>
      <c r="AE20" s="14">
        <f t="shared" si="14"/>
        <v>6</v>
      </c>
      <c r="AF20" s="14">
        <f t="shared" si="15"/>
        <v>12</v>
      </c>
      <c r="AG20" s="14">
        <f t="shared" si="16"/>
        <v>0</v>
      </c>
      <c r="AH20" s="14"/>
      <c r="AI20" s="14"/>
      <c r="AJ20" s="14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1671</v>
      </c>
      <c r="D21" s="8">
        <v>2927</v>
      </c>
      <c r="E21" s="8">
        <v>1923</v>
      </c>
      <c r="F21" s="8">
        <v>1154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1942</v>
      </c>
      <c r="J21" s="14">
        <f t="shared" si="10"/>
        <v>-19</v>
      </c>
      <c r="K21" s="14">
        <f>VLOOKUP(A:A,[1]TDSheet!$A:$K,11,0)</f>
        <v>600</v>
      </c>
      <c r="L21" s="14">
        <f>VLOOKUP(A:A,[1]TDSheet!$A:$L,12,0)</f>
        <v>200</v>
      </c>
      <c r="M21" s="14">
        <f>VLOOKUP(A:A,[1]TDSheet!$A:$T,20,0)</f>
        <v>400</v>
      </c>
      <c r="N21" s="14"/>
      <c r="O21" s="14"/>
      <c r="P21" s="14"/>
      <c r="Q21" s="16">
        <v>400</v>
      </c>
      <c r="R21" s="16">
        <v>800</v>
      </c>
      <c r="S21" s="14">
        <f t="shared" si="11"/>
        <v>384.6</v>
      </c>
      <c r="T21" s="16">
        <v>400</v>
      </c>
      <c r="U21" s="17">
        <f t="shared" si="12"/>
        <v>10.280811232449297</v>
      </c>
      <c r="V21" s="14">
        <f t="shared" si="13"/>
        <v>3.000520020800832</v>
      </c>
      <c r="W21" s="14"/>
      <c r="X21" s="14"/>
      <c r="Y21" s="14">
        <f>VLOOKUP(A:A,[1]TDSheet!$A:$Y,25,0)</f>
        <v>362.8</v>
      </c>
      <c r="Z21" s="14">
        <f>VLOOKUP(A:A,[1]TDSheet!$A:$Z,26,0)</f>
        <v>384.8</v>
      </c>
      <c r="AA21" s="14">
        <f>VLOOKUP(A:A,[1]TDSheet!$A:$AA,27,0)</f>
        <v>379</v>
      </c>
      <c r="AB21" s="14">
        <f>VLOOKUP(A:A,[3]TDSheet!$A:$D,4,0)</f>
        <v>417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48</v>
      </c>
      <c r="AF21" s="14">
        <f t="shared" si="15"/>
        <v>96</v>
      </c>
      <c r="AG21" s="14">
        <f t="shared" si="16"/>
        <v>48</v>
      </c>
      <c r="AH21" s="14"/>
      <c r="AI21" s="14"/>
      <c r="AJ21" s="14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1233</v>
      </c>
      <c r="D22" s="8">
        <v>993</v>
      </c>
      <c r="E22" s="8">
        <v>644</v>
      </c>
      <c r="F22" s="8">
        <v>695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661</v>
      </c>
      <c r="J22" s="14">
        <f t="shared" si="10"/>
        <v>-17</v>
      </c>
      <c r="K22" s="14">
        <f>VLOOKUP(A:A,[1]TDSheet!$A:$K,11,0)</f>
        <v>200</v>
      </c>
      <c r="L22" s="14">
        <f>VLOOKUP(A:A,[1]TDSheet!$A:$L,12,0)</f>
        <v>600</v>
      </c>
      <c r="M22" s="14">
        <f>VLOOKUP(A:A,[1]TDSheet!$A:$T,20,0)</f>
        <v>0</v>
      </c>
      <c r="N22" s="14"/>
      <c r="O22" s="14"/>
      <c r="P22" s="14"/>
      <c r="Q22" s="16"/>
      <c r="R22" s="16"/>
      <c r="S22" s="14">
        <f t="shared" si="11"/>
        <v>128.80000000000001</v>
      </c>
      <c r="T22" s="16">
        <v>800</v>
      </c>
      <c r="U22" s="17">
        <f t="shared" si="12"/>
        <v>17.818322981366457</v>
      </c>
      <c r="V22" s="14">
        <f t="shared" si="13"/>
        <v>5.3959627329192541</v>
      </c>
      <c r="W22" s="14"/>
      <c r="X22" s="14"/>
      <c r="Y22" s="14">
        <f>VLOOKUP(A:A,[1]TDSheet!$A:$Y,25,0)</f>
        <v>149.80000000000001</v>
      </c>
      <c r="Z22" s="14">
        <f>VLOOKUP(A:A,[1]TDSheet!$A:$Z,26,0)</f>
        <v>128</v>
      </c>
      <c r="AA22" s="14">
        <f>VLOOKUP(A:A,[1]TDSheet!$A:$AA,27,0)</f>
        <v>124.6</v>
      </c>
      <c r="AB22" s="14">
        <f>VLOOKUP(A:A,[3]TDSheet!$A:$D,4,0)</f>
        <v>107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0</v>
      </c>
      <c r="AF22" s="14">
        <f t="shared" si="15"/>
        <v>0</v>
      </c>
      <c r="AG22" s="14">
        <f t="shared" si="16"/>
        <v>200</v>
      </c>
      <c r="AH22" s="14"/>
      <c r="AI22" s="14"/>
      <c r="AJ22" s="14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93.043999999999997</v>
      </c>
      <c r="D23" s="8">
        <v>25.869</v>
      </c>
      <c r="E23" s="8">
        <v>37.933999999999997</v>
      </c>
      <c r="F23" s="8">
        <v>52.69</v>
      </c>
      <c r="G23" s="1">
        <f>VLOOKUP(A:A,[1]TDSheet!$A:$G,7,0)</f>
        <v>1</v>
      </c>
      <c r="H23" s="1">
        <f>VLOOKUP(A:A,[1]TDSheet!$A:$H,8,0)</f>
        <v>120</v>
      </c>
      <c r="I23" s="14">
        <f>VLOOKUP(A:A,[2]TDSheet!$A:$F,6,0)</f>
        <v>37.9</v>
      </c>
      <c r="J23" s="14">
        <f t="shared" si="10"/>
        <v>3.399999999999892E-2</v>
      </c>
      <c r="K23" s="14">
        <f>VLOOKUP(A:A,[1]TDSheet!$A:$K,11,0)</f>
        <v>50</v>
      </c>
      <c r="L23" s="14">
        <f>VLOOKUP(A:A,[1]TDSheet!$A:$L,12,0)</f>
        <v>0</v>
      </c>
      <c r="M23" s="14">
        <f>VLOOKUP(A:A,[1]TDSheet!$A:$T,20,0)</f>
        <v>0</v>
      </c>
      <c r="N23" s="14"/>
      <c r="O23" s="14"/>
      <c r="P23" s="14"/>
      <c r="Q23" s="16"/>
      <c r="R23" s="16"/>
      <c r="S23" s="14">
        <f t="shared" si="11"/>
        <v>7.5867999999999993</v>
      </c>
      <c r="T23" s="16">
        <v>30</v>
      </c>
      <c r="U23" s="17">
        <f t="shared" si="12"/>
        <v>17.489587177729742</v>
      </c>
      <c r="V23" s="14">
        <f t="shared" si="13"/>
        <v>6.9449570306321506</v>
      </c>
      <c r="W23" s="14"/>
      <c r="X23" s="14"/>
      <c r="Y23" s="14">
        <f>VLOOKUP(A:A,[1]TDSheet!$A:$Y,25,0)</f>
        <v>9.9085999999999999</v>
      </c>
      <c r="Z23" s="14">
        <f>VLOOKUP(A:A,[1]TDSheet!$A:$Z,26,0)</f>
        <v>6.3634000000000004</v>
      </c>
      <c r="AA23" s="14">
        <f>VLOOKUP(A:A,[1]TDSheet!$A:$AA,27,0)</f>
        <v>9.1117999999999988</v>
      </c>
      <c r="AB23" s="14">
        <f>VLOOKUP(A:A,[3]TDSheet!$A:$D,4,0)</f>
        <v>11.147</v>
      </c>
      <c r="AC23" s="14" t="str">
        <f>VLOOKUP(A:A,[1]TDSheet!$A:$AC,29,0)</f>
        <v>увел</v>
      </c>
      <c r="AD23" s="14">
        <f>VLOOKUP(A:A,[1]TDSheet!$A:$AD,30,0)</f>
        <v>0</v>
      </c>
      <c r="AE23" s="14">
        <f t="shared" si="14"/>
        <v>0</v>
      </c>
      <c r="AF23" s="14">
        <f t="shared" si="15"/>
        <v>0</v>
      </c>
      <c r="AG23" s="14">
        <f t="shared" si="16"/>
        <v>30</v>
      </c>
      <c r="AH23" s="14"/>
      <c r="AI23" s="14"/>
      <c r="AJ23" s="14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285.791</v>
      </c>
      <c r="D24" s="8">
        <v>537.68200000000002</v>
      </c>
      <c r="E24" s="8">
        <v>371.959</v>
      </c>
      <c r="F24" s="8">
        <v>280.45600000000002</v>
      </c>
      <c r="G24" s="1">
        <f>VLOOKUP(A:A,[1]TDSheet!$A:$G,7,0)</f>
        <v>1</v>
      </c>
      <c r="H24" s="1">
        <f>VLOOKUP(A:A,[1]TDSheet!$A:$H,8,0)</f>
        <v>60</v>
      </c>
      <c r="I24" s="14">
        <f>VLOOKUP(A:A,[2]TDSheet!$A:$F,6,0)</f>
        <v>354.75</v>
      </c>
      <c r="J24" s="14">
        <f t="shared" si="10"/>
        <v>17.209000000000003</v>
      </c>
      <c r="K24" s="14">
        <f>VLOOKUP(A:A,[1]TDSheet!$A:$K,11,0)</f>
        <v>50</v>
      </c>
      <c r="L24" s="14">
        <f>VLOOKUP(A:A,[1]TDSheet!$A:$L,12,0)</f>
        <v>50</v>
      </c>
      <c r="M24" s="14">
        <f>VLOOKUP(A:A,[1]TDSheet!$A:$T,20,0)</f>
        <v>100</v>
      </c>
      <c r="N24" s="14"/>
      <c r="O24" s="14"/>
      <c r="P24" s="14"/>
      <c r="Q24" s="16">
        <v>100</v>
      </c>
      <c r="R24" s="16">
        <v>100</v>
      </c>
      <c r="S24" s="14">
        <f t="shared" si="11"/>
        <v>74.391800000000003</v>
      </c>
      <c r="T24" s="16">
        <v>150</v>
      </c>
      <c r="U24" s="17">
        <f t="shared" si="12"/>
        <v>11.163273371527508</v>
      </c>
      <c r="V24" s="14">
        <f t="shared" si="13"/>
        <v>3.7699854016168448</v>
      </c>
      <c r="W24" s="14"/>
      <c r="X24" s="14"/>
      <c r="Y24" s="14">
        <f>VLOOKUP(A:A,[1]TDSheet!$A:$Y,25,0)</f>
        <v>68.151399999999995</v>
      </c>
      <c r="Z24" s="14">
        <f>VLOOKUP(A:A,[1]TDSheet!$A:$Z,26,0)</f>
        <v>62.7254</v>
      </c>
      <c r="AA24" s="14">
        <f>VLOOKUP(A:A,[1]TDSheet!$A:$AA,27,0)</f>
        <v>68.85560000000001</v>
      </c>
      <c r="AB24" s="14">
        <f>VLOOKUP(A:A,[3]TDSheet!$A:$D,4,0)</f>
        <v>78.418999999999997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100</v>
      </c>
      <c r="AF24" s="14">
        <f t="shared" si="15"/>
        <v>100</v>
      </c>
      <c r="AG24" s="14">
        <f t="shared" si="16"/>
        <v>150</v>
      </c>
      <c r="AH24" s="14"/>
      <c r="AI24" s="14"/>
      <c r="AJ24" s="14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1213</v>
      </c>
      <c r="D25" s="8">
        <v>1698</v>
      </c>
      <c r="E25" s="8">
        <v>773</v>
      </c>
      <c r="F25" s="8">
        <v>1168</v>
      </c>
      <c r="G25" s="1">
        <f>VLOOKUP(A:A,[1]TDSheet!$A:$G,7,0)</f>
        <v>0.22</v>
      </c>
      <c r="H25" s="1">
        <f>VLOOKUP(A:A,[1]TDSheet!$A:$H,8,0)</f>
        <v>120</v>
      </c>
      <c r="I25" s="14">
        <f>VLOOKUP(A:A,[2]TDSheet!$A:$F,6,0)</f>
        <v>780</v>
      </c>
      <c r="J25" s="14">
        <f t="shared" si="10"/>
        <v>-7</v>
      </c>
      <c r="K25" s="14">
        <f>VLOOKUP(A:A,[1]TDSheet!$A:$K,11,0)</f>
        <v>0</v>
      </c>
      <c r="L25" s="14">
        <f>VLOOKUP(A:A,[1]TDSheet!$A:$L,12,0)</f>
        <v>600</v>
      </c>
      <c r="M25" s="14">
        <f>VLOOKUP(A:A,[1]TDSheet!$A:$T,20,0)</f>
        <v>0</v>
      </c>
      <c r="N25" s="14"/>
      <c r="O25" s="14"/>
      <c r="P25" s="14"/>
      <c r="Q25" s="16"/>
      <c r="R25" s="16"/>
      <c r="S25" s="14">
        <f t="shared" si="11"/>
        <v>154.6</v>
      </c>
      <c r="T25" s="16">
        <v>800</v>
      </c>
      <c r="U25" s="17">
        <f t="shared" si="12"/>
        <v>16.610608020698578</v>
      </c>
      <c r="V25" s="14">
        <f t="shared" si="13"/>
        <v>7.5549805950840883</v>
      </c>
      <c r="W25" s="14"/>
      <c r="X25" s="14"/>
      <c r="Y25" s="14">
        <f>VLOOKUP(A:A,[1]TDSheet!$A:$Y,25,0)</f>
        <v>173.4</v>
      </c>
      <c r="Z25" s="14">
        <f>VLOOKUP(A:A,[1]TDSheet!$A:$Z,26,0)</f>
        <v>176.6</v>
      </c>
      <c r="AA25" s="14">
        <f>VLOOKUP(A:A,[1]TDSheet!$A:$AA,27,0)</f>
        <v>158.4</v>
      </c>
      <c r="AB25" s="14">
        <f>VLOOKUP(A:A,[3]TDSheet!$A:$D,4,0)</f>
        <v>157</v>
      </c>
      <c r="AC25" s="14" t="str">
        <f>VLOOKUP(A:A,[1]TDSheet!$A:$AC,29,0)</f>
        <v>костик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0</v>
      </c>
      <c r="AG25" s="14">
        <f t="shared" si="16"/>
        <v>176</v>
      </c>
      <c r="AH25" s="14"/>
      <c r="AI25" s="14"/>
      <c r="AJ25" s="14"/>
    </row>
    <row r="26" spans="1:36" s="1" customFormat="1" ht="11.1" customHeight="1" outlineLevel="1" x14ac:dyDescent="0.2">
      <c r="A26" s="23" t="s">
        <v>29</v>
      </c>
      <c r="B26" s="7" t="s">
        <v>8</v>
      </c>
      <c r="C26" s="8">
        <v>400</v>
      </c>
      <c r="D26" s="8">
        <v>1002</v>
      </c>
      <c r="E26" s="8">
        <v>87</v>
      </c>
      <c r="F26" s="8">
        <v>1263</v>
      </c>
      <c r="G26" s="1">
        <f>VLOOKUP(A:A,[1]TDSheet!$A:$G,7,0)</f>
        <v>0.4</v>
      </c>
      <c r="H26" s="1" t="e">
        <f>VLOOKUP(A:A,[1]TDSheet!$A:$H,8,0)</f>
        <v>#N/A</v>
      </c>
      <c r="I26" s="14">
        <f>VLOOKUP(A:A,[2]TDSheet!$A:$F,6,0)</f>
        <v>96</v>
      </c>
      <c r="J26" s="14">
        <f t="shared" si="10"/>
        <v>-9</v>
      </c>
      <c r="K26" s="14">
        <f>VLOOKUP(A:A,[1]TDSheet!$A:$K,11,0)</f>
        <v>0</v>
      </c>
      <c r="L26" s="14">
        <f>VLOOKUP(A:A,[1]TDSheet!$A:$L,12,0)</f>
        <v>0</v>
      </c>
      <c r="M26" s="14">
        <f>VLOOKUP(A:A,[1]TDSheet!$A:$T,20,0)</f>
        <v>0</v>
      </c>
      <c r="N26" s="14"/>
      <c r="O26" s="14"/>
      <c r="P26" s="14"/>
      <c r="Q26" s="16"/>
      <c r="R26" s="16"/>
      <c r="S26" s="14">
        <f t="shared" si="11"/>
        <v>17.399999999999999</v>
      </c>
      <c r="T26" s="16"/>
      <c r="U26" s="17">
        <f t="shared" si="12"/>
        <v>72.58620689655173</v>
      </c>
      <c r="V26" s="14">
        <f t="shared" si="13"/>
        <v>72.58620689655173</v>
      </c>
      <c r="W26" s="14"/>
      <c r="X26" s="14"/>
      <c r="Y26" s="14">
        <f>VLOOKUP(A:A,[1]TDSheet!$A:$Y,25,0)</f>
        <v>0</v>
      </c>
      <c r="Z26" s="14">
        <f>VLOOKUP(A:A,[1]TDSheet!$A:$Z,26,0)</f>
        <v>0</v>
      </c>
      <c r="AA26" s="14">
        <f>VLOOKUP(A:A,[1]TDSheet!$A:$AA,27,0)</f>
        <v>0</v>
      </c>
      <c r="AB26" s="14">
        <f>VLOOKUP(A:A,[3]TDSheet!$A:$D,4,0)</f>
        <v>9</v>
      </c>
      <c r="AC26" s="22" t="str">
        <f>VLOOKUP(A:A,[1]TDSheet!$A:$AC,29,0)</f>
        <v>Витал</v>
      </c>
      <c r="AD26" s="14" t="e">
        <f>VLOOKUP(A:A,[1]TDSheet!$A:$AD,30,0)</f>
        <v>#N/A</v>
      </c>
      <c r="AE26" s="14">
        <f t="shared" si="14"/>
        <v>0</v>
      </c>
      <c r="AF26" s="14">
        <f t="shared" si="15"/>
        <v>0</v>
      </c>
      <c r="AG26" s="14">
        <f t="shared" si="16"/>
        <v>0</v>
      </c>
      <c r="AH26" s="14"/>
      <c r="AI26" s="14"/>
      <c r="AJ26" s="14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-13</v>
      </c>
      <c r="D27" s="8">
        <v>71</v>
      </c>
      <c r="E27" s="8">
        <v>56</v>
      </c>
      <c r="F27" s="8">
        <v>2</v>
      </c>
      <c r="G27" s="1">
        <f>VLOOKUP(A:A,[1]TDSheet!$A:$G,7,0)</f>
        <v>0</v>
      </c>
      <c r="H27" s="1" t="e">
        <f>VLOOKUP(A:A,[1]TDSheet!$A:$H,8,0)</f>
        <v>#N/A</v>
      </c>
      <c r="I27" s="14">
        <f>VLOOKUP(A:A,[2]TDSheet!$A:$F,6,0)</f>
        <v>135</v>
      </c>
      <c r="J27" s="14">
        <f t="shared" si="10"/>
        <v>-79</v>
      </c>
      <c r="K27" s="14">
        <f>VLOOKUP(A:A,[1]TDSheet!$A:$K,11,0)</f>
        <v>0</v>
      </c>
      <c r="L27" s="14">
        <f>VLOOKUP(A:A,[1]TDSheet!$A:$L,12,0)</f>
        <v>0</v>
      </c>
      <c r="M27" s="14">
        <f>VLOOKUP(A:A,[1]TDSheet!$A:$T,20,0)</f>
        <v>0</v>
      </c>
      <c r="N27" s="14"/>
      <c r="O27" s="14"/>
      <c r="P27" s="14"/>
      <c r="Q27" s="16"/>
      <c r="R27" s="16"/>
      <c r="S27" s="14">
        <f t="shared" si="11"/>
        <v>11.2</v>
      </c>
      <c r="T27" s="16"/>
      <c r="U27" s="17">
        <f t="shared" si="12"/>
        <v>0.17857142857142858</v>
      </c>
      <c r="V27" s="14">
        <f t="shared" si="13"/>
        <v>0.17857142857142858</v>
      </c>
      <c r="W27" s="14"/>
      <c r="X27" s="14"/>
      <c r="Y27" s="14">
        <f>VLOOKUP(A:A,[1]TDSheet!$A:$Y,25,0)</f>
        <v>186.2</v>
      </c>
      <c r="Z27" s="14">
        <f>VLOOKUP(A:A,[1]TDSheet!$A:$Z,26,0)</f>
        <v>169.2</v>
      </c>
      <c r="AA27" s="14">
        <f>VLOOKUP(A:A,[1]TDSheet!$A:$AA,27,0)</f>
        <v>7.8</v>
      </c>
      <c r="AB27" s="14">
        <v>0</v>
      </c>
      <c r="AC27" s="14" t="str">
        <f>VLOOKUP(A:A,[1]TDSheet!$A:$AC,29,0)</f>
        <v>Виталик</v>
      </c>
      <c r="AD27" s="14" t="str">
        <f>VLOOKUP(A:A,[1]TDSheet!$A:$AD,30,0)</f>
        <v>Виталик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/>
      <c r="AI27" s="14"/>
      <c r="AJ27" s="14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240</v>
      </c>
      <c r="D28" s="8">
        <v>536</v>
      </c>
      <c r="E28" s="20">
        <v>445</v>
      </c>
      <c r="F28" s="20">
        <v>158</v>
      </c>
      <c r="G28" s="19">
        <f>VLOOKUP(A:A,[1]TDSheet!$A:$G,7,0)</f>
        <v>0.3</v>
      </c>
      <c r="H28" s="1" t="e">
        <f>VLOOKUP(A:A,[1]TDSheet!$A:$H,8,0)</f>
        <v>#N/A</v>
      </c>
      <c r="I28" s="14">
        <f>VLOOKUP(A:A,[2]TDSheet!$A:$F,6,0)</f>
        <v>478</v>
      </c>
      <c r="J28" s="14">
        <f t="shared" si="10"/>
        <v>-33</v>
      </c>
      <c r="K28" s="14">
        <f>VLOOKUP(A:A,[1]TDSheet!$A:$K,11,0)</f>
        <v>120</v>
      </c>
      <c r="L28" s="14">
        <f>VLOOKUP(A:A,[1]TDSheet!$A:$L,12,0)</f>
        <v>0</v>
      </c>
      <c r="M28" s="14">
        <f>VLOOKUP(A:A,[1]TDSheet!$A:$T,20,0)</f>
        <v>320</v>
      </c>
      <c r="N28" s="14"/>
      <c r="O28" s="14"/>
      <c r="P28" s="14"/>
      <c r="Q28" s="16">
        <v>40</v>
      </c>
      <c r="R28" s="16">
        <v>120</v>
      </c>
      <c r="S28" s="14">
        <f t="shared" si="11"/>
        <v>89</v>
      </c>
      <c r="T28" s="16">
        <v>120</v>
      </c>
      <c r="U28" s="17">
        <f t="shared" si="12"/>
        <v>9.8651685393258433</v>
      </c>
      <c r="V28" s="14">
        <f t="shared" si="13"/>
        <v>1.7752808988764044</v>
      </c>
      <c r="W28" s="14"/>
      <c r="X28" s="14"/>
      <c r="Y28" s="14">
        <f>VLOOKUP(A:A,[1]TDSheet!$A:$Y,25,0)</f>
        <v>89.6</v>
      </c>
      <c r="Z28" s="14">
        <f>VLOOKUP(A:A,[1]TDSheet!$A:$Z,26,0)</f>
        <v>86.8</v>
      </c>
      <c r="AA28" s="14">
        <f>VLOOKUP(A:A,[1]TDSheet!$A:$AA,27,0)</f>
        <v>101.2</v>
      </c>
      <c r="AB28" s="14">
        <f>VLOOKUP(A:A,[3]TDSheet!$A:$D,4,0)</f>
        <v>58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4"/>
        <v>12</v>
      </c>
      <c r="AF28" s="14">
        <f t="shared" si="15"/>
        <v>36</v>
      </c>
      <c r="AG28" s="14">
        <f t="shared" si="16"/>
        <v>36</v>
      </c>
      <c r="AH28" s="14"/>
      <c r="AI28" s="14"/>
      <c r="AJ28" s="14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-18</v>
      </c>
      <c r="D29" s="8">
        <v>111</v>
      </c>
      <c r="E29" s="20">
        <v>0</v>
      </c>
      <c r="F29" s="20">
        <v>22</v>
      </c>
      <c r="G29" s="1">
        <f>VLOOKUP(A:A,[1]TDSheet!$A:$G,7,0)</f>
        <v>0</v>
      </c>
      <c r="H29" s="1" t="e">
        <f>VLOOKUP(A:A,[1]TDSheet!$A:$H,8,0)</f>
        <v>#N/A</v>
      </c>
      <c r="I29" s="14">
        <v>0</v>
      </c>
      <c r="J29" s="14">
        <f t="shared" si="10"/>
        <v>0</v>
      </c>
      <c r="K29" s="14">
        <f>VLOOKUP(A:A,[1]TDSheet!$A:$K,11,0)</f>
        <v>0</v>
      </c>
      <c r="L29" s="14">
        <f>VLOOKUP(A:A,[1]TDSheet!$A:$L,12,0)</f>
        <v>0</v>
      </c>
      <c r="M29" s="14">
        <f>VLOOKUP(A:A,[1]TDSheet!$A:$T,20,0)</f>
        <v>0</v>
      </c>
      <c r="N29" s="14"/>
      <c r="O29" s="14"/>
      <c r="P29" s="14"/>
      <c r="Q29" s="16"/>
      <c r="R29" s="16"/>
      <c r="S29" s="14">
        <f t="shared" si="11"/>
        <v>0</v>
      </c>
      <c r="T29" s="16"/>
      <c r="U29" s="17" t="e">
        <f t="shared" si="12"/>
        <v>#DIV/0!</v>
      </c>
      <c r="V29" s="14" t="e">
        <f t="shared" si="13"/>
        <v>#DIV/0!</v>
      </c>
      <c r="W29" s="14"/>
      <c r="X29" s="14"/>
      <c r="Y29" s="14">
        <f>VLOOKUP(A:A,[1]TDSheet!$A:$Y,25,0)</f>
        <v>92</v>
      </c>
      <c r="Z29" s="14">
        <f>VLOOKUP(A:A,[1]TDSheet!$A:$Z,26,0)</f>
        <v>107.6</v>
      </c>
      <c r="AA29" s="14">
        <f>VLOOKUP(A:A,[1]TDSheet!$A:$AA,27,0)</f>
        <v>127</v>
      </c>
      <c r="AB29" s="14">
        <v>0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4"/>
        <v>0</v>
      </c>
      <c r="AF29" s="14">
        <f t="shared" si="15"/>
        <v>0</v>
      </c>
      <c r="AG29" s="14">
        <f t="shared" si="16"/>
        <v>0</v>
      </c>
      <c r="AH29" s="14"/>
      <c r="AI29" s="14"/>
      <c r="AJ29" s="14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176</v>
      </c>
      <c r="D30" s="8">
        <v>551</v>
      </c>
      <c r="E30" s="8">
        <v>251</v>
      </c>
      <c r="F30" s="8">
        <v>196</v>
      </c>
      <c r="G30" s="1">
        <f>VLOOKUP(A:A,[1]TDSheet!$A:$G,7,0)</f>
        <v>0.09</v>
      </c>
      <c r="H30" s="1" t="e">
        <f>VLOOKUP(A:A,[1]TDSheet!$A:$H,8,0)</f>
        <v>#N/A</v>
      </c>
      <c r="I30" s="14">
        <f>VLOOKUP(A:A,[2]TDSheet!$A:$F,6,0)</f>
        <v>260</v>
      </c>
      <c r="J30" s="14">
        <f t="shared" si="10"/>
        <v>-9</v>
      </c>
      <c r="K30" s="14">
        <f>VLOOKUP(A:A,[1]TDSheet!$A:$K,11,0)</f>
        <v>80</v>
      </c>
      <c r="L30" s="14">
        <f>VLOOKUP(A:A,[1]TDSheet!$A:$L,12,0)</f>
        <v>0</v>
      </c>
      <c r="M30" s="14">
        <f>VLOOKUP(A:A,[1]TDSheet!$A:$T,20,0)</f>
        <v>40</v>
      </c>
      <c r="N30" s="14"/>
      <c r="O30" s="14"/>
      <c r="P30" s="14"/>
      <c r="Q30" s="16">
        <v>40</v>
      </c>
      <c r="R30" s="16">
        <v>80</v>
      </c>
      <c r="S30" s="14">
        <f t="shared" si="11"/>
        <v>50.2</v>
      </c>
      <c r="T30" s="16">
        <v>40</v>
      </c>
      <c r="U30" s="17">
        <f t="shared" si="12"/>
        <v>9.482071713147409</v>
      </c>
      <c r="V30" s="14">
        <f t="shared" si="13"/>
        <v>3.9043824701195216</v>
      </c>
      <c r="W30" s="14"/>
      <c r="X30" s="14"/>
      <c r="Y30" s="14">
        <f>VLOOKUP(A:A,[1]TDSheet!$A:$Y,25,0)</f>
        <v>59.6</v>
      </c>
      <c r="Z30" s="14">
        <f>VLOOKUP(A:A,[1]TDSheet!$A:$Z,26,0)</f>
        <v>49</v>
      </c>
      <c r="AA30" s="14">
        <f>VLOOKUP(A:A,[1]TDSheet!$A:$AA,27,0)</f>
        <v>52.4</v>
      </c>
      <c r="AB30" s="14">
        <f>VLOOKUP(A:A,[3]TDSheet!$A:$D,4,0)</f>
        <v>44</v>
      </c>
      <c r="AC30" s="14" t="str">
        <f>VLOOKUP(A:A,[1]TDSheet!$A:$AC,29,0)</f>
        <v>увел</v>
      </c>
      <c r="AD30" s="14" t="str">
        <f>VLOOKUP(A:A,[1]TDSheet!$A:$AD,30,0)</f>
        <v>увел</v>
      </c>
      <c r="AE30" s="14">
        <f t="shared" si="14"/>
        <v>3.5999999999999996</v>
      </c>
      <c r="AF30" s="14">
        <f t="shared" si="15"/>
        <v>7.1999999999999993</v>
      </c>
      <c r="AG30" s="14">
        <f t="shared" si="16"/>
        <v>3.5999999999999996</v>
      </c>
      <c r="AH30" s="14"/>
      <c r="AI30" s="14"/>
      <c r="AJ30" s="14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81</v>
      </c>
      <c r="D31" s="8">
        <v>160</v>
      </c>
      <c r="E31" s="8">
        <v>98</v>
      </c>
      <c r="F31" s="8">
        <v>112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103</v>
      </c>
      <c r="J31" s="14">
        <f t="shared" si="10"/>
        <v>-5</v>
      </c>
      <c r="K31" s="14">
        <f>VLOOKUP(A:A,[1]TDSheet!$A:$K,11,0)</f>
        <v>0</v>
      </c>
      <c r="L31" s="14">
        <f>VLOOKUP(A:A,[1]TDSheet!$A:$L,12,0)</f>
        <v>0</v>
      </c>
      <c r="M31" s="14">
        <f>VLOOKUP(A:A,[1]TDSheet!$A:$T,20,0)</f>
        <v>0</v>
      </c>
      <c r="N31" s="14"/>
      <c r="O31" s="14"/>
      <c r="P31" s="14"/>
      <c r="Q31" s="16"/>
      <c r="R31" s="16"/>
      <c r="S31" s="14">
        <f t="shared" si="11"/>
        <v>19.600000000000001</v>
      </c>
      <c r="T31" s="16"/>
      <c r="U31" s="17">
        <f t="shared" si="12"/>
        <v>5.7142857142857135</v>
      </c>
      <c r="V31" s="14">
        <f t="shared" si="13"/>
        <v>5.7142857142857135</v>
      </c>
      <c r="W31" s="14"/>
      <c r="X31" s="14"/>
      <c r="Y31" s="14">
        <f>VLOOKUP(A:A,[1]TDSheet!$A:$Y,25,0)</f>
        <v>26.2</v>
      </c>
      <c r="Z31" s="14">
        <f>VLOOKUP(A:A,[1]TDSheet!$A:$Z,26,0)</f>
        <v>23</v>
      </c>
      <c r="AA31" s="14">
        <f>VLOOKUP(A:A,[1]TDSheet!$A:$AA,27,0)</f>
        <v>23.2</v>
      </c>
      <c r="AB31" s="14">
        <f>VLOOKUP(A:A,[3]TDSheet!$A:$D,4,0)</f>
        <v>19</v>
      </c>
      <c r="AC31" s="14" t="str">
        <f>VLOOKUP(A:A,[1]TDSheet!$A:$AC,29,0)</f>
        <v>вывод</v>
      </c>
      <c r="AD31" s="14" t="str">
        <f>VLOOKUP(A:A,[1]TDSheet!$A:$AD,30,0)</f>
        <v>склад</v>
      </c>
      <c r="AE31" s="14">
        <f t="shared" si="14"/>
        <v>0</v>
      </c>
      <c r="AF31" s="14">
        <f t="shared" si="15"/>
        <v>0</v>
      </c>
      <c r="AG31" s="14">
        <f t="shared" si="16"/>
        <v>0</v>
      </c>
      <c r="AH31" s="14"/>
      <c r="AI31" s="14"/>
      <c r="AJ31" s="14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140</v>
      </c>
      <c r="D32" s="8">
        <v>455</v>
      </c>
      <c r="E32" s="8">
        <v>357</v>
      </c>
      <c r="F32" s="8">
        <v>200</v>
      </c>
      <c r="G32" s="1">
        <f>VLOOKUP(A:A,[1]TDSheet!$A:$G,7,0)</f>
        <v>0.09</v>
      </c>
      <c r="H32" s="1">
        <f>VLOOKUP(A:A,[1]TDSheet!$A:$H,8,0)</f>
        <v>45</v>
      </c>
      <c r="I32" s="14">
        <f>VLOOKUP(A:A,[2]TDSheet!$A:$F,6,0)</f>
        <v>383</v>
      </c>
      <c r="J32" s="14">
        <f t="shared" si="10"/>
        <v>-26</v>
      </c>
      <c r="K32" s="14">
        <f>VLOOKUP(A:A,[1]TDSheet!$A:$K,11,0)</f>
        <v>80</v>
      </c>
      <c r="L32" s="14">
        <f>VLOOKUP(A:A,[1]TDSheet!$A:$L,12,0)</f>
        <v>40</v>
      </c>
      <c r="M32" s="14">
        <f>VLOOKUP(A:A,[1]TDSheet!$A:$T,20,0)</f>
        <v>120</v>
      </c>
      <c r="N32" s="14"/>
      <c r="O32" s="14"/>
      <c r="P32" s="14"/>
      <c r="Q32" s="16">
        <v>80</v>
      </c>
      <c r="R32" s="16">
        <v>100</v>
      </c>
      <c r="S32" s="14">
        <f t="shared" si="11"/>
        <v>71.400000000000006</v>
      </c>
      <c r="T32" s="16">
        <v>80</v>
      </c>
      <c r="U32" s="17">
        <f t="shared" si="12"/>
        <v>9.8039215686274499</v>
      </c>
      <c r="V32" s="14">
        <f t="shared" si="13"/>
        <v>2.8011204481792715</v>
      </c>
      <c r="W32" s="14"/>
      <c r="X32" s="14"/>
      <c r="Y32" s="14">
        <f>VLOOKUP(A:A,[1]TDSheet!$A:$Y,25,0)</f>
        <v>56.8</v>
      </c>
      <c r="Z32" s="14">
        <f>VLOOKUP(A:A,[1]TDSheet!$A:$Z,26,0)</f>
        <v>53.4</v>
      </c>
      <c r="AA32" s="14">
        <f>VLOOKUP(A:A,[1]TDSheet!$A:$AA,27,0)</f>
        <v>65</v>
      </c>
      <c r="AB32" s="14">
        <f>VLOOKUP(A:A,[3]TDSheet!$A:$D,4,0)</f>
        <v>53</v>
      </c>
      <c r="AC32" s="14">
        <f>VLOOKUP(A:A,[1]TDSheet!$A:$AC,29,0)</f>
        <v>0</v>
      </c>
      <c r="AD32" s="14">
        <f>VLOOKUP(A:A,[1]TDSheet!$A:$AD,30,0)</f>
        <v>0</v>
      </c>
      <c r="AE32" s="14">
        <f t="shared" si="14"/>
        <v>7.1999999999999993</v>
      </c>
      <c r="AF32" s="14">
        <f t="shared" si="15"/>
        <v>9</v>
      </c>
      <c r="AG32" s="14">
        <f t="shared" si="16"/>
        <v>7.1999999999999993</v>
      </c>
      <c r="AH32" s="14"/>
      <c r="AI32" s="14"/>
      <c r="AJ32" s="14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224</v>
      </c>
      <c r="D33" s="8">
        <v>98</v>
      </c>
      <c r="E33" s="8">
        <v>83</v>
      </c>
      <c r="F33" s="8">
        <v>225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92</v>
      </c>
      <c r="J33" s="14">
        <f t="shared" si="10"/>
        <v>-9</v>
      </c>
      <c r="K33" s="14">
        <f>VLOOKUP(A:A,[1]TDSheet!$A:$K,11,0)</f>
        <v>0</v>
      </c>
      <c r="L33" s="14">
        <f>VLOOKUP(A:A,[1]TDSheet!$A:$L,12,0)</f>
        <v>0</v>
      </c>
      <c r="M33" s="14">
        <f>VLOOKUP(A:A,[1]TDSheet!$A:$T,20,0)</f>
        <v>0</v>
      </c>
      <c r="N33" s="14"/>
      <c r="O33" s="14"/>
      <c r="P33" s="14"/>
      <c r="Q33" s="16"/>
      <c r="R33" s="16"/>
      <c r="S33" s="14">
        <f t="shared" si="11"/>
        <v>16.600000000000001</v>
      </c>
      <c r="T33" s="16"/>
      <c r="U33" s="17">
        <f t="shared" si="12"/>
        <v>13.554216867469878</v>
      </c>
      <c r="V33" s="14">
        <f t="shared" si="13"/>
        <v>13.554216867469878</v>
      </c>
      <c r="W33" s="14"/>
      <c r="X33" s="14"/>
      <c r="Y33" s="14">
        <f>VLOOKUP(A:A,[1]TDSheet!$A:$Y,25,0)</f>
        <v>34.4</v>
      </c>
      <c r="Z33" s="14">
        <f>VLOOKUP(A:A,[1]TDSheet!$A:$Z,26,0)</f>
        <v>42.6</v>
      </c>
      <c r="AA33" s="14">
        <f>VLOOKUP(A:A,[1]TDSheet!$A:$AA,27,0)</f>
        <v>30.4</v>
      </c>
      <c r="AB33" s="14">
        <f>VLOOKUP(A:A,[3]TDSheet!$A:$D,4,0)</f>
        <v>27</v>
      </c>
      <c r="AC33" s="14" t="str">
        <f>VLOOKUP(A:A,[1]TDSheet!$A:$AC,29,0)</f>
        <v>увел</v>
      </c>
      <c r="AD33" s="14">
        <f>VLOOKUP(A:A,[1]TDSheet!$A:$AD,30,0)</f>
        <v>0</v>
      </c>
      <c r="AE33" s="14">
        <f t="shared" si="14"/>
        <v>0</v>
      </c>
      <c r="AF33" s="14">
        <f t="shared" si="15"/>
        <v>0</v>
      </c>
      <c r="AG33" s="14">
        <f t="shared" si="16"/>
        <v>0</v>
      </c>
      <c r="AH33" s="14"/>
      <c r="AI33" s="14"/>
      <c r="AJ33" s="14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391</v>
      </c>
      <c r="D34" s="8">
        <v>430</v>
      </c>
      <c r="E34" s="8">
        <v>428</v>
      </c>
      <c r="F34" s="8">
        <v>199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432</v>
      </c>
      <c r="J34" s="14">
        <f t="shared" si="10"/>
        <v>-4</v>
      </c>
      <c r="K34" s="14">
        <f>VLOOKUP(A:A,[1]TDSheet!$A:$K,11,0)</f>
        <v>0</v>
      </c>
      <c r="L34" s="14">
        <f>VLOOKUP(A:A,[1]TDSheet!$A:$L,12,0)</f>
        <v>120</v>
      </c>
      <c r="M34" s="14">
        <f>VLOOKUP(A:A,[1]TDSheet!$A:$T,20,0)</f>
        <v>120</v>
      </c>
      <c r="N34" s="14"/>
      <c r="O34" s="14"/>
      <c r="P34" s="14"/>
      <c r="Q34" s="16">
        <v>200</v>
      </c>
      <c r="R34" s="16">
        <v>120</v>
      </c>
      <c r="S34" s="14">
        <f t="shared" si="11"/>
        <v>85.6</v>
      </c>
      <c r="T34" s="16">
        <v>120</v>
      </c>
      <c r="U34" s="17">
        <f t="shared" si="12"/>
        <v>10.268691588785048</v>
      </c>
      <c r="V34" s="14">
        <f t="shared" si="13"/>
        <v>2.3247663551401869</v>
      </c>
      <c r="W34" s="14"/>
      <c r="X34" s="14"/>
      <c r="Y34" s="14">
        <f>VLOOKUP(A:A,[1]TDSheet!$A:$Y,25,0)</f>
        <v>82.8</v>
      </c>
      <c r="Z34" s="14">
        <f>VLOOKUP(A:A,[1]TDSheet!$A:$Z,26,0)</f>
        <v>87.4</v>
      </c>
      <c r="AA34" s="14">
        <f>VLOOKUP(A:A,[1]TDSheet!$A:$AA,27,0)</f>
        <v>76.2</v>
      </c>
      <c r="AB34" s="14">
        <f>VLOOKUP(A:A,[3]TDSheet!$A:$D,4,0)</f>
        <v>119</v>
      </c>
      <c r="AC34" s="14">
        <f>VLOOKUP(A:A,[1]TDSheet!$A:$AC,29,0)</f>
        <v>0</v>
      </c>
      <c r="AD34" s="14">
        <f>VLOOKUP(A:A,[1]TDSheet!$A:$AD,30,0)</f>
        <v>0</v>
      </c>
      <c r="AE34" s="14">
        <f t="shared" si="14"/>
        <v>80</v>
      </c>
      <c r="AF34" s="14">
        <f t="shared" si="15"/>
        <v>48</v>
      </c>
      <c r="AG34" s="14">
        <f t="shared" si="16"/>
        <v>48</v>
      </c>
      <c r="AH34" s="14"/>
      <c r="AI34" s="14"/>
      <c r="AJ34" s="14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173</v>
      </c>
      <c r="D35" s="8">
        <v>400</v>
      </c>
      <c r="E35" s="8">
        <v>262</v>
      </c>
      <c r="F35" s="8">
        <v>249</v>
      </c>
      <c r="G35" s="1">
        <f>VLOOKUP(A:A,[1]TDSheet!$A:$G,7,0)</f>
        <v>0.15</v>
      </c>
      <c r="H35" s="1" t="e">
        <f>VLOOKUP(A:A,[1]TDSheet!$A:$H,8,0)</f>
        <v>#N/A</v>
      </c>
      <c r="I35" s="14">
        <f>VLOOKUP(A:A,[2]TDSheet!$A:$F,6,0)</f>
        <v>263</v>
      </c>
      <c r="J35" s="14">
        <f t="shared" si="10"/>
        <v>-1</v>
      </c>
      <c r="K35" s="14">
        <f>VLOOKUP(A:A,[1]TDSheet!$A:$K,11,0)</f>
        <v>80</v>
      </c>
      <c r="L35" s="14">
        <f>VLOOKUP(A:A,[1]TDSheet!$A:$L,12,0)</f>
        <v>0</v>
      </c>
      <c r="M35" s="14">
        <f>VLOOKUP(A:A,[1]TDSheet!$A:$T,20,0)</f>
        <v>40</v>
      </c>
      <c r="N35" s="14"/>
      <c r="O35" s="14"/>
      <c r="P35" s="14"/>
      <c r="Q35" s="16"/>
      <c r="R35" s="16">
        <v>80</v>
      </c>
      <c r="S35" s="14">
        <f t="shared" si="11"/>
        <v>52.4</v>
      </c>
      <c r="T35" s="16">
        <v>40</v>
      </c>
      <c r="U35" s="17">
        <f t="shared" si="12"/>
        <v>9.3320610687022896</v>
      </c>
      <c r="V35" s="14">
        <f t="shared" si="13"/>
        <v>4.7519083969465647</v>
      </c>
      <c r="W35" s="14"/>
      <c r="X35" s="14"/>
      <c r="Y35" s="14">
        <f>VLOOKUP(A:A,[1]TDSheet!$A:$Y,25,0)</f>
        <v>66</v>
      </c>
      <c r="Z35" s="14">
        <f>VLOOKUP(A:A,[1]TDSheet!$A:$Z,26,0)</f>
        <v>54.8</v>
      </c>
      <c r="AA35" s="14">
        <f>VLOOKUP(A:A,[1]TDSheet!$A:$AA,27,0)</f>
        <v>62.8</v>
      </c>
      <c r="AB35" s="14">
        <f>VLOOKUP(A:A,[3]TDSheet!$A:$D,4,0)</f>
        <v>41</v>
      </c>
      <c r="AC35" s="14" t="str">
        <f>VLOOKUP(A:A,[1]TDSheet!$A:$AC,29,0)</f>
        <v>костик</v>
      </c>
      <c r="AD35" s="14" t="str">
        <f>VLOOKUP(A:A,[1]TDSheet!$A:$AD,30,0)</f>
        <v>костик</v>
      </c>
      <c r="AE35" s="14">
        <f t="shared" si="14"/>
        <v>0</v>
      </c>
      <c r="AF35" s="14">
        <f t="shared" si="15"/>
        <v>12</v>
      </c>
      <c r="AG35" s="14">
        <f t="shared" si="16"/>
        <v>6</v>
      </c>
      <c r="AH35" s="14"/>
      <c r="AI35" s="14"/>
      <c r="AJ35" s="14"/>
    </row>
    <row r="36" spans="1:36" s="1" customFormat="1" ht="11.1" customHeight="1" outlineLevel="1" x14ac:dyDescent="0.2">
      <c r="A36" s="7" t="s">
        <v>39</v>
      </c>
      <c r="B36" s="7" t="s">
        <v>9</v>
      </c>
      <c r="C36" s="8">
        <v>52.048999999999999</v>
      </c>
      <c r="D36" s="8">
        <v>1039.759</v>
      </c>
      <c r="E36" s="8">
        <v>519.08600000000001</v>
      </c>
      <c r="F36" s="8">
        <v>195.9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556.4</v>
      </c>
      <c r="J36" s="14">
        <f t="shared" si="10"/>
        <v>-37.313999999999965</v>
      </c>
      <c r="K36" s="14">
        <f>VLOOKUP(A:A,[1]TDSheet!$A:$K,11,0)</f>
        <v>240</v>
      </c>
      <c r="L36" s="14">
        <f>VLOOKUP(A:A,[1]TDSheet!$A:$L,12,0)</f>
        <v>50</v>
      </c>
      <c r="M36" s="14">
        <f>VLOOKUP(A:A,[1]TDSheet!$A:$T,20,0)</f>
        <v>150</v>
      </c>
      <c r="N36" s="14"/>
      <c r="O36" s="14"/>
      <c r="P36" s="14"/>
      <c r="Q36" s="16">
        <v>90</v>
      </c>
      <c r="R36" s="16">
        <v>170</v>
      </c>
      <c r="S36" s="14">
        <f t="shared" si="11"/>
        <v>103.8172</v>
      </c>
      <c r="T36" s="16">
        <v>120</v>
      </c>
      <c r="U36" s="17">
        <f t="shared" si="12"/>
        <v>9.7854690744886206</v>
      </c>
      <c r="V36" s="14">
        <f t="shared" si="13"/>
        <v>1.8869705597916338</v>
      </c>
      <c r="W36" s="14"/>
      <c r="X36" s="14"/>
      <c r="Y36" s="14">
        <f>VLOOKUP(A:A,[1]TDSheet!$A:$Y,25,0)</f>
        <v>68.988</v>
      </c>
      <c r="Z36" s="14">
        <f>VLOOKUP(A:A,[1]TDSheet!$A:$Z,26,0)</f>
        <v>73.674400000000006</v>
      </c>
      <c r="AA36" s="14">
        <f>VLOOKUP(A:A,[1]TDSheet!$A:$AA,27,0)</f>
        <v>85.448400000000007</v>
      </c>
      <c r="AB36" s="14">
        <f>VLOOKUP(A:A,[3]TDSheet!$A:$D,4,0)</f>
        <v>84.703999999999994</v>
      </c>
      <c r="AC36" s="14" t="str">
        <f>VLOOKUP(A:A,[1]TDSheet!$A:$AC,29,0)</f>
        <v>увел</v>
      </c>
      <c r="AD36" s="14">
        <f>VLOOKUP(A:A,[1]TDSheet!$A:$AD,30,0)</f>
        <v>0</v>
      </c>
      <c r="AE36" s="14">
        <f t="shared" si="14"/>
        <v>90</v>
      </c>
      <c r="AF36" s="14">
        <f t="shared" si="15"/>
        <v>170</v>
      </c>
      <c r="AG36" s="14">
        <f t="shared" si="16"/>
        <v>120</v>
      </c>
      <c r="AH36" s="14"/>
      <c r="AI36" s="14"/>
      <c r="AJ36" s="14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164</v>
      </c>
      <c r="D37" s="8">
        <v>82</v>
      </c>
      <c r="E37" s="8">
        <v>170</v>
      </c>
      <c r="F37" s="8">
        <v>72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168</v>
      </c>
      <c r="J37" s="14">
        <f t="shared" si="10"/>
        <v>2</v>
      </c>
      <c r="K37" s="14">
        <f>VLOOKUP(A:A,[1]TDSheet!$A:$K,11,0)</f>
        <v>0</v>
      </c>
      <c r="L37" s="14">
        <f>VLOOKUP(A:A,[1]TDSheet!$A:$L,12,0)</f>
        <v>40</v>
      </c>
      <c r="M37" s="14">
        <f>VLOOKUP(A:A,[1]TDSheet!$A:$T,20,0)</f>
        <v>80</v>
      </c>
      <c r="N37" s="14"/>
      <c r="O37" s="14"/>
      <c r="P37" s="14"/>
      <c r="Q37" s="16">
        <v>40</v>
      </c>
      <c r="R37" s="16">
        <v>80</v>
      </c>
      <c r="S37" s="14">
        <f t="shared" si="11"/>
        <v>34</v>
      </c>
      <c r="T37" s="16">
        <v>40</v>
      </c>
      <c r="U37" s="17">
        <f t="shared" si="12"/>
        <v>10.352941176470589</v>
      </c>
      <c r="V37" s="14">
        <f t="shared" si="13"/>
        <v>2.1176470588235294</v>
      </c>
      <c r="W37" s="14"/>
      <c r="X37" s="14"/>
      <c r="Y37" s="14">
        <f>VLOOKUP(A:A,[1]TDSheet!$A:$Y,25,0)</f>
        <v>38.4</v>
      </c>
      <c r="Z37" s="14">
        <f>VLOOKUP(A:A,[1]TDSheet!$A:$Z,26,0)</f>
        <v>22.4</v>
      </c>
      <c r="AA37" s="14">
        <f>VLOOKUP(A:A,[1]TDSheet!$A:$AA,27,0)</f>
        <v>23.6</v>
      </c>
      <c r="AB37" s="14">
        <f>VLOOKUP(A:A,[3]TDSheet!$A:$D,4,0)</f>
        <v>19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4"/>
        <v>16</v>
      </c>
      <c r="AF37" s="14">
        <f t="shared" si="15"/>
        <v>32</v>
      </c>
      <c r="AG37" s="14">
        <f t="shared" si="16"/>
        <v>16</v>
      </c>
      <c r="AH37" s="14"/>
      <c r="AI37" s="14"/>
      <c r="AJ37" s="14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209</v>
      </c>
      <c r="D38" s="8">
        <v>918</v>
      </c>
      <c r="E38" s="8">
        <v>635</v>
      </c>
      <c r="F38" s="8">
        <v>407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639</v>
      </c>
      <c r="J38" s="14">
        <f t="shared" si="10"/>
        <v>-4</v>
      </c>
      <c r="K38" s="14">
        <f>VLOOKUP(A:A,[1]TDSheet!$A:$K,11,0)</f>
        <v>200</v>
      </c>
      <c r="L38" s="14">
        <f>VLOOKUP(A:A,[1]TDSheet!$A:$L,12,0)</f>
        <v>0</v>
      </c>
      <c r="M38" s="14">
        <f>VLOOKUP(A:A,[1]TDSheet!$A:$T,20,0)</f>
        <v>240</v>
      </c>
      <c r="N38" s="14"/>
      <c r="O38" s="14"/>
      <c r="P38" s="14"/>
      <c r="Q38" s="16">
        <v>40</v>
      </c>
      <c r="R38" s="16">
        <v>280</v>
      </c>
      <c r="S38" s="14">
        <f t="shared" si="11"/>
        <v>127</v>
      </c>
      <c r="T38" s="16">
        <v>80</v>
      </c>
      <c r="U38" s="17">
        <f t="shared" si="12"/>
        <v>9.8188976377952759</v>
      </c>
      <c r="V38" s="14">
        <f t="shared" si="13"/>
        <v>3.204724409448819</v>
      </c>
      <c r="W38" s="14"/>
      <c r="X38" s="14"/>
      <c r="Y38" s="14">
        <f>VLOOKUP(A:A,[1]TDSheet!$A:$Y,25,0)</f>
        <v>101.8</v>
      </c>
      <c r="Z38" s="14">
        <f>VLOOKUP(A:A,[1]TDSheet!$A:$Z,26,0)</f>
        <v>95</v>
      </c>
      <c r="AA38" s="14">
        <f>VLOOKUP(A:A,[1]TDSheet!$A:$AA,27,0)</f>
        <v>124.6</v>
      </c>
      <c r="AB38" s="14">
        <f>VLOOKUP(A:A,[3]TDSheet!$A:$D,4,0)</f>
        <v>164</v>
      </c>
      <c r="AC38" s="14">
        <f>VLOOKUP(A:A,[1]TDSheet!$A:$AC,29,0)</f>
        <v>0</v>
      </c>
      <c r="AD38" s="14">
        <f>VLOOKUP(A:A,[1]TDSheet!$A:$AD,30,0)</f>
        <v>0</v>
      </c>
      <c r="AE38" s="14">
        <f t="shared" si="14"/>
        <v>16</v>
      </c>
      <c r="AF38" s="14">
        <f t="shared" si="15"/>
        <v>112</v>
      </c>
      <c r="AG38" s="14">
        <f t="shared" si="16"/>
        <v>32</v>
      </c>
      <c r="AH38" s="14"/>
      <c r="AI38" s="14"/>
      <c r="AJ38" s="14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3301</v>
      </c>
      <c r="D39" s="8">
        <v>16973</v>
      </c>
      <c r="E39" s="8">
        <v>4702</v>
      </c>
      <c r="F39" s="8">
        <v>2847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4819</v>
      </c>
      <c r="J39" s="14">
        <f t="shared" si="10"/>
        <v>-117</v>
      </c>
      <c r="K39" s="14">
        <f>VLOOKUP(A:A,[1]TDSheet!$A:$K,11,0)</f>
        <v>1200</v>
      </c>
      <c r="L39" s="14">
        <f>VLOOKUP(A:A,[1]TDSheet!$A:$L,12,0)</f>
        <v>1000</v>
      </c>
      <c r="M39" s="14">
        <f>VLOOKUP(A:A,[1]TDSheet!$A:$T,20,0)</f>
        <v>400</v>
      </c>
      <c r="N39" s="14"/>
      <c r="O39" s="14"/>
      <c r="P39" s="14"/>
      <c r="Q39" s="16">
        <v>1200</v>
      </c>
      <c r="R39" s="16">
        <v>1400</v>
      </c>
      <c r="S39" s="14">
        <f t="shared" si="11"/>
        <v>940.4</v>
      </c>
      <c r="T39" s="16">
        <v>2200</v>
      </c>
      <c r="U39" s="17">
        <f t="shared" si="12"/>
        <v>10.896427052318163</v>
      </c>
      <c r="V39" s="14">
        <f t="shared" si="13"/>
        <v>3.0274351339855383</v>
      </c>
      <c r="W39" s="14"/>
      <c r="X39" s="14"/>
      <c r="Y39" s="14">
        <f>VLOOKUP(A:A,[1]TDSheet!$A:$Y,25,0)</f>
        <v>902.2</v>
      </c>
      <c r="Z39" s="14">
        <f>VLOOKUP(A:A,[1]TDSheet!$A:$Z,26,0)</f>
        <v>911</v>
      </c>
      <c r="AA39" s="14">
        <f>VLOOKUP(A:A,[1]TDSheet!$A:$AA,27,0)</f>
        <v>911.6</v>
      </c>
      <c r="AB39" s="14">
        <f>VLOOKUP(A:A,[3]TDSheet!$A:$D,4,0)</f>
        <v>1021</v>
      </c>
      <c r="AC39" s="14" t="str">
        <f>VLOOKUP(A:A,[1]TDSheet!$A:$AC,29,0)</f>
        <v>кор</v>
      </c>
      <c r="AD39" s="14" t="str">
        <f>VLOOKUP(A:A,[1]TDSheet!$A:$AD,30,0)</f>
        <v>кор</v>
      </c>
      <c r="AE39" s="14">
        <f t="shared" si="14"/>
        <v>480</v>
      </c>
      <c r="AF39" s="14">
        <f t="shared" si="15"/>
        <v>560</v>
      </c>
      <c r="AG39" s="14">
        <f t="shared" si="16"/>
        <v>880</v>
      </c>
      <c r="AH39" s="14"/>
      <c r="AI39" s="14"/>
      <c r="AJ39" s="14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372</v>
      </c>
      <c r="D40" s="8">
        <v>416</v>
      </c>
      <c r="E40" s="8">
        <v>324</v>
      </c>
      <c r="F40" s="8">
        <v>348</v>
      </c>
      <c r="G40" s="1">
        <f>VLOOKUP(A:A,[1]TDSheet!$A:$G,7,0)</f>
        <v>0.5</v>
      </c>
      <c r="H40" s="1" t="e">
        <f>VLOOKUP(A:A,[1]TDSheet!$A:$H,8,0)</f>
        <v>#N/A</v>
      </c>
      <c r="I40" s="14">
        <f>VLOOKUP(A:A,[2]TDSheet!$A:$F,6,0)</f>
        <v>361</v>
      </c>
      <c r="J40" s="14">
        <f t="shared" si="10"/>
        <v>-37</v>
      </c>
      <c r="K40" s="14">
        <f>VLOOKUP(A:A,[1]TDSheet!$A:$K,11,0)</f>
        <v>160</v>
      </c>
      <c r="L40" s="14">
        <f>VLOOKUP(A:A,[1]TDSheet!$A:$L,12,0)</f>
        <v>0</v>
      </c>
      <c r="M40" s="14">
        <f>VLOOKUP(A:A,[1]TDSheet!$A:$T,20,0)</f>
        <v>0</v>
      </c>
      <c r="N40" s="14"/>
      <c r="O40" s="14"/>
      <c r="P40" s="14"/>
      <c r="Q40" s="16"/>
      <c r="R40" s="16">
        <v>40</v>
      </c>
      <c r="S40" s="14">
        <f t="shared" si="11"/>
        <v>64.8</v>
      </c>
      <c r="T40" s="16">
        <v>80</v>
      </c>
      <c r="U40" s="17">
        <f t="shared" si="12"/>
        <v>9.6913580246913593</v>
      </c>
      <c r="V40" s="14">
        <f t="shared" si="13"/>
        <v>5.3703703703703702</v>
      </c>
      <c r="W40" s="14"/>
      <c r="X40" s="14"/>
      <c r="Y40" s="14">
        <f>VLOOKUP(A:A,[1]TDSheet!$A:$Y,25,0)</f>
        <v>108.2</v>
      </c>
      <c r="Z40" s="14">
        <f>VLOOKUP(A:A,[1]TDSheet!$A:$Z,26,0)</f>
        <v>89</v>
      </c>
      <c r="AA40" s="14">
        <f>VLOOKUP(A:A,[1]TDSheet!$A:$AA,27,0)</f>
        <v>83.6</v>
      </c>
      <c r="AB40" s="14">
        <f>VLOOKUP(A:A,[3]TDSheet!$A:$D,4,0)</f>
        <v>74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4"/>
        <v>0</v>
      </c>
      <c r="AF40" s="14">
        <f t="shared" si="15"/>
        <v>20</v>
      </c>
      <c r="AG40" s="14">
        <f t="shared" si="16"/>
        <v>40</v>
      </c>
      <c r="AH40" s="14"/>
      <c r="AI40" s="14"/>
      <c r="AJ40" s="14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47</v>
      </c>
      <c r="D41" s="8">
        <v>6</v>
      </c>
      <c r="E41" s="8">
        <v>49</v>
      </c>
      <c r="F41" s="8">
        <v>4</v>
      </c>
      <c r="G41" s="1">
        <f>VLOOKUP(A:A,[1]TDSheet!$A:$G,7,0)</f>
        <v>0</v>
      </c>
      <c r="H41" s="1" t="e">
        <f>VLOOKUP(A:A,[1]TDSheet!$A:$H,8,0)</f>
        <v>#N/A</v>
      </c>
      <c r="I41" s="14">
        <f>VLOOKUP(A:A,[2]TDSheet!$A:$F,6,0)</f>
        <v>49</v>
      </c>
      <c r="J41" s="14">
        <f t="shared" si="10"/>
        <v>0</v>
      </c>
      <c r="K41" s="14">
        <f>VLOOKUP(A:A,[1]TDSheet!$A:$K,11,0)</f>
        <v>0</v>
      </c>
      <c r="L41" s="14">
        <f>VLOOKUP(A:A,[1]TDSheet!$A:$L,12,0)</f>
        <v>0</v>
      </c>
      <c r="M41" s="14">
        <f>VLOOKUP(A:A,[1]TDSheet!$A:$T,20,0)</f>
        <v>0</v>
      </c>
      <c r="N41" s="14"/>
      <c r="O41" s="14"/>
      <c r="P41" s="14"/>
      <c r="Q41" s="16"/>
      <c r="R41" s="16"/>
      <c r="S41" s="14">
        <f t="shared" si="11"/>
        <v>9.8000000000000007</v>
      </c>
      <c r="T41" s="16"/>
      <c r="U41" s="17">
        <f t="shared" si="12"/>
        <v>0.4081632653061224</v>
      </c>
      <c r="V41" s="14">
        <f t="shared" si="13"/>
        <v>0.4081632653061224</v>
      </c>
      <c r="W41" s="14"/>
      <c r="X41" s="14"/>
      <c r="Y41" s="14">
        <f>VLOOKUP(A:A,[1]TDSheet!$A:$Y,25,0)</f>
        <v>2.2000000000000002</v>
      </c>
      <c r="Z41" s="14">
        <f>VLOOKUP(A:A,[1]TDSheet!$A:$Z,26,0)</f>
        <v>5.4</v>
      </c>
      <c r="AA41" s="14">
        <f>VLOOKUP(A:A,[1]TDSheet!$A:$AA,27,0)</f>
        <v>7.4</v>
      </c>
      <c r="AB41" s="14">
        <f>VLOOKUP(A:A,[3]TDSheet!$A:$D,4,0)</f>
        <v>38</v>
      </c>
      <c r="AC41" s="14" t="str">
        <f>VLOOKUP(A:A,[1]TDSheet!$A:$AC,29,0)</f>
        <v>увел</v>
      </c>
      <c r="AD41" s="14" t="str">
        <f>VLOOKUP(A:A,[1]TDSheet!$A:$AD,30,0)</f>
        <v>Вывод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/>
      <c r="AI41" s="14"/>
      <c r="AJ41" s="14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1687</v>
      </c>
      <c r="D42" s="8">
        <v>4479</v>
      </c>
      <c r="E42" s="8">
        <v>2214</v>
      </c>
      <c r="F42" s="8">
        <v>1608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2256</v>
      </c>
      <c r="J42" s="14">
        <f t="shared" si="10"/>
        <v>-42</v>
      </c>
      <c r="K42" s="14">
        <f>VLOOKUP(A:A,[1]TDSheet!$A:$K,11,0)</f>
        <v>800</v>
      </c>
      <c r="L42" s="14">
        <f>VLOOKUP(A:A,[1]TDSheet!$A:$L,12,0)</f>
        <v>200</v>
      </c>
      <c r="M42" s="14">
        <f>VLOOKUP(A:A,[1]TDSheet!$A:$T,20,0)</f>
        <v>0</v>
      </c>
      <c r="N42" s="14"/>
      <c r="O42" s="14"/>
      <c r="P42" s="14"/>
      <c r="Q42" s="16">
        <v>480</v>
      </c>
      <c r="R42" s="16">
        <v>800</v>
      </c>
      <c r="S42" s="14">
        <f t="shared" si="11"/>
        <v>442.8</v>
      </c>
      <c r="T42" s="16">
        <v>800</v>
      </c>
      <c r="U42" s="17">
        <f t="shared" si="12"/>
        <v>10.58717253839205</v>
      </c>
      <c r="V42" s="14">
        <f t="shared" si="13"/>
        <v>3.6314363143631434</v>
      </c>
      <c r="W42" s="14"/>
      <c r="X42" s="14"/>
      <c r="Y42" s="14">
        <f>VLOOKUP(A:A,[1]TDSheet!$A:$Y,25,0)</f>
        <v>513.6</v>
      </c>
      <c r="Z42" s="14">
        <f>VLOOKUP(A:A,[1]TDSheet!$A:$Z,26,0)</f>
        <v>462.2</v>
      </c>
      <c r="AA42" s="14">
        <f>VLOOKUP(A:A,[1]TDSheet!$A:$AA,27,0)</f>
        <v>470.8</v>
      </c>
      <c r="AB42" s="14">
        <f>VLOOKUP(A:A,[3]TDSheet!$A:$D,4,0)</f>
        <v>462</v>
      </c>
      <c r="AC42" s="14" t="str">
        <f>VLOOKUP(A:A,[1]TDSheet!$A:$AC,29,0)</f>
        <v>м1400з</v>
      </c>
      <c r="AD42" s="14" t="str">
        <f>VLOOKUP(A:A,[1]TDSheet!$A:$AD,30,0)</f>
        <v>м1400з</v>
      </c>
      <c r="AE42" s="14">
        <f t="shared" si="14"/>
        <v>192</v>
      </c>
      <c r="AF42" s="14">
        <f t="shared" si="15"/>
        <v>320</v>
      </c>
      <c r="AG42" s="14">
        <f t="shared" si="16"/>
        <v>320</v>
      </c>
      <c r="AH42" s="14"/>
      <c r="AI42" s="14"/>
      <c r="AJ42" s="14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3277</v>
      </c>
      <c r="D43" s="8">
        <v>18369</v>
      </c>
      <c r="E43" s="8">
        <v>4134</v>
      </c>
      <c r="F43" s="8">
        <v>2634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4226</v>
      </c>
      <c r="J43" s="14">
        <f t="shared" si="10"/>
        <v>-92</v>
      </c>
      <c r="K43" s="14">
        <f>VLOOKUP(A:A,[1]TDSheet!$A:$K,11,0)</f>
        <v>1200</v>
      </c>
      <c r="L43" s="14">
        <f>VLOOKUP(A:A,[1]TDSheet!$A:$L,12,0)</f>
        <v>800</v>
      </c>
      <c r="M43" s="14">
        <f>VLOOKUP(A:A,[1]TDSheet!$A:$T,20,0)</f>
        <v>400</v>
      </c>
      <c r="N43" s="14"/>
      <c r="O43" s="14"/>
      <c r="P43" s="14"/>
      <c r="Q43" s="16">
        <v>800</v>
      </c>
      <c r="R43" s="16">
        <v>1200</v>
      </c>
      <c r="S43" s="14">
        <f t="shared" si="11"/>
        <v>826.8</v>
      </c>
      <c r="T43" s="16">
        <v>2000</v>
      </c>
      <c r="U43" s="17">
        <f t="shared" si="12"/>
        <v>10.926463473633286</v>
      </c>
      <c r="V43" s="14">
        <f t="shared" si="13"/>
        <v>3.1857764876632801</v>
      </c>
      <c r="W43" s="14"/>
      <c r="X43" s="14"/>
      <c r="Y43" s="14">
        <f>VLOOKUP(A:A,[1]TDSheet!$A:$Y,25,0)</f>
        <v>907</v>
      </c>
      <c r="Z43" s="14">
        <f>VLOOKUP(A:A,[1]TDSheet!$A:$Z,26,0)</f>
        <v>812.2</v>
      </c>
      <c r="AA43" s="14">
        <f>VLOOKUP(A:A,[1]TDSheet!$A:$AA,27,0)</f>
        <v>835.6</v>
      </c>
      <c r="AB43" s="14">
        <f>VLOOKUP(A:A,[3]TDSheet!$A:$D,4,0)</f>
        <v>897</v>
      </c>
      <c r="AC43" s="14" t="str">
        <f>VLOOKUP(A:A,[1]TDSheet!$A:$AC,29,0)</f>
        <v>кор</v>
      </c>
      <c r="AD43" s="14" t="str">
        <f>VLOOKUP(A:A,[1]TDSheet!$A:$AD,30,0)</f>
        <v>пуд8</v>
      </c>
      <c r="AE43" s="14">
        <f t="shared" si="14"/>
        <v>320</v>
      </c>
      <c r="AF43" s="14">
        <f t="shared" si="15"/>
        <v>480</v>
      </c>
      <c r="AG43" s="14">
        <f t="shared" si="16"/>
        <v>800</v>
      </c>
      <c r="AH43" s="14"/>
      <c r="AI43" s="14"/>
      <c r="AJ43" s="14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87</v>
      </c>
      <c r="D44" s="8">
        <v>169</v>
      </c>
      <c r="E44" s="8">
        <v>143</v>
      </c>
      <c r="F44" s="8">
        <v>99</v>
      </c>
      <c r="G44" s="1">
        <f>VLOOKUP(A:A,[1]TDSheet!$A:$G,7,0)</f>
        <v>0</v>
      </c>
      <c r="H44" s="1" t="e">
        <f>VLOOKUP(A:A,[1]TDSheet!$A:$H,8,0)</f>
        <v>#N/A</v>
      </c>
      <c r="I44" s="14">
        <f>VLOOKUP(A:A,[2]TDSheet!$A:$F,6,0)</f>
        <v>145</v>
      </c>
      <c r="J44" s="14">
        <f t="shared" si="10"/>
        <v>-2</v>
      </c>
      <c r="K44" s="14">
        <f>VLOOKUP(A:A,[1]TDSheet!$A:$K,11,0)</f>
        <v>0</v>
      </c>
      <c r="L44" s="14">
        <f>VLOOKUP(A:A,[1]TDSheet!$A:$L,12,0)</f>
        <v>0</v>
      </c>
      <c r="M44" s="14">
        <f>VLOOKUP(A:A,[1]TDSheet!$A:$T,20,0)</f>
        <v>0</v>
      </c>
      <c r="N44" s="14"/>
      <c r="O44" s="14"/>
      <c r="P44" s="14"/>
      <c r="Q44" s="16"/>
      <c r="R44" s="16"/>
      <c r="S44" s="14">
        <f t="shared" si="11"/>
        <v>28.6</v>
      </c>
      <c r="T44" s="16"/>
      <c r="U44" s="17">
        <f t="shared" si="12"/>
        <v>3.4615384615384612</v>
      </c>
      <c r="V44" s="14">
        <f t="shared" si="13"/>
        <v>3.4615384615384612</v>
      </c>
      <c r="W44" s="14"/>
      <c r="X44" s="14"/>
      <c r="Y44" s="14">
        <f>VLOOKUP(A:A,[1]TDSheet!$A:$Y,25,0)</f>
        <v>19</v>
      </c>
      <c r="Z44" s="14">
        <f>VLOOKUP(A:A,[1]TDSheet!$A:$Z,26,0)</f>
        <v>24.6</v>
      </c>
      <c r="AA44" s="14">
        <f>VLOOKUP(A:A,[1]TDSheet!$A:$AA,27,0)</f>
        <v>26.4</v>
      </c>
      <c r="AB44" s="14">
        <f>VLOOKUP(A:A,[3]TDSheet!$A:$D,4,0)</f>
        <v>25</v>
      </c>
      <c r="AC44" s="14" t="str">
        <f>VLOOKUP(A:A,[1]TDSheet!$A:$AC,29,0)</f>
        <v>вывод</v>
      </c>
      <c r="AD44" s="14" t="str">
        <f>VLOOKUP(A:A,[1]TDSheet!$A:$AD,30,0)</f>
        <v>увел</v>
      </c>
      <c r="AE44" s="14">
        <f t="shared" si="14"/>
        <v>0</v>
      </c>
      <c r="AF44" s="14">
        <f t="shared" si="15"/>
        <v>0</v>
      </c>
      <c r="AG44" s="14">
        <f t="shared" si="16"/>
        <v>0</v>
      </c>
      <c r="AH44" s="14"/>
      <c r="AI44" s="14"/>
      <c r="AJ44" s="14"/>
    </row>
    <row r="45" spans="1:36" s="1" customFormat="1" ht="11.1" customHeight="1" outlineLevel="1" x14ac:dyDescent="0.2">
      <c r="A45" s="7" t="s">
        <v>48</v>
      </c>
      <c r="B45" s="7" t="s">
        <v>8</v>
      </c>
      <c r="C45" s="8"/>
      <c r="D45" s="8">
        <v>4</v>
      </c>
      <c r="E45" s="8">
        <v>0</v>
      </c>
      <c r="F45" s="8"/>
      <c r="G45" s="1">
        <f>VLOOKUP(A:A,[1]TDSheet!$A:$G,7,0)</f>
        <v>0</v>
      </c>
      <c r="H45" s="1" t="e">
        <f>VLOOKUP(A:A,[1]TDSheet!$A:$H,8,0)</f>
        <v>#N/A</v>
      </c>
      <c r="I45" s="14">
        <v>0</v>
      </c>
      <c r="J45" s="14">
        <f t="shared" si="10"/>
        <v>0</v>
      </c>
      <c r="K45" s="14">
        <f>VLOOKUP(A:A,[1]TDSheet!$A:$K,11,0)</f>
        <v>0</v>
      </c>
      <c r="L45" s="14">
        <f>VLOOKUP(A:A,[1]TDSheet!$A:$L,12,0)</f>
        <v>0</v>
      </c>
      <c r="M45" s="14">
        <f>VLOOKUP(A:A,[1]TDSheet!$A:$T,20,0)</f>
        <v>0</v>
      </c>
      <c r="N45" s="14"/>
      <c r="O45" s="14"/>
      <c r="P45" s="14"/>
      <c r="Q45" s="16"/>
      <c r="R45" s="16"/>
      <c r="S45" s="14">
        <f t="shared" si="11"/>
        <v>0</v>
      </c>
      <c r="T45" s="16"/>
      <c r="U45" s="17" t="e">
        <f t="shared" si="12"/>
        <v>#DIV/0!</v>
      </c>
      <c r="V45" s="14" t="e">
        <f t="shared" si="13"/>
        <v>#DIV/0!</v>
      </c>
      <c r="W45" s="14"/>
      <c r="X45" s="14"/>
      <c r="Y45" s="14">
        <f>VLOOKUP(A:A,[1]TDSheet!$A:$Y,25,0)</f>
        <v>8.4</v>
      </c>
      <c r="Z45" s="14">
        <f>VLOOKUP(A:A,[1]TDSheet!$A:$Z,26,0)</f>
        <v>9.6</v>
      </c>
      <c r="AA45" s="14">
        <f>VLOOKUP(A:A,[1]TDSheet!$A:$AA,27,0)</f>
        <v>6.6</v>
      </c>
      <c r="AB45" s="14">
        <v>0</v>
      </c>
      <c r="AC45" s="14">
        <f>VLOOKUP(A:A,[1]TDSheet!$A:$AC,29,0)</f>
        <v>0</v>
      </c>
      <c r="AD45" s="14" t="str">
        <f>VLOOKUP(A:A,[1]TDSheet!$A:$AD,30,0)</f>
        <v>склад</v>
      </c>
      <c r="AE45" s="14">
        <f t="shared" si="14"/>
        <v>0</v>
      </c>
      <c r="AF45" s="14">
        <f t="shared" si="15"/>
        <v>0</v>
      </c>
      <c r="AG45" s="14">
        <f t="shared" si="16"/>
        <v>0</v>
      </c>
      <c r="AH45" s="14"/>
      <c r="AI45" s="14"/>
      <c r="AJ45" s="14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1287</v>
      </c>
      <c r="D46" s="8">
        <v>1804</v>
      </c>
      <c r="E46" s="8">
        <v>1592</v>
      </c>
      <c r="F46" s="8">
        <v>1324</v>
      </c>
      <c r="G46" s="1">
        <f>VLOOKUP(A:A,[1]TDSheet!$A:$G,7,0)</f>
        <v>0.3</v>
      </c>
      <c r="H46" s="1">
        <f>VLOOKUP(A:A,[1]TDSheet!$A:$H,8,0)</f>
        <v>60</v>
      </c>
      <c r="I46" s="14">
        <f>VLOOKUP(A:A,[2]TDSheet!$A:$F,6,0)</f>
        <v>1633</v>
      </c>
      <c r="J46" s="14">
        <f t="shared" si="10"/>
        <v>-41</v>
      </c>
      <c r="K46" s="14">
        <f>VLOOKUP(A:A,[1]TDSheet!$A:$K,11,0)</f>
        <v>480</v>
      </c>
      <c r="L46" s="14">
        <f>VLOOKUP(A:A,[1]TDSheet!$A:$L,12,0)</f>
        <v>0</v>
      </c>
      <c r="M46" s="14">
        <f>VLOOKUP(A:A,[1]TDSheet!$A:$T,20,0)</f>
        <v>0</v>
      </c>
      <c r="N46" s="14"/>
      <c r="O46" s="14"/>
      <c r="P46" s="14"/>
      <c r="Q46" s="16">
        <v>440</v>
      </c>
      <c r="R46" s="16">
        <v>600</v>
      </c>
      <c r="S46" s="14">
        <f t="shared" si="11"/>
        <v>318.39999999999998</v>
      </c>
      <c r="T46" s="16">
        <v>400</v>
      </c>
      <c r="U46" s="17">
        <f t="shared" si="12"/>
        <v>10.188442211055277</v>
      </c>
      <c r="V46" s="14">
        <f t="shared" si="13"/>
        <v>4.1582914572864329</v>
      </c>
      <c r="W46" s="14"/>
      <c r="X46" s="14"/>
      <c r="Y46" s="14">
        <f>VLOOKUP(A:A,[1]TDSheet!$A:$Y,25,0)</f>
        <v>319.2</v>
      </c>
      <c r="Z46" s="14">
        <f>VLOOKUP(A:A,[1]TDSheet!$A:$Z,26,0)</f>
        <v>312.60000000000002</v>
      </c>
      <c r="AA46" s="14">
        <f>VLOOKUP(A:A,[1]TDSheet!$A:$AA,27,0)</f>
        <v>298.60000000000002</v>
      </c>
      <c r="AB46" s="14">
        <f>VLOOKUP(A:A,[3]TDSheet!$A:$D,4,0)</f>
        <v>413</v>
      </c>
      <c r="AC46" s="14" t="str">
        <f>VLOOKUP(A:A,[1]TDSheet!$A:$AC,29,0)</f>
        <v>костик</v>
      </c>
      <c r="AD46" s="14" t="str">
        <f>VLOOKUP(A:A,[1]TDSheet!$A:$AD,30,0)</f>
        <v>костик</v>
      </c>
      <c r="AE46" s="14">
        <f t="shared" si="14"/>
        <v>132</v>
      </c>
      <c r="AF46" s="14">
        <f t="shared" si="15"/>
        <v>180</v>
      </c>
      <c r="AG46" s="14">
        <f t="shared" si="16"/>
        <v>120</v>
      </c>
      <c r="AH46" s="14"/>
      <c r="AI46" s="14"/>
      <c r="AJ46" s="14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226</v>
      </c>
      <c r="D47" s="8">
        <v>240</v>
      </c>
      <c r="E47" s="8">
        <v>222</v>
      </c>
      <c r="F47" s="8">
        <v>175</v>
      </c>
      <c r="G47" s="1">
        <f>VLOOKUP(A:A,[1]TDSheet!$A:$G,7,0)</f>
        <v>0.1</v>
      </c>
      <c r="H47" s="1" t="e">
        <f>VLOOKUP(A:A,[1]TDSheet!$A:$H,8,0)</f>
        <v>#N/A</v>
      </c>
      <c r="I47" s="14">
        <f>VLOOKUP(A:A,[2]TDSheet!$A:$F,6,0)</f>
        <v>229</v>
      </c>
      <c r="J47" s="14">
        <f t="shared" si="10"/>
        <v>-7</v>
      </c>
      <c r="K47" s="14">
        <f>VLOOKUP(A:A,[1]TDSheet!$A:$K,11,0)</f>
        <v>80</v>
      </c>
      <c r="L47" s="14">
        <f>VLOOKUP(A:A,[1]TDSheet!$A:$L,12,0)</f>
        <v>0</v>
      </c>
      <c r="M47" s="14">
        <f>VLOOKUP(A:A,[1]TDSheet!$A:$T,20,0)</f>
        <v>40</v>
      </c>
      <c r="N47" s="14"/>
      <c r="O47" s="14"/>
      <c r="P47" s="14"/>
      <c r="Q47" s="16"/>
      <c r="R47" s="16">
        <v>80</v>
      </c>
      <c r="S47" s="14">
        <f t="shared" si="11"/>
        <v>44.4</v>
      </c>
      <c r="T47" s="16">
        <v>40</v>
      </c>
      <c r="U47" s="17">
        <f t="shared" si="12"/>
        <v>9.346846846846848</v>
      </c>
      <c r="V47" s="14">
        <f t="shared" si="13"/>
        <v>3.9414414414414414</v>
      </c>
      <c r="W47" s="14"/>
      <c r="X47" s="14"/>
      <c r="Y47" s="14">
        <f>VLOOKUP(A:A,[1]TDSheet!$A:$Y,25,0)</f>
        <v>60.2</v>
      </c>
      <c r="Z47" s="14">
        <f>VLOOKUP(A:A,[1]TDSheet!$A:$Z,26,0)</f>
        <v>36</v>
      </c>
      <c r="AA47" s="14">
        <f>VLOOKUP(A:A,[1]TDSheet!$A:$AA,27,0)</f>
        <v>49.6</v>
      </c>
      <c r="AB47" s="14">
        <f>VLOOKUP(A:A,[3]TDSheet!$A:$D,4,0)</f>
        <v>36</v>
      </c>
      <c r="AC47" s="14" t="str">
        <f>VLOOKUP(A:A,[1]TDSheet!$A:$AC,29,0)</f>
        <v>Витал</v>
      </c>
      <c r="AD47" s="14" t="str">
        <f>VLOOKUP(A:A,[1]TDSheet!$A:$AD,30,0)</f>
        <v>костик</v>
      </c>
      <c r="AE47" s="14">
        <f t="shared" si="14"/>
        <v>0</v>
      </c>
      <c r="AF47" s="14">
        <f t="shared" si="15"/>
        <v>8</v>
      </c>
      <c r="AG47" s="14">
        <f t="shared" si="16"/>
        <v>4</v>
      </c>
      <c r="AH47" s="14"/>
      <c r="AI47" s="14"/>
      <c r="AJ47" s="14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837</v>
      </c>
      <c r="D48" s="8">
        <v>2880</v>
      </c>
      <c r="E48" s="8">
        <v>1592</v>
      </c>
      <c r="F48" s="8">
        <v>1384</v>
      </c>
      <c r="G48" s="1">
        <f>VLOOKUP(A:A,[1]TDSheet!$A:$G,7,0)</f>
        <v>0.1</v>
      </c>
      <c r="H48" s="1">
        <f>VLOOKUP(A:A,[1]TDSheet!$A:$H,8,0)</f>
        <v>60</v>
      </c>
      <c r="I48" s="14">
        <f>VLOOKUP(A:A,[2]TDSheet!$A:$F,6,0)</f>
        <v>1599</v>
      </c>
      <c r="J48" s="14">
        <f t="shared" si="10"/>
        <v>-7</v>
      </c>
      <c r="K48" s="14">
        <f>VLOOKUP(A:A,[1]TDSheet!$A:$K,11,0)</f>
        <v>560</v>
      </c>
      <c r="L48" s="14">
        <f>VLOOKUP(A:A,[1]TDSheet!$A:$L,12,0)</f>
        <v>0</v>
      </c>
      <c r="M48" s="14">
        <f>VLOOKUP(A:A,[1]TDSheet!$A:$T,20,0)</f>
        <v>0</v>
      </c>
      <c r="N48" s="14"/>
      <c r="O48" s="14"/>
      <c r="P48" s="14"/>
      <c r="Q48" s="16">
        <v>280</v>
      </c>
      <c r="R48" s="16">
        <v>700</v>
      </c>
      <c r="S48" s="14">
        <f t="shared" si="11"/>
        <v>318.39999999999998</v>
      </c>
      <c r="T48" s="16">
        <v>280</v>
      </c>
      <c r="U48" s="17">
        <f t="shared" si="12"/>
        <v>10.062814070351759</v>
      </c>
      <c r="V48" s="14">
        <f t="shared" si="13"/>
        <v>4.3467336683417086</v>
      </c>
      <c r="W48" s="14"/>
      <c r="X48" s="14"/>
      <c r="Y48" s="14">
        <f>VLOOKUP(A:A,[1]TDSheet!$A:$Y,25,0)</f>
        <v>327.2</v>
      </c>
      <c r="Z48" s="14">
        <f>VLOOKUP(A:A,[1]TDSheet!$A:$Z,26,0)</f>
        <v>296.2</v>
      </c>
      <c r="AA48" s="14">
        <f>VLOOKUP(A:A,[1]TDSheet!$A:$AA,27,0)</f>
        <v>364</v>
      </c>
      <c r="AB48" s="14">
        <f>VLOOKUP(A:A,[3]TDSheet!$A:$D,4,0)</f>
        <v>340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14"/>
        <v>28</v>
      </c>
      <c r="AF48" s="14">
        <f t="shared" si="15"/>
        <v>70</v>
      </c>
      <c r="AG48" s="14">
        <f t="shared" si="16"/>
        <v>28</v>
      </c>
      <c r="AH48" s="14"/>
      <c r="AI48" s="14"/>
      <c r="AJ48" s="14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980</v>
      </c>
      <c r="D49" s="8">
        <v>1788</v>
      </c>
      <c r="E49" s="8">
        <v>1469</v>
      </c>
      <c r="F49" s="8">
        <v>828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1492</v>
      </c>
      <c r="J49" s="14">
        <f t="shared" si="10"/>
        <v>-23</v>
      </c>
      <c r="K49" s="14">
        <f>VLOOKUP(A:A,[1]TDSheet!$A:$K,11,0)</f>
        <v>420</v>
      </c>
      <c r="L49" s="14">
        <f>VLOOKUP(A:A,[1]TDSheet!$A:$L,12,0)</f>
        <v>280</v>
      </c>
      <c r="M49" s="14">
        <f>VLOOKUP(A:A,[1]TDSheet!$A:$T,20,0)</f>
        <v>280</v>
      </c>
      <c r="N49" s="14"/>
      <c r="O49" s="14"/>
      <c r="P49" s="14"/>
      <c r="Q49" s="16">
        <v>280</v>
      </c>
      <c r="R49" s="16">
        <v>700</v>
      </c>
      <c r="S49" s="14">
        <f t="shared" si="11"/>
        <v>293.8</v>
      </c>
      <c r="T49" s="16">
        <v>140</v>
      </c>
      <c r="U49" s="17">
        <f t="shared" si="12"/>
        <v>9.9659632402995229</v>
      </c>
      <c r="V49" s="14">
        <f t="shared" si="13"/>
        <v>2.8182437031994554</v>
      </c>
      <c r="W49" s="14"/>
      <c r="X49" s="14"/>
      <c r="Y49" s="14">
        <f>VLOOKUP(A:A,[1]TDSheet!$A:$Y,25,0)</f>
        <v>283.8</v>
      </c>
      <c r="Z49" s="14">
        <f>VLOOKUP(A:A,[1]TDSheet!$A:$Z,26,0)</f>
        <v>272.2</v>
      </c>
      <c r="AA49" s="14">
        <f>VLOOKUP(A:A,[1]TDSheet!$A:$AA,27,0)</f>
        <v>296.2</v>
      </c>
      <c r="AB49" s="14">
        <f>VLOOKUP(A:A,[3]TDSheet!$A:$D,4,0)</f>
        <v>296</v>
      </c>
      <c r="AC49" s="14" t="str">
        <f>VLOOKUP(A:A,[1]TDSheet!$A:$AC,29,0)</f>
        <v>костик</v>
      </c>
      <c r="AD49" s="14" t="str">
        <f>VLOOKUP(A:A,[1]TDSheet!$A:$AD,30,0)</f>
        <v>п90</v>
      </c>
      <c r="AE49" s="14">
        <f t="shared" si="14"/>
        <v>28</v>
      </c>
      <c r="AF49" s="14">
        <f t="shared" si="15"/>
        <v>70</v>
      </c>
      <c r="AG49" s="14">
        <f t="shared" si="16"/>
        <v>14</v>
      </c>
      <c r="AH49" s="14"/>
      <c r="AI49" s="14"/>
      <c r="AJ49" s="14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331</v>
      </c>
      <c r="D50" s="8">
        <v>893</v>
      </c>
      <c r="E50" s="8">
        <v>634</v>
      </c>
      <c r="F50" s="8">
        <v>219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642</v>
      </c>
      <c r="J50" s="14">
        <f t="shared" si="10"/>
        <v>-8</v>
      </c>
      <c r="K50" s="14">
        <f>VLOOKUP(A:A,[1]TDSheet!$A:$K,11,0)</f>
        <v>320</v>
      </c>
      <c r="L50" s="14">
        <f>VLOOKUP(A:A,[1]TDSheet!$A:$L,12,0)</f>
        <v>120</v>
      </c>
      <c r="M50" s="14">
        <f>VLOOKUP(A:A,[1]TDSheet!$A:$T,20,0)</f>
        <v>80</v>
      </c>
      <c r="N50" s="14"/>
      <c r="O50" s="14"/>
      <c r="P50" s="14"/>
      <c r="Q50" s="16">
        <v>150</v>
      </c>
      <c r="R50" s="16">
        <v>200</v>
      </c>
      <c r="S50" s="14">
        <f t="shared" si="11"/>
        <v>126.8</v>
      </c>
      <c r="T50" s="16">
        <v>120</v>
      </c>
      <c r="U50" s="17">
        <f t="shared" si="12"/>
        <v>9.5347003154574139</v>
      </c>
      <c r="V50" s="14">
        <f t="shared" si="13"/>
        <v>1.7271293375394323</v>
      </c>
      <c r="W50" s="14"/>
      <c r="X50" s="14"/>
      <c r="Y50" s="14">
        <f>VLOOKUP(A:A,[1]TDSheet!$A:$Y,25,0)</f>
        <v>122.8</v>
      </c>
      <c r="Z50" s="14">
        <f>VLOOKUP(A:A,[1]TDSheet!$A:$Z,26,0)</f>
        <v>103.6</v>
      </c>
      <c r="AA50" s="14">
        <f>VLOOKUP(A:A,[1]TDSheet!$A:$AA,27,0)</f>
        <v>112.6</v>
      </c>
      <c r="AB50" s="14">
        <f>VLOOKUP(A:A,[3]TDSheet!$A:$D,4,0)</f>
        <v>108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4"/>
        <v>15</v>
      </c>
      <c r="AF50" s="14">
        <f t="shared" si="15"/>
        <v>20</v>
      </c>
      <c r="AG50" s="14">
        <f t="shared" si="16"/>
        <v>12</v>
      </c>
      <c r="AH50" s="14"/>
      <c r="AI50" s="14"/>
      <c r="AJ50" s="14"/>
    </row>
    <row r="51" spans="1:36" s="1" customFormat="1" ht="11.1" customHeight="1" outlineLevel="1" x14ac:dyDescent="0.2">
      <c r="A51" s="7" t="s">
        <v>54</v>
      </c>
      <c r="B51" s="7" t="s">
        <v>9</v>
      </c>
      <c r="C51" s="8">
        <v>-4.6829999999999998</v>
      </c>
      <c r="D51" s="8">
        <v>92.108000000000004</v>
      </c>
      <c r="E51" s="8">
        <v>29.75</v>
      </c>
      <c r="F51" s="8">
        <v>13.385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51.2</v>
      </c>
      <c r="J51" s="14">
        <f t="shared" si="10"/>
        <v>-21.450000000000003</v>
      </c>
      <c r="K51" s="14">
        <f>VLOOKUP(A:A,[1]TDSheet!$A:$K,11,0)</f>
        <v>10</v>
      </c>
      <c r="L51" s="14">
        <f>VLOOKUP(A:A,[1]TDSheet!$A:$L,12,0)</f>
        <v>0</v>
      </c>
      <c r="M51" s="14">
        <f>VLOOKUP(A:A,[1]TDSheet!$A:$T,20,0)</f>
        <v>20</v>
      </c>
      <c r="N51" s="14"/>
      <c r="O51" s="14"/>
      <c r="P51" s="14"/>
      <c r="Q51" s="16"/>
      <c r="R51" s="16">
        <v>10</v>
      </c>
      <c r="S51" s="14">
        <f t="shared" si="11"/>
        <v>5.95</v>
      </c>
      <c r="T51" s="16"/>
      <c r="U51" s="17">
        <f t="shared" si="12"/>
        <v>8.9722689075630253</v>
      </c>
      <c r="V51" s="14">
        <f t="shared" si="13"/>
        <v>2.2495798319327731</v>
      </c>
      <c r="W51" s="14"/>
      <c r="X51" s="14"/>
      <c r="Y51" s="14">
        <f>VLOOKUP(A:A,[1]TDSheet!$A:$Y,25,0)</f>
        <v>12.035</v>
      </c>
      <c r="Z51" s="14">
        <f>VLOOKUP(A:A,[1]TDSheet!$A:$Z,26,0)</f>
        <v>8.6180000000000003</v>
      </c>
      <c r="AA51" s="14">
        <f>VLOOKUP(A:A,[1]TDSheet!$A:$AA,27,0)</f>
        <v>7.6933999999999996</v>
      </c>
      <c r="AB51" s="14">
        <f>VLOOKUP(A:A,[3]TDSheet!$A:$D,4,0)</f>
        <v>5.7850000000000001</v>
      </c>
      <c r="AC51" s="14" t="str">
        <f>VLOOKUP(A:A,[1]TDSheet!$A:$AC,29,0)</f>
        <v>увел</v>
      </c>
      <c r="AD51" s="14" t="str">
        <f>VLOOKUP(A:A,[1]TDSheet!$A:$AD,30,0)</f>
        <v>костик</v>
      </c>
      <c r="AE51" s="14">
        <f t="shared" si="14"/>
        <v>0</v>
      </c>
      <c r="AF51" s="14">
        <f t="shared" si="15"/>
        <v>10</v>
      </c>
      <c r="AG51" s="14">
        <f t="shared" si="16"/>
        <v>0</v>
      </c>
      <c r="AH51" s="14"/>
      <c r="AI51" s="14"/>
      <c r="AJ51" s="14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36</v>
      </c>
      <c r="D52" s="8">
        <v>71</v>
      </c>
      <c r="E52" s="20">
        <v>52</v>
      </c>
      <c r="F52" s="21">
        <v>-2</v>
      </c>
      <c r="G52" s="1">
        <f>VLOOKUP(A:A,[1]TDSheet!$A:$G,7,0)</f>
        <v>0</v>
      </c>
      <c r="H52" s="1">
        <f>VLOOKUP(A:A,[1]TDSheet!$A:$H,8,0)</f>
        <v>45</v>
      </c>
      <c r="I52" s="14">
        <f>VLOOKUP(A:A,[2]TDSheet!$A:$F,6,0)</f>
        <v>102</v>
      </c>
      <c r="J52" s="14">
        <f t="shared" si="10"/>
        <v>-50</v>
      </c>
      <c r="K52" s="14">
        <f>VLOOKUP(A:A,[1]TDSheet!$A:$K,11,0)</f>
        <v>0</v>
      </c>
      <c r="L52" s="14">
        <f>VLOOKUP(A:A,[1]TDSheet!$A:$L,12,0)</f>
        <v>0</v>
      </c>
      <c r="M52" s="14">
        <f>VLOOKUP(A:A,[1]TDSheet!$A:$T,20,0)</f>
        <v>0</v>
      </c>
      <c r="N52" s="14"/>
      <c r="O52" s="14"/>
      <c r="P52" s="14"/>
      <c r="Q52" s="16"/>
      <c r="R52" s="16"/>
      <c r="S52" s="14">
        <f t="shared" si="11"/>
        <v>10.4</v>
      </c>
      <c r="T52" s="16"/>
      <c r="U52" s="17">
        <f t="shared" si="12"/>
        <v>-0.19230769230769229</v>
      </c>
      <c r="V52" s="14">
        <f t="shared" si="13"/>
        <v>-0.19230769230769229</v>
      </c>
      <c r="W52" s="14"/>
      <c r="X52" s="14"/>
      <c r="Y52" s="14">
        <f>VLOOKUP(A:A,[1]TDSheet!$A:$Y,25,0)</f>
        <v>33</v>
      </c>
      <c r="Z52" s="14">
        <f>VLOOKUP(A:A,[1]TDSheet!$A:$Z,26,0)</f>
        <v>25</v>
      </c>
      <c r="AA52" s="14">
        <f>VLOOKUP(A:A,[1]TDSheet!$A:$AA,27,0)</f>
        <v>42.4</v>
      </c>
      <c r="AB52" s="14">
        <f>VLOOKUP(A:A,[3]TDSheet!$A:$D,4,0)</f>
        <v>8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4"/>
        <v>0</v>
      </c>
      <c r="AF52" s="14">
        <f t="shared" si="15"/>
        <v>0</v>
      </c>
      <c r="AG52" s="14">
        <f t="shared" si="16"/>
        <v>0</v>
      </c>
      <c r="AH52" s="14"/>
      <c r="AI52" s="14"/>
      <c r="AJ52" s="14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269</v>
      </c>
      <c r="D53" s="8">
        <v>612</v>
      </c>
      <c r="E53" s="8">
        <v>440</v>
      </c>
      <c r="F53" s="8">
        <v>315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450</v>
      </c>
      <c r="J53" s="14">
        <f t="shared" si="10"/>
        <v>-10</v>
      </c>
      <c r="K53" s="14">
        <f>VLOOKUP(A:A,[1]TDSheet!$A:$K,11,0)</f>
        <v>120</v>
      </c>
      <c r="L53" s="14">
        <f>VLOOKUP(A:A,[1]TDSheet!$A:$L,12,0)</f>
        <v>120</v>
      </c>
      <c r="M53" s="14">
        <f>VLOOKUP(A:A,[1]TDSheet!$A:$T,20,0)</f>
        <v>90</v>
      </c>
      <c r="N53" s="14"/>
      <c r="O53" s="14"/>
      <c r="P53" s="14"/>
      <c r="Q53" s="16"/>
      <c r="R53" s="16">
        <v>120</v>
      </c>
      <c r="S53" s="14">
        <f t="shared" si="11"/>
        <v>88</v>
      </c>
      <c r="T53" s="16">
        <v>90</v>
      </c>
      <c r="U53" s="17">
        <f t="shared" si="12"/>
        <v>9.7159090909090917</v>
      </c>
      <c r="V53" s="14">
        <f t="shared" si="13"/>
        <v>3.5795454545454546</v>
      </c>
      <c r="W53" s="14"/>
      <c r="X53" s="14"/>
      <c r="Y53" s="14">
        <f>VLOOKUP(A:A,[1]TDSheet!$A:$Y,25,0)</f>
        <v>106</v>
      </c>
      <c r="Z53" s="14">
        <f>VLOOKUP(A:A,[1]TDSheet!$A:$Z,26,0)</f>
        <v>81</v>
      </c>
      <c r="AA53" s="14">
        <f>VLOOKUP(A:A,[1]TDSheet!$A:$AA,27,0)</f>
        <v>95.2</v>
      </c>
      <c r="AB53" s="14">
        <f>VLOOKUP(A:A,[3]TDSheet!$A:$D,4,0)</f>
        <v>48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4"/>
        <v>0</v>
      </c>
      <c r="AF53" s="14">
        <f t="shared" si="15"/>
        <v>36</v>
      </c>
      <c r="AG53" s="14">
        <f t="shared" si="16"/>
        <v>27</v>
      </c>
      <c r="AH53" s="14"/>
      <c r="AI53" s="14"/>
      <c r="AJ53" s="14"/>
    </row>
    <row r="54" spans="1:36" s="1" customFormat="1" ht="11.1" customHeight="1" outlineLevel="1" x14ac:dyDescent="0.2">
      <c r="A54" s="7" t="s">
        <v>57</v>
      </c>
      <c r="B54" s="7" t="s">
        <v>9</v>
      </c>
      <c r="C54" s="8">
        <v>178.87899999999999</v>
      </c>
      <c r="D54" s="8">
        <v>931.81500000000005</v>
      </c>
      <c r="E54" s="8">
        <v>500.28899999999999</v>
      </c>
      <c r="F54" s="8">
        <v>334.964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496.3</v>
      </c>
      <c r="J54" s="14">
        <f t="shared" si="10"/>
        <v>3.9889999999999759</v>
      </c>
      <c r="K54" s="14">
        <f>VLOOKUP(A:A,[1]TDSheet!$A:$K,11,0)</f>
        <v>150</v>
      </c>
      <c r="L54" s="14">
        <f>VLOOKUP(A:A,[1]TDSheet!$A:$L,12,0)</f>
        <v>80</v>
      </c>
      <c r="M54" s="14">
        <f>VLOOKUP(A:A,[1]TDSheet!$A:$T,20,0)</f>
        <v>70</v>
      </c>
      <c r="N54" s="14"/>
      <c r="O54" s="14"/>
      <c r="P54" s="14"/>
      <c r="Q54" s="16">
        <v>70</v>
      </c>
      <c r="R54" s="16">
        <v>160</v>
      </c>
      <c r="S54" s="14">
        <f t="shared" si="11"/>
        <v>100.0578</v>
      </c>
      <c r="T54" s="16">
        <v>120</v>
      </c>
      <c r="U54" s="17">
        <f t="shared" si="12"/>
        <v>9.8439501967862562</v>
      </c>
      <c r="V54" s="14">
        <f t="shared" si="13"/>
        <v>3.3477050264946859</v>
      </c>
      <c r="W54" s="14"/>
      <c r="X54" s="14"/>
      <c r="Y54" s="14">
        <f>VLOOKUP(A:A,[1]TDSheet!$A:$Y,25,0)</f>
        <v>88.108800000000002</v>
      </c>
      <c r="Z54" s="14">
        <f>VLOOKUP(A:A,[1]TDSheet!$A:$Z,26,0)</f>
        <v>74.119600000000005</v>
      </c>
      <c r="AA54" s="14">
        <f>VLOOKUP(A:A,[1]TDSheet!$A:$AA,27,0)</f>
        <v>98.455799999999996</v>
      </c>
      <c r="AB54" s="14">
        <f>VLOOKUP(A:A,[3]TDSheet!$A:$D,4,0)</f>
        <v>89.885999999999996</v>
      </c>
      <c r="AC54" s="14">
        <f>VLOOKUP(A:A,[1]TDSheet!$A:$AC,29,0)</f>
        <v>0</v>
      </c>
      <c r="AD54" s="14">
        <f>VLOOKUP(A:A,[1]TDSheet!$A:$AD,30,0)</f>
        <v>0</v>
      </c>
      <c r="AE54" s="14">
        <f t="shared" si="14"/>
        <v>70</v>
      </c>
      <c r="AF54" s="14">
        <f t="shared" si="15"/>
        <v>160</v>
      </c>
      <c r="AG54" s="14">
        <f t="shared" si="16"/>
        <v>120</v>
      </c>
      <c r="AH54" s="14"/>
      <c r="AI54" s="14"/>
      <c r="AJ54" s="14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1</v>
      </c>
      <c r="D55" s="8">
        <v>37</v>
      </c>
      <c r="E55" s="8">
        <v>11</v>
      </c>
      <c r="F55" s="8">
        <v>25</v>
      </c>
      <c r="G55" s="1">
        <f>VLOOKUP(A:A,[1]TDSheet!$A:$G,7,0)</f>
        <v>0.4</v>
      </c>
      <c r="H55" s="1" t="e">
        <f>VLOOKUP(A:A,[1]TDSheet!$A:$H,8,0)</f>
        <v>#N/A</v>
      </c>
      <c r="I55" s="14">
        <f>VLOOKUP(A:A,[2]TDSheet!$A:$F,6,0)</f>
        <v>11</v>
      </c>
      <c r="J55" s="14">
        <f t="shared" si="10"/>
        <v>0</v>
      </c>
      <c r="K55" s="14">
        <f>VLOOKUP(A:A,[1]TDSheet!$A:$K,11,0)</f>
        <v>0</v>
      </c>
      <c r="L55" s="14">
        <f>VLOOKUP(A:A,[1]TDSheet!$A:$L,12,0)</f>
        <v>0</v>
      </c>
      <c r="M55" s="14">
        <f>VLOOKUP(A:A,[1]TDSheet!$A:$T,20,0)</f>
        <v>0</v>
      </c>
      <c r="N55" s="14"/>
      <c r="O55" s="14"/>
      <c r="P55" s="14"/>
      <c r="Q55" s="16"/>
      <c r="R55" s="16"/>
      <c r="S55" s="14">
        <f t="shared" si="11"/>
        <v>2.2000000000000002</v>
      </c>
      <c r="T55" s="16"/>
      <c r="U55" s="17">
        <f t="shared" si="12"/>
        <v>11.363636363636363</v>
      </c>
      <c r="V55" s="14">
        <f t="shared" si="13"/>
        <v>11.363636363636363</v>
      </c>
      <c r="W55" s="14"/>
      <c r="X55" s="14"/>
      <c r="Y55" s="14">
        <f>VLOOKUP(A:A,[1]TDSheet!$A:$Y,25,0)</f>
        <v>4</v>
      </c>
      <c r="Z55" s="14">
        <f>VLOOKUP(A:A,[1]TDSheet!$A:$Z,26,0)</f>
        <v>2.8</v>
      </c>
      <c r="AA55" s="14">
        <f>VLOOKUP(A:A,[1]TDSheet!$A:$AA,27,0)</f>
        <v>4.4000000000000004</v>
      </c>
      <c r="AB55" s="14">
        <f>VLOOKUP(A:A,[3]TDSheet!$A:$D,4,0)</f>
        <v>8</v>
      </c>
      <c r="AC55" s="14" t="str">
        <f>VLOOKUP(A:A,[1]TDSheet!$A:$AC,29,0)</f>
        <v>увел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0</v>
      </c>
      <c r="AG55" s="14">
        <f t="shared" si="16"/>
        <v>0</v>
      </c>
      <c r="AH55" s="14"/>
      <c r="AI55" s="14"/>
      <c r="AJ55" s="14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60</v>
      </c>
      <c r="D56" s="8">
        <v>967</v>
      </c>
      <c r="E56" s="8">
        <v>144</v>
      </c>
      <c r="F56" s="8">
        <v>286</v>
      </c>
      <c r="G56" s="1">
        <f>VLOOKUP(A:A,[1]TDSheet!$A:$G,7,0)</f>
        <v>0.09</v>
      </c>
      <c r="H56" s="1">
        <f>VLOOKUP(A:A,[1]TDSheet!$A:$H,8,0)</f>
        <v>45</v>
      </c>
      <c r="I56" s="14">
        <f>VLOOKUP(A:A,[2]TDSheet!$A:$F,6,0)</f>
        <v>174</v>
      </c>
      <c r="J56" s="14">
        <f t="shared" si="10"/>
        <v>-30</v>
      </c>
      <c r="K56" s="14">
        <f>VLOOKUP(A:A,[1]TDSheet!$A:$K,11,0)</f>
        <v>80</v>
      </c>
      <c r="L56" s="14">
        <f>VLOOKUP(A:A,[1]TDSheet!$A:$L,12,0)</f>
        <v>80</v>
      </c>
      <c r="M56" s="14">
        <f>VLOOKUP(A:A,[1]TDSheet!$A:$T,20,0)</f>
        <v>0</v>
      </c>
      <c r="N56" s="14"/>
      <c r="O56" s="14"/>
      <c r="P56" s="14"/>
      <c r="Q56" s="16"/>
      <c r="R56" s="16"/>
      <c r="S56" s="14">
        <f t="shared" si="11"/>
        <v>28.8</v>
      </c>
      <c r="T56" s="16"/>
      <c r="U56" s="17">
        <f t="shared" si="12"/>
        <v>15.486111111111111</v>
      </c>
      <c r="V56" s="14">
        <f t="shared" si="13"/>
        <v>9.9305555555555554</v>
      </c>
      <c r="W56" s="14"/>
      <c r="X56" s="14"/>
      <c r="Y56" s="14">
        <f>VLOOKUP(A:A,[1]TDSheet!$A:$Y,25,0)</f>
        <v>51.6</v>
      </c>
      <c r="Z56" s="14">
        <f>VLOOKUP(A:A,[1]TDSheet!$A:$Z,26,0)</f>
        <v>51.2</v>
      </c>
      <c r="AA56" s="14">
        <f>VLOOKUP(A:A,[1]TDSheet!$A:$AA,27,0)</f>
        <v>57.2</v>
      </c>
      <c r="AB56" s="14">
        <f>VLOOKUP(A:A,[3]TDSheet!$A:$D,4,0)</f>
        <v>16</v>
      </c>
      <c r="AC56" s="22" t="s">
        <v>143</v>
      </c>
      <c r="AD56" s="14" t="str">
        <f>VLOOKUP(A:A,[1]TDSheet!$A:$AD,30,0)</f>
        <v>костик</v>
      </c>
      <c r="AE56" s="14">
        <f t="shared" si="14"/>
        <v>0</v>
      </c>
      <c r="AF56" s="14">
        <f t="shared" si="15"/>
        <v>0</v>
      </c>
      <c r="AG56" s="14">
        <f t="shared" si="16"/>
        <v>0</v>
      </c>
      <c r="AH56" s="14"/>
      <c r="AI56" s="14"/>
      <c r="AJ56" s="14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24</v>
      </c>
      <c r="D57" s="8">
        <v>51</v>
      </c>
      <c r="E57" s="8">
        <v>43</v>
      </c>
      <c r="F57" s="8">
        <v>31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45</v>
      </c>
      <c r="J57" s="14">
        <f t="shared" si="10"/>
        <v>-2</v>
      </c>
      <c r="K57" s="14">
        <f>VLOOKUP(A:A,[1]TDSheet!$A:$K,11,0)</f>
        <v>20</v>
      </c>
      <c r="L57" s="14">
        <f>VLOOKUP(A:A,[1]TDSheet!$A:$L,12,0)</f>
        <v>0</v>
      </c>
      <c r="M57" s="14">
        <f>VLOOKUP(A:A,[1]TDSheet!$A:$T,20,0)</f>
        <v>0</v>
      </c>
      <c r="N57" s="14"/>
      <c r="O57" s="14"/>
      <c r="P57" s="14"/>
      <c r="Q57" s="16"/>
      <c r="R57" s="16">
        <v>30</v>
      </c>
      <c r="S57" s="14">
        <f t="shared" si="11"/>
        <v>8.6</v>
      </c>
      <c r="T57" s="16"/>
      <c r="U57" s="17">
        <f t="shared" si="12"/>
        <v>9.4186046511627914</v>
      </c>
      <c r="V57" s="14">
        <f t="shared" si="13"/>
        <v>3.6046511627906979</v>
      </c>
      <c r="W57" s="14"/>
      <c r="X57" s="14"/>
      <c r="Y57" s="14">
        <f>VLOOKUP(A:A,[1]TDSheet!$A:$Y,25,0)</f>
        <v>8.4</v>
      </c>
      <c r="Z57" s="14">
        <f>VLOOKUP(A:A,[1]TDSheet!$A:$Z,26,0)</f>
        <v>7</v>
      </c>
      <c r="AA57" s="14">
        <f>VLOOKUP(A:A,[1]TDSheet!$A:$AA,27,0)</f>
        <v>9</v>
      </c>
      <c r="AB57" s="14">
        <f>VLOOKUP(A:A,[3]TDSheet!$A:$D,4,0)</f>
        <v>15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4"/>
        <v>0</v>
      </c>
      <c r="AF57" s="14">
        <f t="shared" si="15"/>
        <v>12</v>
      </c>
      <c r="AG57" s="14">
        <f t="shared" si="16"/>
        <v>0</v>
      </c>
      <c r="AH57" s="14"/>
      <c r="AI57" s="14"/>
      <c r="AJ57" s="14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119</v>
      </c>
      <c r="D58" s="8">
        <v>776</v>
      </c>
      <c r="E58" s="20">
        <v>661</v>
      </c>
      <c r="F58" s="20">
        <v>439</v>
      </c>
      <c r="G58" s="1">
        <f>VLOOKUP(A:A,[1]TDSheet!$A:$G,7,0)</f>
        <v>0.3</v>
      </c>
      <c r="H58" s="1" t="e">
        <f>VLOOKUP(A:A,[1]TDSheet!$A:$H,8,0)</f>
        <v>#N/A</v>
      </c>
      <c r="I58" s="14">
        <f>VLOOKUP(A:A,[2]TDSheet!$A:$F,6,0)</f>
        <v>641</v>
      </c>
      <c r="J58" s="14">
        <f t="shared" si="10"/>
        <v>20</v>
      </c>
      <c r="K58" s="14">
        <f>VLOOKUP(A:A,[1]TDSheet!$A:$K,11,0)</f>
        <v>240</v>
      </c>
      <c r="L58" s="14">
        <f>VLOOKUP(A:A,[1]TDSheet!$A:$L,12,0)</f>
        <v>120</v>
      </c>
      <c r="M58" s="14">
        <f>VLOOKUP(A:A,[1]TDSheet!$A:$T,20,0)</f>
        <v>0</v>
      </c>
      <c r="N58" s="14"/>
      <c r="O58" s="14"/>
      <c r="P58" s="14"/>
      <c r="Q58" s="16">
        <v>160</v>
      </c>
      <c r="R58" s="16">
        <v>240</v>
      </c>
      <c r="S58" s="14">
        <f t="shared" si="11"/>
        <v>132.19999999999999</v>
      </c>
      <c r="T58" s="16">
        <v>80</v>
      </c>
      <c r="U58" s="17">
        <f t="shared" si="12"/>
        <v>9.6747352496217864</v>
      </c>
      <c r="V58" s="14">
        <f t="shared" si="13"/>
        <v>3.3207261724659611</v>
      </c>
      <c r="W58" s="14"/>
      <c r="X58" s="14"/>
      <c r="Y58" s="14">
        <f>VLOOKUP(A:A,[1]TDSheet!$A:$Y,25,0)</f>
        <v>116</v>
      </c>
      <c r="Z58" s="14">
        <f>VLOOKUP(A:A,[1]TDSheet!$A:$Z,26,0)</f>
        <v>100.6</v>
      </c>
      <c r="AA58" s="14">
        <f>VLOOKUP(A:A,[1]TDSheet!$A:$AA,27,0)</f>
        <v>136.4</v>
      </c>
      <c r="AB58" s="14">
        <f>VLOOKUP(A:A,[3]TDSheet!$A:$D,4,0)</f>
        <v>135</v>
      </c>
      <c r="AC58" s="14" t="str">
        <f>VLOOKUP(A:A,[1]TDSheet!$A:$AC,29,0)</f>
        <v>нов</v>
      </c>
      <c r="AD58" s="14" t="str">
        <f>VLOOKUP(A:A,[1]TDSheet!$A:$AD,30,0)</f>
        <v>нов</v>
      </c>
      <c r="AE58" s="14">
        <f t="shared" si="14"/>
        <v>48</v>
      </c>
      <c r="AF58" s="14">
        <f t="shared" si="15"/>
        <v>72</v>
      </c>
      <c r="AG58" s="14">
        <f t="shared" si="16"/>
        <v>24</v>
      </c>
      <c r="AH58" s="14"/>
      <c r="AI58" s="14"/>
      <c r="AJ58" s="14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2044</v>
      </c>
      <c r="D59" s="8">
        <v>5124</v>
      </c>
      <c r="E59" s="8">
        <v>3248</v>
      </c>
      <c r="F59" s="8">
        <v>1482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3338</v>
      </c>
      <c r="J59" s="14">
        <f t="shared" si="10"/>
        <v>-90</v>
      </c>
      <c r="K59" s="14">
        <f>VLOOKUP(A:A,[1]TDSheet!$A:$K,11,0)</f>
        <v>1000</v>
      </c>
      <c r="L59" s="14">
        <f>VLOOKUP(A:A,[1]TDSheet!$A:$L,12,0)</f>
        <v>400</v>
      </c>
      <c r="M59" s="14">
        <f>VLOOKUP(A:A,[1]TDSheet!$A:$T,20,0)</f>
        <v>1000</v>
      </c>
      <c r="N59" s="14"/>
      <c r="O59" s="14"/>
      <c r="P59" s="14"/>
      <c r="Q59" s="16">
        <v>800</v>
      </c>
      <c r="R59" s="16">
        <v>1200</v>
      </c>
      <c r="S59" s="14">
        <f t="shared" si="11"/>
        <v>649.6</v>
      </c>
      <c r="T59" s="16">
        <v>800</v>
      </c>
      <c r="U59" s="17">
        <f t="shared" si="12"/>
        <v>10.286330049261084</v>
      </c>
      <c r="V59" s="14">
        <f t="shared" si="13"/>
        <v>2.2814039408866993</v>
      </c>
      <c r="W59" s="14"/>
      <c r="X59" s="14"/>
      <c r="Y59" s="14">
        <f>VLOOKUP(A:A,[1]TDSheet!$A:$Y,25,0)</f>
        <v>511.2</v>
      </c>
      <c r="Z59" s="14">
        <f>VLOOKUP(A:A,[1]TDSheet!$A:$Z,26,0)</f>
        <v>483.4</v>
      </c>
      <c r="AA59" s="14">
        <f>VLOOKUP(A:A,[1]TDSheet!$A:$AA,27,0)</f>
        <v>546</v>
      </c>
      <c r="AB59" s="14">
        <f>VLOOKUP(A:A,[3]TDSheet!$A:$D,4,0)</f>
        <v>721</v>
      </c>
      <c r="AC59" s="14" t="str">
        <f>VLOOKUP(A:A,[1]TDSheet!$A:$AC,29,0)</f>
        <v>борд</v>
      </c>
      <c r="AD59" s="14" t="str">
        <f>VLOOKUP(A:A,[1]TDSheet!$A:$AD,30,0)</f>
        <v>борд</v>
      </c>
      <c r="AE59" s="14">
        <f t="shared" si="14"/>
        <v>224.00000000000003</v>
      </c>
      <c r="AF59" s="14">
        <f t="shared" si="15"/>
        <v>336.00000000000006</v>
      </c>
      <c r="AG59" s="14">
        <f t="shared" si="16"/>
        <v>224.00000000000003</v>
      </c>
      <c r="AH59" s="14"/>
      <c r="AI59" s="14"/>
      <c r="AJ59" s="14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2</v>
      </c>
      <c r="D60" s="8">
        <v>3</v>
      </c>
      <c r="E60" s="8">
        <v>0</v>
      </c>
      <c r="F60" s="8"/>
      <c r="G60" s="1">
        <f>VLOOKUP(A:A,[1]TDSheet!$A:$G,7,0)</f>
        <v>0</v>
      </c>
      <c r="H60" s="1">
        <f>VLOOKUP(A:A,[1]TDSheet!$A:$H,8,0)</f>
        <v>45</v>
      </c>
      <c r="I60" s="14">
        <f>VLOOKUP(A:A,[2]TDSheet!$A:$F,6,0)</f>
        <v>2</v>
      </c>
      <c r="J60" s="14">
        <f t="shared" si="10"/>
        <v>-2</v>
      </c>
      <c r="K60" s="14">
        <f>VLOOKUP(A:A,[1]TDSheet!$A:$K,11,0)</f>
        <v>0</v>
      </c>
      <c r="L60" s="14">
        <f>VLOOKUP(A:A,[1]TDSheet!$A:$L,12,0)</f>
        <v>0</v>
      </c>
      <c r="M60" s="14">
        <f>VLOOKUP(A:A,[1]TDSheet!$A:$T,20,0)</f>
        <v>0</v>
      </c>
      <c r="N60" s="14"/>
      <c r="O60" s="14"/>
      <c r="P60" s="14"/>
      <c r="Q60" s="16"/>
      <c r="R60" s="16"/>
      <c r="S60" s="14">
        <f t="shared" si="11"/>
        <v>0</v>
      </c>
      <c r="T60" s="16"/>
      <c r="U60" s="17" t="e">
        <f t="shared" si="12"/>
        <v>#DIV/0!</v>
      </c>
      <c r="V60" s="14" t="e">
        <f t="shared" si="13"/>
        <v>#DIV/0!</v>
      </c>
      <c r="W60" s="14"/>
      <c r="X60" s="14"/>
      <c r="Y60" s="14">
        <f>VLOOKUP(A:A,[1]TDSheet!$A:$Y,25,0)</f>
        <v>651.6</v>
      </c>
      <c r="Z60" s="14">
        <f>VLOOKUP(A:A,[1]TDSheet!$A:$Z,26,0)</f>
        <v>633.6</v>
      </c>
      <c r="AA60" s="14">
        <f>VLOOKUP(A:A,[1]TDSheet!$A:$AA,27,0)</f>
        <v>688.6</v>
      </c>
      <c r="AB60" s="14">
        <v>0</v>
      </c>
      <c r="AC60" s="14">
        <f>VLOOKUP(A:A,[1]TDSheet!$A:$AC,29,0)</f>
        <v>0</v>
      </c>
      <c r="AD60" s="14" t="str">
        <f>VLOOKUP(A:A,[1]TDSheet!$A:$AD,30,0)</f>
        <v>пл600</v>
      </c>
      <c r="AE60" s="14">
        <f t="shared" si="14"/>
        <v>0</v>
      </c>
      <c r="AF60" s="14">
        <f t="shared" si="15"/>
        <v>0</v>
      </c>
      <c r="AG60" s="14">
        <f t="shared" si="16"/>
        <v>0</v>
      </c>
      <c r="AH60" s="14"/>
      <c r="AI60" s="14"/>
      <c r="AJ60" s="14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4111</v>
      </c>
      <c r="D61" s="8">
        <v>19761</v>
      </c>
      <c r="E61" s="8">
        <v>5282</v>
      </c>
      <c r="F61" s="8">
        <v>2955</v>
      </c>
      <c r="G61" s="1">
        <f>VLOOKUP(A:A,[1]TDSheet!$A:$G,7,0)</f>
        <v>0.35</v>
      </c>
      <c r="H61" s="1">
        <f>VLOOKUP(A:A,[1]TDSheet!$A:$H,8,0)</f>
        <v>45</v>
      </c>
      <c r="I61" s="14">
        <f>VLOOKUP(A:A,[2]TDSheet!$A:$F,6,0)</f>
        <v>5361</v>
      </c>
      <c r="J61" s="14">
        <f t="shared" si="10"/>
        <v>-79</v>
      </c>
      <c r="K61" s="14">
        <f>VLOOKUP(A:A,[1]TDSheet!$A:$K,11,0)</f>
        <v>1400</v>
      </c>
      <c r="L61" s="14">
        <f>VLOOKUP(A:A,[1]TDSheet!$A:$L,12,0)</f>
        <v>1000</v>
      </c>
      <c r="M61" s="14">
        <f>VLOOKUP(A:A,[1]TDSheet!$A:$T,20,0)</f>
        <v>1000</v>
      </c>
      <c r="N61" s="14"/>
      <c r="O61" s="14"/>
      <c r="P61" s="14"/>
      <c r="Q61" s="16">
        <v>1200</v>
      </c>
      <c r="R61" s="16">
        <v>1800</v>
      </c>
      <c r="S61" s="14">
        <f t="shared" si="11"/>
        <v>1056.4000000000001</v>
      </c>
      <c r="T61" s="16">
        <v>1800</v>
      </c>
      <c r="U61" s="17">
        <f t="shared" si="12"/>
        <v>10.559447179098825</v>
      </c>
      <c r="V61" s="14">
        <f t="shared" si="13"/>
        <v>2.797235895494131</v>
      </c>
      <c r="W61" s="14"/>
      <c r="X61" s="14"/>
      <c r="Y61" s="14">
        <f>VLOOKUP(A:A,[1]TDSheet!$A:$Y,25,0)</f>
        <v>935.8</v>
      </c>
      <c r="Z61" s="14">
        <f>VLOOKUP(A:A,[1]TDSheet!$A:$Z,26,0)</f>
        <v>930.6</v>
      </c>
      <c r="AA61" s="14">
        <f>VLOOKUP(A:A,[1]TDSheet!$A:$AA,27,0)</f>
        <v>1029.5999999999999</v>
      </c>
      <c r="AB61" s="14">
        <f>VLOOKUP(A:A,[3]TDSheet!$A:$D,4,0)</f>
        <v>1109</v>
      </c>
      <c r="AC61" s="14" t="str">
        <f>VLOOKUP(A:A,[1]TDSheet!$A:$AC,29,0)</f>
        <v>борд</v>
      </c>
      <c r="AD61" s="14" t="str">
        <f>VLOOKUP(A:A,[1]TDSheet!$A:$AD,30,0)</f>
        <v>пл600</v>
      </c>
      <c r="AE61" s="14">
        <f t="shared" si="14"/>
        <v>420</v>
      </c>
      <c r="AF61" s="14">
        <f t="shared" si="15"/>
        <v>630</v>
      </c>
      <c r="AG61" s="14">
        <f t="shared" si="16"/>
        <v>630</v>
      </c>
      <c r="AH61" s="14"/>
      <c r="AI61" s="14"/>
      <c r="AJ61" s="14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1142</v>
      </c>
      <c r="D62" s="8">
        <v>3061</v>
      </c>
      <c r="E62" s="8">
        <v>1621</v>
      </c>
      <c r="F62" s="8">
        <v>1182</v>
      </c>
      <c r="G62" s="1">
        <f>VLOOKUP(A:A,[1]TDSheet!$A:$G,7,0)</f>
        <v>0.41</v>
      </c>
      <c r="H62" s="1">
        <f>VLOOKUP(A:A,[1]TDSheet!$A:$H,8,0)</f>
        <v>45</v>
      </c>
      <c r="I62" s="14">
        <f>VLOOKUP(A:A,[2]TDSheet!$A:$F,6,0)</f>
        <v>1676</v>
      </c>
      <c r="J62" s="14">
        <f t="shared" si="10"/>
        <v>-55</v>
      </c>
      <c r="K62" s="14">
        <f>VLOOKUP(A:A,[1]TDSheet!$A:$K,11,0)</f>
        <v>480</v>
      </c>
      <c r="L62" s="14">
        <f>VLOOKUP(A:A,[1]TDSheet!$A:$L,12,0)</f>
        <v>120</v>
      </c>
      <c r="M62" s="14">
        <f>VLOOKUP(A:A,[1]TDSheet!$A:$T,20,0)</f>
        <v>0</v>
      </c>
      <c r="N62" s="14"/>
      <c r="O62" s="14"/>
      <c r="P62" s="14"/>
      <c r="Q62" s="16">
        <v>480</v>
      </c>
      <c r="R62" s="16">
        <v>480</v>
      </c>
      <c r="S62" s="14">
        <f t="shared" si="11"/>
        <v>324.2</v>
      </c>
      <c r="T62" s="16">
        <v>480</v>
      </c>
      <c r="U62" s="17">
        <f t="shared" si="12"/>
        <v>9.9383096853793962</v>
      </c>
      <c r="V62" s="14">
        <f t="shared" si="13"/>
        <v>3.6458975940777298</v>
      </c>
      <c r="W62" s="14"/>
      <c r="X62" s="14"/>
      <c r="Y62" s="14">
        <f>VLOOKUP(A:A,[1]TDSheet!$A:$Y,25,0)</f>
        <v>341.6</v>
      </c>
      <c r="Z62" s="14">
        <f>VLOOKUP(A:A,[1]TDSheet!$A:$Z,26,0)</f>
        <v>317.8</v>
      </c>
      <c r="AA62" s="14">
        <f>VLOOKUP(A:A,[1]TDSheet!$A:$AA,27,0)</f>
        <v>333.8</v>
      </c>
      <c r="AB62" s="14">
        <f>VLOOKUP(A:A,[3]TDSheet!$A:$D,4,0)</f>
        <v>467</v>
      </c>
      <c r="AC62" s="14" t="str">
        <f>VLOOKUP(A:A,[1]TDSheet!$A:$AC,29,0)</f>
        <v>плакат</v>
      </c>
      <c r="AD62" s="14" t="str">
        <f>VLOOKUP(A:A,[1]TDSheet!$A:$AD,30,0)</f>
        <v>плакат</v>
      </c>
      <c r="AE62" s="14">
        <f t="shared" si="14"/>
        <v>196.79999999999998</v>
      </c>
      <c r="AF62" s="14">
        <f t="shared" si="15"/>
        <v>196.79999999999998</v>
      </c>
      <c r="AG62" s="14">
        <f t="shared" si="16"/>
        <v>196.79999999999998</v>
      </c>
      <c r="AH62" s="14"/>
      <c r="AI62" s="14"/>
      <c r="AJ62" s="14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216</v>
      </c>
      <c r="D63" s="8">
        <v>373</v>
      </c>
      <c r="E63" s="8">
        <v>367</v>
      </c>
      <c r="F63" s="8">
        <v>130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389</v>
      </c>
      <c r="J63" s="14">
        <f t="shared" si="10"/>
        <v>-22</v>
      </c>
      <c r="K63" s="14">
        <f>VLOOKUP(A:A,[1]TDSheet!$A:$K,11,0)</f>
        <v>80</v>
      </c>
      <c r="L63" s="14">
        <f>VLOOKUP(A:A,[1]TDSheet!$A:$L,12,0)</f>
        <v>50</v>
      </c>
      <c r="M63" s="14">
        <f>VLOOKUP(A:A,[1]TDSheet!$A:$T,20,0)</f>
        <v>200</v>
      </c>
      <c r="N63" s="14"/>
      <c r="O63" s="14"/>
      <c r="P63" s="14"/>
      <c r="Q63" s="16">
        <v>40</v>
      </c>
      <c r="R63" s="16">
        <v>80</v>
      </c>
      <c r="S63" s="14">
        <f t="shared" si="11"/>
        <v>73.400000000000006</v>
      </c>
      <c r="T63" s="16">
        <v>80</v>
      </c>
      <c r="U63" s="17">
        <f t="shared" si="12"/>
        <v>8.9918256130790191</v>
      </c>
      <c r="V63" s="14">
        <f t="shared" si="13"/>
        <v>1.771117166212534</v>
      </c>
      <c r="W63" s="14"/>
      <c r="X63" s="14"/>
      <c r="Y63" s="14">
        <f>VLOOKUP(A:A,[1]TDSheet!$A:$Y,25,0)</f>
        <v>61.8</v>
      </c>
      <c r="Z63" s="14">
        <f>VLOOKUP(A:A,[1]TDSheet!$A:$Z,26,0)</f>
        <v>60</v>
      </c>
      <c r="AA63" s="14">
        <f>VLOOKUP(A:A,[1]TDSheet!$A:$AA,27,0)</f>
        <v>62.6</v>
      </c>
      <c r="AB63" s="14">
        <f>VLOOKUP(A:A,[3]TDSheet!$A:$D,4,0)</f>
        <v>48</v>
      </c>
      <c r="AC63" s="14" t="str">
        <f>VLOOKUP(A:A,[1]TDSheet!$A:$AC,29,0)</f>
        <v>Вит</v>
      </c>
      <c r="AD63" s="14" t="e">
        <f>VLOOKUP(A:A,[1]TDSheet!$A:$AD,30,0)</f>
        <v>#N/A</v>
      </c>
      <c r="AE63" s="14">
        <f t="shared" si="14"/>
        <v>16.399999999999999</v>
      </c>
      <c r="AF63" s="14">
        <f t="shared" si="15"/>
        <v>32.799999999999997</v>
      </c>
      <c r="AG63" s="14">
        <f t="shared" si="16"/>
        <v>32.799999999999997</v>
      </c>
      <c r="AH63" s="14"/>
      <c r="AI63" s="14"/>
      <c r="AJ63" s="14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46</v>
      </c>
      <c r="D64" s="8">
        <v>196</v>
      </c>
      <c r="E64" s="8">
        <v>65</v>
      </c>
      <c r="F64" s="8">
        <v>161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65</v>
      </c>
      <c r="J64" s="14">
        <f t="shared" si="10"/>
        <v>0</v>
      </c>
      <c r="K64" s="14">
        <f>VLOOKUP(A:A,[1]TDSheet!$A:$K,11,0)</f>
        <v>0</v>
      </c>
      <c r="L64" s="14">
        <f>VLOOKUP(A:A,[1]TDSheet!$A:$L,12,0)</f>
        <v>0</v>
      </c>
      <c r="M64" s="14">
        <f>VLOOKUP(A:A,[1]TDSheet!$A:$T,20,0)</f>
        <v>0</v>
      </c>
      <c r="N64" s="14"/>
      <c r="O64" s="14"/>
      <c r="P64" s="14"/>
      <c r="Q64" s="16"/>
      <c r="R64" s="16"/>
      <c r="S64" s="14">
        <f t="shared" si="11"/>
        <v>13</v>
      </c>
      <c r="T64" s="16"/>
      <c r="U64" s="17">
        <f t="shared" si="12"/>
        <v>12.384615384615385</v>
      </c>
      <c r="V64" s="14">
        <f t="shared" si="13"/>
        <v>12.384615384615385</v>
      </c>
      <c r="W64" s="14"/>
      <c r="X64" s="14"/>
      <c r="Y64" s="14">
        <f>VLOOKUP(A:A,[1]TDSheet!$A:$Y,25,0)</f>
        <v>16.2</v>
      </c>
      <c r="Z64" s="14">
        <f>VLOOKUP(A:A,[1]TDSheet!$A:$Z,26,0)</f>
        <v>12.4</v>
      </c>
      <c r="AA64" s="14">
        <f>VLOOKUP(A:A,[1]TDSheet!$A:$AA,27,0)</f>
        <v>14.4</v>
      </c>
      <c r="AB64" s="14">
        <f>VLOOKUP(A:A,[3]TDSheet!$A:$D,4,0)</f>
        <v>17</v>
      </c>
      <c r="AC64" s="22" t="str">
        <f>VLOOKUP(A:A,[1]TDSheet!$A:$AC,29,0)</f>
        <v>увел</v>
      </c>
      <c r="AD64" s="14" t="str">
        <f>VLOOKUP(A:A,[1]TDSheet!$A:$AD,30,0)</f>
        <v>увел</v>
      </c>
      <c r="AE64" s="14">
        <f t="shared" si="14"/>
        <v>0</v>
      </c>
      <c r="AF64" s="14">
        <f t="shared" si="15"/>
        <v>0</v>
      </c>
      <c r="AG64" s="14">
        <f t="shared" si="16"/>
        <v>0</v>
      </c>
      <c r="AH64" s="14"/>
      <c r="AI64" s="14"/>
      <c r="AJ64" s="14"/>
    </row>
    <row r="65" spans="1:36" s="1" customFormat="1" ht="11.1" customHeight="1" outlineLevel="1" x14ac:dyDescent="0.2">
      <c r="A65" s="7" t="s">
        <v>68</v>
      </c>
      <c r="B65" s="7" t="s">
        <v>8</v>
      </c>
      <c r="C65" s="8">
        <v>325</v>
      </c>
      <c r="D65" s="8">
        <v>973</v>
      </c>
      <c r="E65" s="8">
        <v>598</v>
      </c>
      <c r="F65" s="8">
        <v>460</v>
      </c>
      <c r="G65" s="1">
        <f>VLOOKUP(A:A,[1]TDSheet!$A:$G,7,0)</f>
        <v>0.36</v>
      </c>
      <c r="H65" s="1" t="e">
        <f>VLOOKUP(A:A,[1]TDSheet!$A:$H,8,0)</f>
        <v>#N/A</v>
      </c>
      <c r="I65" s="14">
        <f>VLOOKUP(A:A,[2]TDSheet!$A:$F,6,0)</f>
        <v>593</v>
      </c>
      <c r="J65" s="14">
        <f t="shared" si="10"/>
        <v>5</v>
      </c>
      <c r="K65" s="14">
        <f>VLOOKUP(A:A,[1]TDSheet!$A:$K,11,0)</f>
        <v>150</v>
      </c>
      <c r="L65" s="14">
        <f>VLOOKUP(A:A,[1]TDSheet!$A:$L,12,0)</f>
        <v>0</v>
      </c>
      <c r="M65" s="14">
        <f>VLOOKUP(A:A,[1]TDSheet!$A:$T,20,0)</f>
        <v>0</v>
      </c>
      <c r="N65" s="14"/>
      <c r="O65" s="14"/>
      <c r="P65" s="14"/>
      <c r="Q65" s="16">
        <v>240</v>
      </c>
      <c r="R65" s="16">
        <v>180</v>
      </c>
      <c r="S65" s="14">
        <f t="shared" si="11"/>
        <v>119.6</v>
      </c>
      <c r="T65" s="16">
        <v>120</v>
      </c>
      <c r="U65" s="17">
        <f t="shared" si="12"/>
        <v>9.615384615384615</v>
      </c>
      <c r="V65" s="14">
        <f t="shared" si="13"/>
        <v>3.8461538461538463</v>
      </c>
      <c r="W65" s="14"/>
      <c r="X65" s="14"/>
      <c r="Y65" s="14">
        <f>VLOOKUP(A:A,[1]TDSheet!$A:$Y,25,0)</f>
        <v>133.6</v>
      </c>
      <c r="Z65" s="14">
        <f>VLOOKUP(A:A,[1]TDSheet!$A:$Z,26,0)</f>
        <v>112.4</v>
      </c>
      <c r="AA65" s="14">
        <f>VLOOKUP(A:A,[1]TDSheet!$A:$AA,27,0)</f>
        <v>129.4</v>
      </c>
      <c r="AB65" s="14">
        <f>VLOOKUP(A:A,[3]TDSheet!$A:$D,4,0)</f>
        <v>201</v>
      </c>
      <c r="AC65" s="14" t="str">
        <f>VLOOKUP(A:A,[1]TDSheet!$A:$AC,29,0)</f>
        <v>к720</v>
      </c>
      <c r="AD65" s="14" t="str">
        <f>VLOOKUP(A:A,[1]TDSheet!$A:$AD,30,0)</f>
        <v>к720</v>
      </c>
      <c r="AE65" s="14">
        <f t="shared" si="14"/>
        <v>86.399999999999991</v>
      </c>
      <c r="AF65" s="14">
        <f t="shared" si="15"/>
        <v>64.8</v>
      </c>
      <c r="AG65" s="14">
        <f t="shared" si="16"/>
        <v>43.199999999999996</v>
      </c>
      <c r="AH65" s="14"/>
      <c r="AI65" s="14"/>
      <c r="AJ65" s="14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462</v>
      </c>
      <c r="D66" s="8">
        <v>546</v>
      </c>
      <c r="E66" s="8">
        <v>812</v>
      </c>
      <c r="F66" s="8">
        <v>143</v>
      </c>
      <c r="G66" s="1">
        <f>VLOOKUP(A:A,[1]TDSheet!$A:$G,7,0)</f>
        <v>0.28000000000000003</v>
      </c>
      <c r="H66" s="1" t="e">
        <f>VLOOKUP(A:A,[1]TDSheet!$A:$H,8,0)</f>
        <v>#N/A</v>
      </c>
      <c r="I66" s="14">
        <f>VLOOKUP(A:A,[2]TDSheet!$A:$F,6,0)</f>
        <v>824</v>
      </c>
      <c r="J66" s="14">
        <f t="shared" si="10"/>
        <v>-12</v>
      </c>
      <c r="K66" s="14">
        <f>VLOOKUP(A:A,[1]TDSheet!$A:$K,11,0)</f>
        <v>160</v>
      </c>
      <c r="L66" s="14">
        <f>VLOOKUP(A:A,[1]TDSheet!$A:$L,12,0)</f>
        <v>120</v>
      </c>
      <c r="M66" s="14">
        <f>VLOOKUP(A:A,[1]TDSheet!$A:$T,20,0)</f>
        <v>440</v>
      </c>
      <c r="N66" s="14"/>
      <c r="O66" s="14"/>
      <c r="P66" s="14"/>
      <c r="Q66" s="16">
        <v>280</v>
      </c>
      <c r="R66" s="16">
        <v>240</v>
      </c>
      <c r="S66" s="14">
        <f t="shared" si="11"/>
        <v>162.4</v>
      </c>
      <c r="T66" s="16">
        <v>160</v>
      </c>
      <c r="U66" s="17">
        <f t="shared" si="12"/>
        <v>9.5012315270935961</v>
      </c>
      <c r="V66" s="14">
        <f t="shared" si="13"/>
        <v>0.88054187192118227</v>
      </c>
      <c r="W66" s="14"/>
      <c r="X66" s="14"/>
      <c r="Y66" s="14">
        <f>VLOOKUP(A:A,[1]TDSheet!$A:$Y,25,0)</f>
        <v>114.8</v>
      </c>
      <c r="Z66" s="14">
        <f>VLOOKUP(A:A,[1]TDSheet!$A:$Z,26,0)</f>
        <v>121.4</v>
      </c>
      <c r="AA66" s="14">
        <f>VLOOKUP(A:A,[1]TDSheet!$A:$AA,27,0)</f>
        <v>122.2</v>
      </c>
      <c r="AB66" s="14">
        <f>VLOOKUP(A:A,[3]TDSheet!$A:$D,4,0)</f>
        <v>206</v>
      </c>
      <c r="AC66" s="14" t="str">
        <f>VLOOKUP(A:A,[1]TDSheet!$A:$AC,29,0)</f>
        <v>м10з</v>
      </c>
      <c r="AD66" s="14" t="str">
        <f>VLOOKUP(A:A,[1]TDSheet!$A:$AD,30,0)</f>
        <v>м10з</v>
      </c>
      <c r="AE66" s="14">
        <f t="shared" si="14"/>
        <v>78.400000000000006</v>
      </c>
      <c r="AF66" s="14">
        <f t="shared" si="15"/>
        <v>67.2</v>
      </c>
      <c r="AG66" s="14">
        <f t="shared" si="16"/>
        <v>44.800000000000004</v>
      </c>
      <c r="AH66" s="14"/>
      <c r="AI66" s="14"/>
      <c r="AJ66" s="14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125</v>
      </c>
      <c r="D67" s="8">
        <v>436</v>
      </c>
      <c r="E67" s="8">
        <v>363</v>
      </c>
      <c r="F67" s="8">
        <v>159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377</v>
      </c>
      <c r="J67" s="14">
        <f t="shared" si="10"/>
        <v>-14</v>
      </c>
      <c r="K67" s="14">
        <f>VLOOKUP(A:A,[1]TDSheet!$A:$K,11,0)</f>
        <v>160</v>
      </c>
      <c r="L67" s="14">
        <f>VLOOKUP(A:A,[1]TDSheet!$A:$L,12,0)</f>
        <v>80</v>
      </c>
      <c r="M67" s="14">
        <f>VLOOKUP(A:A,[1]TDSheet!$A:$T,20,0)</f>
        <v>0</v>
      </c>
      <c r="N67" s="14"/>
      <c r="O67" s="14"/>
      <c r="P67" s="14"/>
      <c r="Q67" s="16">
        <v>120</v>
      </c>
      <c r="R67" s="16">
        <v>120</v>
      </c>
      <c r="S67" s="14">
        <f t="shared" si="11"/>
        <v>72.599999999999994</v>
      </c>
      <c r="T67" s="16">
        <v>80</v>
      </c>
      <c r="U67" s="17">
        <f t="shared" si="12"/>
        <v>9.903581267217632</v>
      </c>
      <c r="V67" s="14">
        <f t="shared" si="13"/>
        <v>2.1900826446280992</v>
      </c>
      <c r="W67" s="14"/>
      <c r="X67" s="14"/>
      <c r="Y67" s="14">
        <f>VLOOKUP(A:A,[1]TDSheet!$A:$Y,25,0)</f>
        <v>62</v>
      </c>
      <c r="Z67" s="14">
        <f>VLOOKUP(A:A,[1]TDSheet!$A:$Z,26,0)</f>
        <v>56.8</v>
      </c>
      <c r="AA67" s="14">
        <f>VLOOKUP(A:A,[1]TDSheet!$A:$AA,27,0)</f>
        <v>65.2</v>
      </c>
      <c r="AB67" s="14">
        <f>VLOOKUP(A:A,[3]TDSheet!$A:$D,4,0)</f>
        <v>70</v>
      </c>
      <c r="AC67" s="14" t="str">
        <f>VLOOKUP(A:A,[1]TDSheet!$A:$AC,29,0)</f>
        <v>костик</v>
      </c>
      <c r="AD67" s="14" t="str">
        <f>VLOOKUP(A:A,[1]TDSheet!$A:$AD,30,0)</f>
        <v>костик</v>
      </c>
      <c r="AE67" s="14">
        <f t="shared" si="14"/>
        <v>39.6</v>
      </c>
      <c r="AF67" s="14">
        <f t="shared" si="15"/>
        <v>39.6</v>
      </c>
      <c r="AG67" s="14">
        <f t="shared" si="16"/>
        <v>26.400000000000002</v>
      </c>
      <c r="AH67" s="14"/>
      <c r="AI67" s="14"/>
      <c r="AJ67" s="14"/>
    </row>
    <row r="68" spans="1:36" s="1" customFormat="1" ht="11.1" customHeight="1" outlineLevel="1" x14ac:dyDescent="0.2">
      <c r="A68" s="7" t="s">
        <v>71</v>
      </c>
      <c r="B68" s="7" t="s">
        <v>8</v>
      </c>
      <c r="C68" s="8">
        <v>121</v>
      </c>
      <c r="D68" s="8">
        <v>277</v>
      </c>
      <c r="E68" s="8">
        <v>238</v>
      </c>
      <c r="F68" s="8">
        <v>143</v>
      </c>
      <c r="G68" s="1">
        <f>VLOOKUP(A:A,[1]TDSheet!$A:$G,7,0)</f>
        <v>0.33</v>
      </c>
      <c r="H68" s="1" t="e">
        <f>VLOOKUP(A:A,[1]TDSheet!$A:$H,8,0)</f>
        <v>#N/A</v>
      </c>
      <c r="I68" s="14">
        <f>VLOOKUP(A:A,[2]TDSheet!$A:$F,6,0)</f>
        <v>253</v>
      </c>
      <c r="J68" s="14">
        <f t="shared" si="10"/>
        <v>-15</v>
      </c>
      <c r="K68" s="14">
        <f>VLOOKUP(A:A,[1]TDSheet!$A:$K,11,0)</f>
        <v>80</v>
      </c>
      <c r="L68" s="14">
        <f>VLOOKUP(A:A,[1]TDSheet!$A:$L,12,0)</f>
        <v>40</v>
      </c>
      <c r="M68" s="14">
        <f>VLOOKUP(A:A,[1]TDSheet!$A:$T,20,0)</f>
        <v>0</v>
      </c>
      <c r="N68" s="14"/>
      <c r="O68" s="14"/>
      <c r="P68" s="14"/>
      <c r="Q68" s="16">
        <v>80</v>
      </c>
      <c r="R68" s="16">
        <v>80</v>
      </c>
      <c r="S68" s="14">
        <f t="shared" si="11"/>
        <v>47.6</v>
      </c>
      <c r="T68" s="16">
        <v>40</v>
      </c>
      <c r="U68" s="17">
        <f t="shared" si="12"/>
        <v>9.7268907563025202</v>
      </c>
      <c r="V68" s="14">
        <f t="shared" si="13"/>
        <v>3.0042016806722689</v>
      </c>
      <c r="W68" s="14"/>
      <c r="X68" s="14"/>
      <c r="Y68" s="14">
        <f>VLOOKUP(A:A,[1]TDSheet!$A:$Y,25,0)</f>
        <v>50.8</v>
      </c>
      <c r="Z68" s="14">
        <f>VLOOKUP(A:A,[1]TDSheet!$A:$Z,26,0)</f>
        <v>44.4</v>
      </c>
      <c r="AA68" s="14">
        <f>VLOOKUP(A:A,[1]TDSheet!$A:$AA,27,0)</f>
        <v>45.6</v>
      </c>
      <c r="AB68" s="14">
        <f>VLOOKUP(A:A,[3]TDSheet!$A:$D,4,0)</f>
        <v>72</v>
      </c>
      <c r="AC68" s="14" t="str">
        <f>VLOOKUP(A:A,[1]TDSheet!$A:$AC,29,0)</f>
        <v>костик</v>
      </c>
      <c r="AD68" s="14" t="str">
        <f>VLOOKUP(A:A,[1]TDSheet!$A:$AD,30,0)</f>
        <v>костик</v>
      </c>
      <c r="AE68" s="14">
        <f t="shared" si="14"/>
        <v>26.400000000000002</v>
      </c>
      <c r="AF68" s="14">
        <f t="shared" si="15"/>
        <v>26.400000000000002</v>
      </c>
      <c r="AG68" s="14">
        <f t="shared" si="16"/>
        <v>13.200000000000001</v>
      </c>
      <c r="AH68" s="14"/>
      <c r="AI68" s="14"/>
      <c r="AJ68" s="14"/>
    </row>
    <row r="69" spans="1:36" s="1" customFormat="1" ht="11.1" customHeight="1" outlineLevel="1" x14ac:dyDescent="0.2">
      <c r="A69" s="7" t="s">
        <v>72</v>
      </c>
      <c r="B69" s="7" t="s">
        <v>8</v>
      </c>
      <c r="C69" s="8">
        <v>481</v>
      </c>
      <c r="D69" s="8">
        <v>814</v>
      </c>
      <c r="E69" s="8">
        <v>474</v>
      </c>
      <c r="F69" s="8">
        <v>192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485</v>
      </c>
      <c r="J69" s="14">
        <f t="shared" si="10"/>
        <v>-11</v>
      </c>
      <c r="K69" s="14">
        <f>VLOOKUP(A:A,[1]TDSheet!$A:$K,11,0)</f>
        <v>120</v>
      </c>
      <c r="L69" s="14">
        <f>VLOOKUP(A:A,[1]TDSheet!$A:$L,12,0)</f>
        <v>80</v>
      </c>
      <c r="M69" s="14">
        <f>VLOOKUP(A:A,[1]TDSheet!$A:$T,20,0)</f>
        <v>160</v>
      </c>
      <c r="N69" s="14"/>
      <c r="O69" s="14"/>
      <c r="P69" s="14"/>
      <c r="Q69" s="16">
        <v>120</v>
      </c>
      <c r="R69" s="16">
        <v>120</v>
      </c>
      <c r="S69" s="14">
        <f t="shared" si="11"/>
        <v>94.8</v>
      </c>
      <c r="T69" s="16">
        <v>120</v>
      </c>
      <c r="U69" s="17">
        <f t="shared" si="12"/>
        <v>9.6202531645569618</v>
      </c>
      <c r="V69" s="14">
        <f t="shared" si="13"/>
        <v>2.0253164556962027</v>
      </c>
      <c r="W69" s="14"/>
      <c r="X69" s="14"/>
      <c r="Y69" s="14">
        <f>VLOOKUP(A:A,[1]TDSheet!$A:$Y,25,0)</f>
        <v>99.6</v>
      </c>
      <c r="Z69" s="14">
        <f>VLOOKUP(A:A,[1]TDSheet!$A:$Z,26,0)</f>
        <v>106</v>
      </c>
      <c r="AA69" s="14">
        <f>VLOOKUP(A:A,[1]TDSheet!$A:$AA,27,0)</f>
        <v>84</v>
      </c>
      <c r="AB69" s="14">
        <f>VLOOKUP(A:A,[3]TDSheet!$A:$D,4,0)</f>
        <v>110</v>
      </c>
      <c r="AC69" s="14" t="str">
        <f>VLOOKUP(A:A,[1]TDSheet!$A:$AC,29,0)</f>
        <v>костик</v>
      </c>
      <c r="AD69" s="14" t="str">
        <f>VLOOKUP(A:A,[1]TDSheet!$A:$AD,30,0)</f>
        <v>костик</v>
      </c>
      <c r="AE69" s="14">
        <f t="shared" si="14"/>
        <v>39.6</v>
      </c>
      <c r="AF69" s="14">
        <f t="shared" si="15"/>
        <v>39.6</v>
      </c>
      <c r="AG69" s="14">
        <f t="shared" si="16"/>
        <v>39.6</v>
      </c>
      <c r="AH69" s="14"/>
      <c r="AI69" s="14"/>
      <c r="AJ69" s="14"/>
    </row>
    <row r="70" spans="1:36" s="1" customFormat="1" ht="11.1" customHeight="1" outlineLevel="1" x14ac:dyDescent="0.2">
      <c r="A70" s="7" t="s">
        <v>73</v>
      </c>
      <c r="B70" s="7" t="s">
        <v>9</v>
      </c>
      <c r="C70" s="8">
        <v>33.305</v>
      </c>
      <c r="D70" s="8">
        <v>8.1539999999999999</v>
      </c>
      <c r="E70" s="8">
        <v>23.814</v>
      </c>
      <c r="F70" s="8">
        <v>-5.0000000000000001E-3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24.86</v>
      </c>
      <c r="J70" s="14">
        <f t="shared" si="10"/>
        <v>-1.0459999999999994</v>
      </c>
      <c r="K70" s="14">
        <f>VLOOKUP(A:A,[1]TDSheet!$A:$K,11,0)</f>
        <v>0</v>
      </c>
      <c r="L70" s="14">
        <f>VLOOKUP(A:A,[1]TDSheet!$A:$L,12,0)</f>
        <v>0</v>
      </c>
      <c r="M70" s="14">
        <f>VLOOKUP(A:A,[1]TDSheet!$A:$T,20,0)</f>
        <v>10</v>
      </c>
      <c r="N70" s="14"/>
      <c r="O70" s="14"/>
      <c r="P70" s="14"/>
      <c r="Q70" s="16">
        <v>10</v>
      </c>
      <c r="R70" s="16">
        <v>10</v>
      </c>
      <c r="S70" s="14">
        <f t="shared" si="11"/>
        <v>4.7628000000000004</v>
      </c>
      <c r="T70" s="16"/>
      <c r="U70" s="17">
        <f t="shared" si="12"/>
        <v>6.2977660199882415</v>
      </c>
      <c r="V70" s="14">
        <f t="shared" si="13"/>
        <v>-1.0498026371042243E-3</v>
      </c>
      <c r="W70" s="14"/>
      <c r="X70" s="14"/>
      <c r="Y70" s="14">
        <f>VLOOKUP(A:A,[1]TDSheet!$A:$Y,25,0)</f>
        <v>2.1749999999999998</v>
      </c>
      <c r="Z70" s="14">
        <f>VLOOKUP(A:A,[1]TDSheet!$A:$Z,26,0)</f>
        <v>1.2766</v>
      </c>
      <c r="AA70" s="14">
        <f>VLOOKUP(A:A,[1]TDSheet!$A:$AA,27,0)</f>
        <v>3.8616000000000001</v>
      </c>
      <c r="AB70" s="14">
        <f>VLOOKUP(A:A,[3]TDSheet!$A:$D,4,0)</f>
        <v>1.25</v>
      </c>
      <c r="AC70" s="14" t="str">
        <f>VLOOKUP(A:A,[1]TDSheet!$A:$AC,29,0)</f>
        <v>Витал</v>
      </c>
      <c r="AD70" s="14" t="str">
        <f>VLOOKUP(A:A,[1]TDSheet!$A:$AD,30,0)</f>
        <v>костик</v>
      </c>
      <c r="AE70" s="14">
        <f t="shared" si="14"/>
        <v>10</v>
      </c>
      <c r="AF70" s="14">
        <f t="shared" si="15"/>
        <v>10</v>
      </c>
      <c r="AG70" s="14">
        <f t="shared" si="16"/>
        <v>0</v>
      </c>
      <c r="AH70" s="14"/>
      <c r="AI70" s="14"/>
      <c r="AJ70" s="14"/>
    </row>
    <row r="71" spans="1:36" s="1" customFormat="1" ht="11.1" customHeight="1" outlineLevel="1" x14ac:dyDescent="0.2">
      <c r="A71" s="7" t="s">
        <v>74</v>
      </c>
      <c r="B71" s="7" t="s">
        <v>9</v>
      </c>
      <c r="C71" s="8">
        <v>189.16300000000001</v>
      </c>
      <c r="D71" s="8">
        <v>631.33100000000002</v>
      </c>
      <c r="E71" s="20">
        <v>714</v>
      </c>
      <c r="F71" s="20">
        <v>241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673.8</v>
      </c>
      <c r="J71" s="14">
        <f t="shared" si="10"/>
        <v>40.200000000000045</v>
      </c>
      <c r="K71" s="14">
        <f>VLOOKUP(A:A,[1]TDSheet!$A:$K,11,0)</f>
        <v>160</v>
      </c>
      <c r="L71" s="14">
        <f>VLOOKUP(A:A,[1]TDSheet!$A:$L,12,0)</f>
        <v>50</v>
      </c>
      <c r="M71" s="14">
        <f>VLOOKUP(A:A,[1]TDSheet!$A:$T,20,0)</f>
        <v>300</v>
      </c>
      <c r="N71" s="14"/>
      <c r="O71" s="14"/>
      <c r="P71" s="14"/>
      <c r="Q71" s="16">
        <v>250</v>
      </c>
      <c r="R71" s="16">
        <v>250</v>
      </c>
      <c r="S71" s="14">
        <f t="shared" si="11"/>
        <v>142.80000000000001</v>
      </c>
      <c r="T71" s="16">
        <v>150</v>
      </c>
      <c r="U71" s="17">
        <f t="shared" si="12"/>
        <v>9.8109243697478981</v>
      </c>
      <c r="V71" s="14">
        <f t="shared" si="13"/>
        <v>1.687675070028011</v>
      </c>
      <c r="W71" s="14"/>
      <c r="X71" s="14"/>
      <c r="Y71" s="14">
        <f>VLOOKUP(A:A,[1]TDSheet!$A:$Y,25,0)</f>
        <v>109.2</v>
      </c>
      <c r="Z71" s="14">
        <f>VLOOKUP(A:A,[1]TDSheet!$A:$Z,26,0)</f>
        <v>109.4</v>
      </c>
      <c r="AA71" s="14">
        <f>VLOOKUP(A:A,[1]TDSheet!$A:$AA,27,0)</f>
        <v>112</v>
      </c>
      <c r="AB71" s="14">
        <f>VLOOKUP(A:A,[3]TDSheet!$A:$D,4,0)</f>
        <v>189.82</v>
      </c>
      <c r="AC71" s="14" t="str">
        <f>VLOOKUP(A:A,[1]TDSheet!$A:$AC,29,0)</f>
        <v>Витал</v>
      </c>
      <c r="AD71" s="14" t="str">
        <f>VLOOKUP(A:A,[1]TDSheet!$A:$AD,30,0)</f>
        <v>костик</v>
      </c>
      <c r="AE71" s="14">
        <f t="shared" si="14"/>
        <v>250</v>
      </c>
      <c r="AF71" s="14">
        <f t="shared" si="15"/>
        <v>250</v>
      </c>
      <c r="AG71" s="14">
        <f t="shared" si="16"/>
        <v>150</v>
      </c>
      <c r="AH71" s="14"/>
      <c r="AI71" s="14"/>
      <c r="AJ71" s="14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754</v>
      </c>
      <c r="D72" s="8">
        <v>2172</v>
      </c>
      <c r="E72" s="8">
        <v>1050</v>
      </c>
      <c r="F72" s="8">
        <v>552</v>
      </c>
      <c r="G72" s="1">
        <f>VLOOKUP(A:A,[1]TDSheet!$A:$G,7,0)</f>
        <v>0.4</v>
      </c>
      <c r="H72" s="1" t="e">
        <f>VLOOKUP(A:A,[1]TDSheet!$A:$H,8,0)</f>
        <v>#N/A</v>
      </c>
      <c r="I72" s="14">
        <f>VLOOKUP(A:A,[2]TDSheet!$A:$F,6,0)</f>
        <v>1063</v>
      </c>
      <c r="J72" s="14">
        <f t="shared" ref="J72:J113" si="17">E72-I72</f>
        <v>-13</v>
      </c>
      <c r="K72" s="14">
        <f>VLOOKUP(A:A,[1]TDSheet!$A:$K,11,0)</f>
        <v>240</v>
      </c>
      <c r="L72" s="14">
        <f>VLOOKUP(A:A,[1]TDSheet!$A:$L,12,0)</f>
        <v>240</v>
      </c>
      <c r="M72" s="14">
        <f>VLOOKUP(A:A,[1]TDSheet!$A:$T,20,0)</f>
        <v>0</v>
      </c>
      <c r="N72" s="14"/>
      <c r="O72" s="14"/>
      <c r="P72" s="14"/>
      <c r="Q72" s="16">
        <v>480</v>
      </c>
      <c r="R72" s="16">
        <v>360</v>
      </c>
      <c r="S72" s="14">
        <f t="shared" ref="S72:S113" si="18">E72/5</f>
        <v>210</v>
      </c>
      <c r="T72" s="16">
        <v>240</v>
      </c>
      <c r="U72" s="17">
        <f t="shared" ref="U72:U113" si="19">(F72+K72+L72+M72+Q72+R72+T72)/S72</f>
        <v>10.057142857142857</v>
      </c>
      <c r="V72" s="14">
        <f t="shared" ref="V72:V113" si="20">F72/S72</f>
        <v>2.6285714285714286</v>
      </c>
      <c r="W72" s="14"/>
      <c r="X72" s="14"/>
      <c r="Y72" s="14">
        <f>VLOOKUP(A:A,[1]TDSheet!$A:$Y,25,0)</f>
        <v>223.6</v>
      </c>
      <c r="Z72" s="14">
        <f>VLOOKUP(A:A,[1]TDSheet!$A:$Z,26,0)</f>
        <v>183.2</v>
      </c>
      <c r="AA72" s="14">
        <f>VLOOKUP(A:A,[1]TDSheet!$A:$AA,27,0)</f>
        <v>177.8</v>
      </c>
      <c r="AB72" s="14">
        <f>VLOOKUP(A:A,[3]TDSheet!$A:$D,4,0)</f>
        <v>310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113" si="21">Q72*G72</f>
        <v>192</v>
      </c>
      <c r="AF72" s="14">
        <f t="shared" ref="AF72:AF113" si="22">R72*G72</f>
        <v>144</v>
      </c>
      <c r="AG72" s="14">
        <f t="shared" ref="AG72:AG113" si="23">T72*G72</f>
        <v>96</v>
      </c>
      <c r="AH72" s="14"/>
      <c r="AI72" s="14"/>
      <c r="AJ72" s="14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56</v>
      </c>
      <c r="D73" s="8">
        <v>54</v>
      </c>
      <c r="E73" s="8">
        <v>71</v>
      </c>
      <c r="F73" s="8">
        <v>37</v>
      </c>
      <c r="G73" s="1">
        <f>VLOOKUP(A:A,[1]TDSheet!$A:$G,7,0)</f>
        <v>0.3</v>
      </c>
      <c r="H73" s="1" t="e">
        <f>VLOOKUP(A:A,[1]TDSheet!$A:$H,8,0)</f>
        <v>#N/A</v>
      </c>
      <c r="I73" s="14">
        <f>VLOOKUP(A:A,[2]TDSheet!$A:$F,6,0)</f>
        <v>71</v>
      </c>
      <c r="J73" s="14">
        <f t="shared" si="17"/>
        <v>0</v>
      </c>
      <c r="K73" s="14">
        <f>VLOOKUP(A:A,[1]TDSheet!$A:$K,11,0)</f>
        <v>0</v>
      </c>
      <c r="L73" s="14">
        <f>VLOOKUP(A:A,[1]TDSheet!$A:$L,12,0)</f>
        <v>20</v>
      </c>
      <c r="M73" s="14">
        <f>VLOOKUP(A:A,[1]TDSheet!$A:$T,20,0)</f>
        <v>20</v>
      </c>
      <c r="N73" s="14"/>
      <c r="O73" s="14"/>
      <c r="P73" s="14"/>
      <c r="Q73" s="16">
        <v>20</v>
      </c>
      <c r="R73" s="16">
        <v>20</v>
      </c>
      <c r="S73" s="14">
        <f t="shared" si="18"/>
        <v>14.2</v>
      </c>
      <c r="T73" s="16"/>
      <c r="U73" s="17">
        <f t="shared" si="19"/>
        <v>8.23943661971831</v>
      </c>
      <c r="V73" s="14">
        <f t="shared" si="20"/>
        <v>2.6056338028169015</v>
      </c>
      <c r="W73" s="14"/>
      <c r="X73" s="14"/>
      <c r="Y73" s="14">
        <f>VLOOKUP(A:A,[1]TDSheet!$A:$Y,25,0)</f>
        <v>5.4</v>
      </c>
      <c r="Z73" s="14">
        <f>VLOOKUP(A:A,[1]TDSheet!$A:$Z,26,0)</f>
        <v>17.2</v>
      </c>
      <c r="AA73" s="14">
        <f>VLOOKUP(A:A,[1]TDSheet!$A:$AA,27,0)</f>
        <v>8</v>
      </c>
      <c r="AB73" s="14">
        <f>VLOOKUP(A:A,[3]TDSheet!$A:$D,4,0)</f>
        <v>12</v>
      </c>
      <c r="AC73" s="14" t="str">
        <f>VLOOKUP(A:A,[1]TDSheet!$A:$AC,29,0)</f>
        <v>витал</v>
      </c>
      <c r="AD73" s="14" t="str">
        <f>VLOOKUP(A:A,[1]TDSheet!$A:$AD,30,0)</f>
        <v>костик</v>
      </c>
      <c r="AE73" s="14">
        <f t="shared" si="21"/>
        <v>6</v>
      </c>
      <c r="AF73" s="14">
        <f t="shared" si="22"/>
        <v>6</v>
      </c>
      <c r="AG73" s="14">
        <f t="shared" si="23"/>
        <v>0</v>
      </c>
      <c r="AH73" s="14"/>
      <c r="AI73" s="14"/>
      <c r="AJ73" s="14"/>
    </row>
    <row r="74" spans="1:36" s="1" customFormat="1" ht="11.1" customHeight="1" outlineLevel="1" x14ac:dyDescent="0.2">
      <c r="A74" s="7" t="s">
        <v>77</v>
      </c>
      <c r="B74" s="7" t="s">
        <v>9</v>
      </c>
      <c r="C74" s="8">
        <v>123.771</v>
      </c>
      <c r="D74" s="8">
        <v>280.98599999999999</v>
      </c>
      <c r="E74" s="8">
        <v>230.09299999999999</v>
      </c>
      <c r="F74" s="8">
        <v>112.636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228</v>
      </c>
      <c r="J74" s="14">
        <f t="shared" si="17"/>
        <v>2.0929999999999893</v>
      </c>
      <c r="K74" s="14">
        <f>VLOOKUP(A:A,[1]TDSheet!$A:$K,11,0)</f>
        <v>130</v>
      </c>
      <c r="L74" s="14">
        <f>VLOOKUP(A:A,[1]TDSheet!$A:$L,12,0)</f>
        <v>80</v>
      </c>
      <c r="M74" s="14">
        <f>VLOOKUP(A:A,[1]TDSheet!$A:$T,20,0)</f>
        <v>30</v>
      </c>
      <c r="N74" s="14"/>
      <c r="O74" s="14"/>
      <c r="P74" s="14"/>
      <c r="Q74" s="16"/>
      <c r="R74" s="16">
        <v>60</v>
      </c>
      <c r="S74" s="14">
        <f t="shared" si="18"/>
        <v>46.018599999999999</v>
      </c>
      <c r="T74" s="16">
        <v>50</v>
      </c>
      <c r="U74" s="17">
        <f t="shared" si="19"/>
        <v>10.053239342352875</v>
      </c>
      <c r="V74" s="14">
        <f t="shared" si="20"/>
        <v>2.4476190062279164</v>
      </c>
      <c r="W74" s="14"/>
      <c r="X74" s="14"/>
      <c r="Y74" s="14">
        <f>VLOOKUP(A:A,[1]TDSheet!$A:$Y,25,0)</f>
        <v>37.4176</v>
      </c>
      <c r="Z74" s="14">
        <f>VLOOKUP(A:A,[1]TDSheet!$A:$Z,26,0)</f>
        <v>36.507600000000004</v>
      </c>
      <c r="AA74" s="14">
        <f>VLOOKUP(A:A,[1]TDSheet!$A:$AA,27,0)</f>
        <v>38.050599999999996</v>
      </c>
      <c r="AB74" s="14">
        <f>VLOOKUP(A:A,[3]TDSheet!$A:$D,4,0)</f>
        <v>5.8380000000000001</v>
      </c>
      <c r="AC74" s="14" t="str">
        <f>VLOOKUP(A:A,[1]TDSheet!$A:$AC,29,0)</f>
        <v>?</v>
      </c>
      <c r="AD74" s="14" t="str">
        <f>VLOOKUP(A:A,[1]TDSheet!$A:$AD,30,0)</f>
        <v>увел</v>
      </c>
      <c r="AE74" s="14">
        <f t="shared" si="21"/>
        <v>0</v>
      </c>
      <c r="AF74" s="14">
        <f t="shared" si="22"/>
        <v>60</v>
      </c>
      <c r="AG74" s="14">
        <f t="shared" si="23"/>
        <v>50</v>
      </c>
      <c r="AH74" s="14"/>
      <c r="AI74" s="14"/>
      <c r="AJ74" s="14"/>
    </row>
    <row r="75" spans="1:36" s="1" customFormat="1" ht="11.1" customHeight="1" outlineLevel="1" x14ac:dyDescent="0.2">
      <c r="A75" s="7" t="s">
        <v>78</v>
      </c>
      <c r="B75" s="7" t="s">
        <v>9</v>
      </c>
      <c r="C75" s="8">
        <v>19.009</v>
      </c>
      <c r="D75" s="8">
        <v>16.417999999999999</v>
      </c>
      <c r="E75" s="8">
        <v>19.491</v>
      </c>
      <c r="F75" s="8">
        <v>8.0310000000000006</v>
      </c>
      <c r="G75" s="1">
        <f>VLOOKUP(A:A,[1]TDSheet!$A:$G,7,0)</f>
        <v>0</v>
      </c>
      <c r="H75" s="1" t="e">
        <f>VLOOKUP(A:A,[1]TDSheet!$A:$H,8,0)</f>
        <v>#N/A</v>
      </c>
      <c r="I75" s="14">
        <f>VLOOKUP(A:A,[2]TDSheet!$A:$F,6,0)</f>
        <v>24.1</v>
      </c>
      <c r="J75" s="14">
        <f t="shared" si="17"/>
        <v>-4.6090000000000018</v>
      </c>
      <c r="K75" s="14">
        <f>VLOOKUP(A:A,[1]TDSheet!$A:$K,11,0)</f>
        <v>0</v>
      </c>
      <c r="L75" s="14">
        <f>VLOOKUP(A:A,[1]TDSheet!$A:$L,12,0)</f>
        <v>0</v>
      </c>
      <c r="M75" s="14">
        <f>VLOOKUP(A:A,[1]TDSheet!$A:$T,20,0)</f>
        <v>0</v>
      </c>
      <c r="N75" s="14"/>
      <c r="O75" s="14"/>
      <c r="P75" s="14"/>
      <c r="Q75" s="16"/>
      <c r="R75" s="16"/>
      <c r="S75" s="14">
        <f t="shared" si="18"/>
        <v>3.8982000000000001</v>
      </c>
      <c r="T75" s="16"/>
      <c r="U75" s="17">
        <f t="shared" si="19"/>
        <v>2.0601816222872094</v>
      </c>
      <c r="V75" s="14">
        <f t="shared" si="20"/>
        <v>2.0601816222872094</v>
      </c>
      <c r="W75" s="14"/>
      <c r="X75" s="14"/>
      <c r="Y75" s="14">
        <f>VLOOKUP(A:A,[1]TDSheet!$A:$Y,25,0)</f>
        <v>4.3162000000000003</v>
      </c>
      <c r="Z75" s="14">
        <f>VLOOKUP(A:A,[1]TDSheet!$A:$Z,26,0)</f>
        <v>6.694</v>
      </c>
      <c r="AA75" s="14">
        <f>VLOOKUP(A:A,[1]TDSheet!$A:$AA,27,0)</f>
        <v>4.3208000000000002</v>
      </c>
      <c r="AB75" s="14">
        <f>VLOOKUP(A:A,[3]TDSheet!$A:$D,4,0)</f>
        <v>1.9590000000000001</v>
      </c>
      <c r="AC75" s="14" t="str">
        <f>VLOOKUP(A:A,[1]TDSheet!$A:$AC,29,0)</f>
        <v>Витал</v>
      </c>
      <c r="AD75" s="14" t="str">
        <f>VLOOKUP(A:A,[1]TDSheet!$A:$AD,30,0)</f>
        <v>Вывод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/>
      <c r="AI75" s="14"/>
      <c r="AJ75" s="14"/>
    </row>
    <row r="76" spans="1:36" s="1" customFormat="1" ht="11.1" customHeight="1" outlineLevel="1" x14ac:dyDescent="0.2">
      <c r="A76" s="7" t="s">
        <v>79</v>
      </c>
      <c r="B76" s="7" t="s">
        <v>9</v>
      </c>
      <c r="C76" s="8">
        <v>86.882000000000005</v>
      </c>
      <c r="D76" s="8">
        <v>324.05599999999998</v>
      </c>
      <c r="E76" s="8">
        <v>185.31100000000001</v>
      </c>
      <c r="F76" s="8">
        <v>68.022000000000006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189.2</v>
      </c>
      <c r="J76" s="14">
        <f t="shared" si="17"/>
        <v>-3.8889999999999816</v>
      </c>
      <c r="K76" s="14">
        <f>VLOOKUP(A:A,[1]TDSheet!$A:$K,11,0)</f>
        <v>50</v>
      </c>
      <c r="L76" s="14">
        <f>VLOOKUP(A:A,[1]TDSheet!$A:$L,12,0)</f>
        <v>50</v>
      </c>
      <c r="M76" s="14">
        <f>VLOOKUP(A:A,[1]TDSheet!$A:$T,20,0)</f>
        <v>70</v>
      </c>
      <c r="N76" s="14"/>
      <c r="O76" s="14"/>
      <c r="P76" s="14"/>
      <c r="Q76" s="16">
        <v>30</v>
      </c>
      <c r="R76" s="16">
        <v>70</v>
      </c>
      <c r="S76" s="14">
        <f t="shared" si="18"/>
        <v>37.062200000000004</v>
      </c>
      <c r="T76" s="16">
        <v>50</v>
      </c>
      <c r="U76" s="17">
        <f t="shared" si="19"/>
        <v>10.469481034585101</v>
      </c>
      <c r="V76" s="14">
        <f t="shared" si="20"/>
        <v>1.8353470652039003</v>
      </c>
      <c r="W76" s="14"/>
      <c r="X76" s="14"/>
      <c r="Y76" s="14">
        <f>VLOOKUP(A:A,[1]TDSheet!$A:$Y,25,0)</f>
        <v>34.116</v>
      </c>
      <c r="Z76" s="14">
        <f>VLOOKUP(A:A,[1]TDSheet!$A:$Z,26,0)</f>
        <v>24.5962</v>
      </c>
      <c r="AA76" s="14">
        <f>VLOOKUP(A:A,[1]TDSheet!$A:$AA,27,0)</f>
        <v>31.251200000000001</v>
      </c>
      <c r="AB76" s="14">
        <f>VLOOKUP(A:A,[3]TDSheet!$A:$D,4,0)</f>
        <v>34.715000000000003</v>
      </c>
      <c r="AC76" s="14" t="str">
        <f>VLOOKUP(A:A,[1]TDSheet!$A:$AC,29,0)</f>
        <v>Витал</v>
      </c>
      <c r="AD76" s="14" t="str">
        <f>VLOOKUP(A:A,[1]TDSheet!$A:$AD,30,0)</f>
        <v>Витал</v>
      </c>
      <c r="AE76" s="14">
        <f t="shared" si="21"/>
        <v>30</v>
      </c>
      <c r="AF76" s="14">
        <f t="shared" si="22"/>
        <v>70</v>
      </c>
      <c r="AG76" s="14">
        <f t="shared" si="23"/>
        <v>50</v>
      </c>
      <c r="AH76" s="14"/>
      <c r="AI76" s="14"/>
      <c r="AJ76" s="14"/>
    </row>
    <row r="77" spans="1:36" s="1" customFormat="1" ht="11.1" customHeight="1" outlineLevel="1" x14ac:dyDescent="0.2">
      <c r="A77" s="7" t="s">
        <v>110</v>
      </c>
      <c r="B77" s="7" t="s">
        <v>9</v>
      </c>
      <c r="C77" s="8">
        <v>46.447000000000003</v>
      </c>
      <c r="D77" s="8">
        <v>0.185</v>
      </c>
      <c r="E77" s="8">
        <v>30.632999999999999</v>
      </c>
      <c r="F77" s="8">
        <v>15.999000000000001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30.2</v>
      </c>
      <c r="J77" s="14">
        <f t="shared" si="17"/>
        <v>0.43299999999999983</v>
      </c>
      <c r="K77" s="14">
        <f>VLOOKUP(A:A,[1]TDSheet!$A:$K,11,0)</f>
        <v>0</v>
      </c>
      <c r="L77" s="14">
        <f>VLOOKUP(A:A,[1]TDSheet!$A:$L,12,0)</f>
        <v>20</v>
      </c>
      <c r="M77" s="14">
        <f>VLOOKUP(A:A,[1]TDSheet!$A:$T,20,0)</f>
        <v>10</v>
      </c>
      <c r="N77" s="14"/>
      <c r="O77" s="14"/>
      <c r="P77" s="14"/>
      <c r="Q77" s="16"/>
      <c r="R77" s="16"/>
      <c r="S77" s="14">
        <f t="shared" si="18"/>
        <v>6.1265999999999998</v>
      </c>
      <c r="T77" s="16"/>
      <c r="U77" s="17">
        <f t="shared" si="19"/>
        <v>7.508079522084028</v>
      </c>
      <c r="V77" s="14">
        <f t="shared" si="20"/>
        <v>2.6113994711585549</v>
      </c>
      <c r="W77" s="14"/>
      <c r="X77" s="14"/>
      <c r="Y77" s="14">
        <f>VLOOKUP(A:A,[1]TDSheet!$A:$Y,25,0)</f>
        <v>0</v>
      </c>
      <c r="Z77" s="14">
        <f>VLOOKUP(A:A,[1]TDSheet!$A:$Z,26,0)</f>
        <v>2.1345999999999998</v>
      </c>
      <c r="AA77" s="14">
        <f>VLOOKUP(A:A,[1]TDSheet!$A:$AA,27,0)</f>
        <v>4.5508000000000006</v>
      </c>
      <c r="AB77" s="14">
        <v>0</v>
      </c>
      <c r="AC77" s="14" t="str">
        <f>VLOOKUP(A:A,[1]TDSheet!$A:$AC,29,0)</f>
        <v>?</v>
      </c>
      <c r="AD77" s="14" t="e">
        <f>VLOOKUP(A:A,[1]TDSheet!$A:$AD,30,0)</f>
        <v>#N/A</v>
      </c>
      <c r="AE77" s="14">
        <f t="shared" si="21"/>
        <v>0</v>
      </c>
      <c r="AF77" s="14">
        <f t="shared" si="22"/>
        <v>0</v>
      </c>
      <c r="AG77" s="14">
        <f t="shared" si="23"/>
        <v>0</v>
      </c>
      <c r="AH77" s="14"/>
      <c r="AI77" s="14"/>
      <c r="AJ77" s="14"/>
    </row>
    <row r="78" spans="1:36" s="1" customFormat="1" ht="11.1" customHeight="1" outlineLevel="1" x14ac:dyDescent="0.2">
      <c r="A78" s="7" t="s">
        <v>111</v>
      </c>
      <c r="B78" s="7" t="s">
        <v>8</v>
      </c>
      <c r="C78" s="8">
        <v>57</v>
      </c>
      <c r="D78" s="8">
        <v>1</v>
      </c>
      <c r="E78" s="8">
        <v>35</v>
      </c>
      <c r="F78" s="8">
        <v>23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36</v>
      </c>
      <c r="J78" s="14">
        <f t="shared" si="17"/>
        <v>-1</v>
      </c>
      <c r="K78" s="14">
        <f>VLOOKUP(A:A,[1]TDSheet!$A:$K,11,0)</f>
        <v>0</v>
      </c>
      <c r="L78" s="14">
        <f>VLOOKUP(A:A,[1]TDSheet!$A:$L,12,0)</f>
        <v>0</v>
      </c>
      <c r="M78" s="24">
        <v>0</v>
      </c>
      <c r="N78" s="14"/>
      <c r="O78" s="14"/>
      <c r="P78" s="14"/>
      <c r="Q78" s="16"/>
      <c r="R78" s="16">
        <v>40</v>
      </c>
      <c r="S78" s="14">
        <f t="shared" si="18"/>
        <v>7</v>
      </c>
      <c r="T78" s="16"/>
      <c r="U78" s="17">
        <f t="shared" si="19"/>
        <v>9</v>
      </c>
      <c r="V78" s="14">
        <f t="shared" si="20"/>
        <v>3.2857142857142856</v>
      </c>
      <c r="W78" s="14"/>
      <c r="X78" s="14"/>
      <c r="Y78" s="14">
        <f>VLOOKUP(A:A,[1]TDSheet!$A:$Y,25,0)</f>
        <v>0</v>
      </c>
      <c r="Z78" s="14">
        <f>VLOOKUP(A:A,[1]TDSheet!$A:$Z,26,0)</f>
        <v>0.6</v>
      </c>
      <c r="AA78" s="14">
        <f>VLOOKUP(A:A,[1]TDSheet!$A:$AA,27,0)</f>
        <v>4</v>
      </c>
      <c r="AB78" s="14">
        <f>VLOOKUP(A:A,[3]TDSheet!$A:$D,4,0)</f>
        <v>1</v>
      </c>
      <c r="AC78" s="14" t="str">
        <f>VLOOKUP(A:A,[1]TDSheet!$A:$AC,29,0)</f>
        <v>увел</v>
      </c>
      <c r="AD78" s="14" t="e">
        <f>VLOOKUP(A:A,[1]TDSheet!$A:$AD,30,0)</f>
        <v>#N/A</v>
      </c>
      <c r="AE78" s="14">
        <f t="shared" si="21"/>
        <v>0</v>
      </c>
      <c r="AF78" s="14">
        <f t="shared" si="22"/>
        <v>16</v>
      </c>
      <c r="AG78" s="14">
        <f t="shared" si="23"/>
        <v>0</v>
      </c>
      <c r="AH78" s="14"/>
      <c r="AI78" s="14"/>
      <c r="AJ78" s="14"/>
    </row>
    <row r="79" spans="1:36" s="1" customFormat="1" ht="11.1" customHeight="1" outlineLevel="1" x14ac:dyDescent="0.2">
      <c r="A79" s="7" t="s">
        <v>80</v>
      </c>
      <c r="B79" s="7" t="s">
        <v>8</v>
      </c>
      <c r="C79" s="8">
        <v>11</v>
      </c>
      <c r="D79" s="8">
        <v>480</v>
      </c>
      <c r="E79" s="8">
        <v>278</v>
      </c>
      <c r="F79" s="8">
        <v>116</v>
      </c>
      <c r="G79" s="1">
        <f>VLOOKUP(A:A,[1]TDSheet!$A:$G,7,0)</f>
        <v>0.33</v>
      </c>
      <c r="H79" s="1">
        <f>VLOOKUP(A:A,[1]TDSheet!$A:$H,8,0)</f>
        <v>30</v>
      </c>
      <c r="I79" s="14">
        <f>VLOOKUP(A:A,[2]TDSheet!$A:$F,6,0)</f>
        <v>286</v>
      </c>
      <c r="J79" s="14">
        <f t="shared" si="17"/>
        <v>-8</v>
      </c>
      <c r="K79" s="14">
        <f>VLOOKUP(A:A,[1]TDSheet!$A:$K,11,0)</f>
        <v>60</v>
      </c>
      <c r="L79" s="14">
        <f>VLOOKUP(A:A,[1]TDSheet!$A:$L,12,0)</f>
        <v>0</v>
      </c>
      <c r="M79" s="14">
        <f>VLOOKUP(A:A,[1]TDSheet!$A:$T,20,0)</f>
        <v>120</v>
      </c>
      <c r="N79" s="14"/>
      <c r="O79" s="14"/>
      <c r="P79" s="14"/>
      <c r="Q79" s="16">
        <v>60</v>
      </c>
      <c r="R79" s="16">
        <v>60</v>
      </c>
      <c r="S79" s="14">
        <f t="shared" si="18"/>
        <v>55.6</v>
      </c>
      <c r="T79" s="16">
        <v>60</v>
      </c>
      <c r="U79" s="17">
        <f t="shared" si="19"/>
        <v>8.5611510791366907</v>
      </c>
      <c r="V79" s="14">
        <f t="shared" si="20"/>
        <v>2.0863309352517985</v>
      </c>
      <c r="W79" s="14"/>
      <c r="X79" s="14"/>
      <c r="Y79" s="14">
        <f>VLOOKUP(A:A,[1]TDSheet!$A:$Y,25,0)</f>
        <v>56</v>
      </c>
      <c r="Z79" s="14">
        <f>VLOOKUP(A:A,[1]TDSheet!$A:$Z,26,0)</f>
        <v>76.8</v>
      </c>
      <c r="AA79" s="14">
        <f>VLOOKUP(A:A,[1]TDSheet!$A:$AA,27,0)</f>
        <v>51</v>
      </c>
      <c r="AB79" s="14">
        <f>VLOOKUP(A:A,[3]TDSheet!$A:$D,4,0)</f>
        <v>38</v>
      </c>
      <c r="AC79" s="14" t="str">
        <f>VLOOKUP(A:A,[1]TDSheet!$A:$AC,29,0)</f>
        <v>Витал</v>
      </c>
      <c r="AD79" s="14" t="str">
        <f>VLOOKUP(A:A,[1]TDSheet!$A:$AD,30,0)</f>
        <v>Витал</v>
      </c>
      <c r="AE79" s="14">
        <f t="shared" si="21"/>
        <v>19.8</v>
      </c>
      <c r="AF79" s="14">
        <f t="shared" si="22"/>
        <v>19.8</v>
      </c>
      <c r="AG79" s="14">
        <f t="shared" si="23"/>
        <v>19.8</v>
      </c>
      <c r="AH79" s="14"/>
      <c r="AI79" s="14"/>
      <c r="AJ79" s="14"/>
    </row>
    <row r="80" spans="1:36" s="1" customFormat="1" ht="11.1" customHeight="1" outlineLevel="1" x14ac:dyDescent="0.2">
      <c r="A80" s="7" t="s">
        <v>81</v>
      </c>
      <c r="B80" s="7" t="s">
        <v>8</v>
      </c>
      <c r="C80" s="8">
        <v>40</v>
      </c>
      <c r="D80" s="8">
        <v>7</v>
      </c>
      <c r="E80" s="8">
        <v>25</v>
      </c>
      <c r="F80" s="8">
        <v>18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29</v>
      </c>
      <c r="J80" s="14">
        <f t="shared" si="17"/>
        <v>-4</v>
      </c>
      <c r="K80" s="14">
        <f>VLOOKUP(A:A,[1]TDSheet!$A:$K,11,0)</f>
        <v>0</v>
      </c>
      <c r="L80" s="14">
        <f>VLOOKUP(A:A,[1]TDSheet!$A:$L,12,0)</f>
        <v>0</v>
      </c>
      <c r="M80" s="14">
        <f>VLOOKUP(A:A,[1]TDSheet!$A:$T,20,0)</f>
        <v>0</v>
      </c>
      <c r="N80" s="14"/>
      <c r="O80" s="14"/>
      <c r="P80" s="14"/>
      <c r="Q80" s="16"/>
      <c r="R80" s="16"/>
      <c r="S80" s="14">
        <f t="shared" si="18"/>
        <v>5</v>
      </c>
      <c r="T80" s="16"/>
      <c r="U80" s="17">
        <f t="shared" si="19"/>
        <v>3.6</v>
      </c>
      <c r="V80" s="14">
        <f t="shared" si="20"/>
        <v>3.6</v>
      </c>
      <c r="W80" s="14"/>
      <c r="X80" s="14"/>
      <c r="Y80" s="14">
        <f>VLOOKUP(A:A,[1]TDSheet!$A:$Y,25,0)</f>
        <v>2.4</v>
      </c>
      <c r="Z80" s="14">
        <f>VLOOKUP(A:A,[1]TDSheet!$A:$Z,26,0)</f>
        <v>1.6</v>
      </c>
      <c r="AA80" s="14">
        <f>VLOOKUP(A:A,[1]TDSheet!$A:$AA,27,0)</f>
        <v>2.4</v>
      </c>
      <c r="AB80" s="14">
        <f>VLOOKUP(A:A,[3]TDSheet!$A:$D,4,0)</f>
        <v>4</v>
      </c>
      <c r="AC80" s="14" t="str">
        <f>VLOOKUP(A:A,[1]TDSheet!$A:$AC,29,0)</f>
        <v>увел</v>
      </c>
      <c r="AD80" s="14" t="str">
        <f>VLOOKUP(A:A,[1]TDSheet!$A:$AD,30,0)</f>
        <v>Вывод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  <c r="AJ80" s="14"/>
    </row>
    <row r="81" spans="1:36" s="1" customFormat="1" ht="11.1" customHeight="1" outlineLevel="1" x14ac:dyDescent="0.2">
      <c r="A81" s="7" t="s">
        <v>82</v>
      </c>
      <c r="B81" s="7" t="s">
        <v>8</v>
      </c>
      <c r="C81" s="8">
        <v>58</v>
      </c>
      <c r="D81" s="8">
        <v>9</v>
      </c>
      <c r="E81" s="8">
        <v>38</v>
      </c>
      <c r="F81" s="8">
        <v>15</v>
      </c>
      <c r="G81" s="1">
        <f>VLOOKUP(A:A,[1]TDSheet!$A:$G,7,0)</f>
        <v>0.6</v>
      </c>
      <c r="H81" s="1" t="e">
        <f>VLOOKUP(A:A,[1]TDSheet!$A:$H,8,0)</f>
        <v>#N/A</v>
      </c>
      <c r="I81" s="14">
        <f>VLOOKUP(A:A,[2]TDSheet!$A:$F,6,0)</f>
        <v>44</v>
      </c>
      <c r="J81" s="14">
        <f t="shared" si="17"/>
        <v>-6</v>
      </c>
      <c r="K81" s="14">
        <f>VLOOKUP(A:A,[1]TDSheet!$A:$K,11,0)</f>
        <v>0</v>
      </c>
      <c r="L81" s="14">
        <f>VLOOKUP(A:A,[1]TDSheet!$A:$L,12,0)</f>
        <v>0</v>
      </c>
      <c r="M81" s="14">
        <f>VLOOKUP(A:A,[1]TDSheet!$A:$T,20,0)</f>
        <v>40</v>
      </c>
      <c r="N81" s="14"/>
      <c r="O81" s="14"/>
      <c r="P81" s="14"/>
      <c r="Q81" s="16"/>
      <c r="R81" s="16">
        <v>20</v>
      </c>
      <c r="S81" s="14">
        <f t="shared" si="18"/>
        <v>7.6</v>
      </c>
      <c r="T81" s="16"/>
      <c r="U81" s="17">
        <f t="shared" si="19"/>
        <v>9.8684210526315788</v>
      </c>
      <c r="V81" s="14">
        <f t="shared" si="20"/>
        <v>1.9736842105263159</v>
      </c>
      <c r="W81" s="14"/>
      <c r="X81" s="14"/>
      <c r="Y81" s="14">
        <f>VLOOKUP(A:A,[1]TDSheet!$A:$Y,25,0)</f>
        <v>6.8</v>
      </c>
      <c r="Z81" s="14">
        <f>VLOOKUP(A:A,[1]TDSheet!$A:$Z,26,0)</f>
        <v>9.4</v>
      </c>
      <c r="AA81" s="14">
        <f>VLOOKUP(A:A,[1]TDSheet!$A:$AA,27,0)</f>
        <v>4.4000000000000004</v>
      </c>
      <c r="AB81" s="14">
        <f>VLOOKUP(A:A,[3]TDSheet!$A:$D,4,0)</f>
        <v>4</v>
      </c>
      <c r="AC81" s="14" t="str">
        <f>VLOOKUP(A:A,[1]TDSheet!$A:$AC,29,0)</f>
        <v>увел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12</v>
      </c>
      <c r="AG81" s="14">
        <f t="shared" si="23"/>
        <v>0</v>
      </c>
      <c r="AH81" s="14"/>
      <c r="AI81" s="14"/>
      <c r="AJ81" s="14"/>
    </row>
    <row r="82" spans="1:36" s="1" customFormat="1" ht="11.1" customHeight="1" outlineLevel="1" x14ac:dyDescent="0.2">
      <c r="A82" s="7" t="s">
        <v>83</v>
      </c>
      <c r="B82" s="7" t="s">
        <v>9</v>
      </c>
      <c r="C82" s="8">
        <v>210.233</v>
      </c>
      <c r="D82" s="8">
        <v>432.21300000000002</v>
      </c>
      <c r="E82" s="8">
        <v>239.05600000000001</v>
      </c>
      <c r="F82" s="8">
        <v>209.82599999999999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239.2</v>
      </c>
      <c r="J82" s="14">
        <f t="shared" si="17"/>
        <v>-0.14399999999997704</v>
      </c>
      <c r="K82" s="14">
        <f>VLOOKUP(A:A,[1]TDSheet!$A:$K,11,0)</f>
        <v>80</v>
      </c>
      <c r="L82" s="14">
        <f>VLOOKUP(A:A,[1]TDSheet!$A:$L,12,0)</f>
        <v>70</v>
      </c>
      <c r="M82" s="14">
        <f>VLOOKUP(A:A,[1]TDSheet!$A:$T,20,0)</f>
        <v>0</v>
      </c>
      <c r="N82" s="14"/>
      <c r="O82" s="14"/>
      <c r="P82" s="14"/>
      <c r="Q82" s="16"/>
      <c r="R82" s="16">
        <v>60</v>
      </c>
      <c r="S82" s="14">
        <f t="shared" si="18"/>
        <v>47.811199999999999</v>
      </c>
      <c r="T82" s="16">
        <v>60</v>
      </c>
      <c r="U82" s="17">
        <f t="shared" si="19"/>
        <v>10.035849340740246</v>
      </c>
      <c r="V82" s="14">
        <f t="shared" si="20"/>
        <v>4.3886369720902216</v>
      </c>
      <c r="W82" s="14"/>
      <c r="X82" s="14"/>
      <c r="Y82" s="14">
        <f>VLOOKUP(A:A,[1]TDSheet!$A:$Y,25,0)</f>
        <v>36.4514</v>
      </c>
      <c r="Z82" s="14">
        <f>VLOOKUP(A:A,[1]TDSheet!$A:$Z,26,0)</f>
        <v>52.7318</v>
      </c>
      <c r="AA82" s="14">
        <f>VLOOKUP(A:A,[1]TDSheet!$A:$AA,27,0)</f>
        <v>54.924599999999998</v>
      </c>
      <c r="AB82" s="14">
        <f>VLOOKUP(A:A,[3]TDSheet!$A:$D,4,0)</f>
        <v>41.375</v>
      </c>
      <c r="AC82" s="14" t="str">
        <f>VLOOKUP(A:A,[1]TDSheet!$A:$AC,29,0)</f>
        <v>зв60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60</v>
      </c>
      <c r="AG82" s="14">
        <f t="shared" si="23"/>
        <v>60</v>
      </c>
      <c r="AH82" s="14"/>
      <c r="AI82" s="14"/>
      <c r="AJ82" s="14"/>
    </row>
    <row r="83" spans="1:36" s="1" customFormat="1" ht="11.1" customHeight="1" outlineLevel="1" x14ac:dyDescent="0.2">
      <c r="A83" s="7" t="s">
        <v>84</v>
      </c>
      <c r="B83" s="7" t="s">
        <v>8</v>
      </c>
      <c r="C83" s="8">
        <v>266</v>
      </c>
      <c r="D83" s="8">
        <v>293</v>
      </c>
      <c r="E83" s="8">
        <v>209</v>
      </c>
      <c r="F83" s="8">
        <v>233</v>
      </c>
      <c r="G83" s="1">
        <f>VLOOKUP(A:A,[1]TDSheet!$A:$G,7,0)</f>
        <v>0.35</v>
      </c>
      <c r="H83" s="1">
        <f>VLOOKUP(A:A,[1]TDSheet!$A:$H,8,0)</f>
        <v>60</v>
      </c>
      <c r="I83" s="14">
        <f>VLOOKUP(A:A,[2]TDSheet!$A:$F,6,0)</f>
        <v>214</v>
      </c>
      <c r="J83" s="14">
        <f t="shared" si="17"/>
        <v>-5</v>
      </c>
      <c r="K83" s="14">
        <f>VLOOKUP(A:A,[1]TDSheet!$A:$K,11,0)</f>
        <v>80</v>
      </c>
      <c r="L83" s="14">
        <f>VLOOKUP(A:A,[1]TDSheet!$A:$L,12,0)</f>
        <v>40</v>
      </c>
      <c r="M83" s="14">
        <f>VLOOKUP(A:A,[1]TDSheet!$A:$T,20,0)</f>
        <v>0</v>
      </c>
      <c r="N83" s="14"/>
      <c r="O83" s="14"/>
      <c r="P83" s="14"/>
      <c r="Q83" s="16"/>
      <c r="R83" s="16"/>
      <c r="S83" s="14">
        <f t="shared" si="18"/>
        <v>41.8</v>
      </c>
      <c r="T83" s="16">
        <v>40</v>
      </c>
      <c r="U83" s="17">
        <f t="shared" si="19"/>
        <v>9.4019138755980869</v>
      </c>
      <c r="V83" s="14">
        <f t="shared" si="20"/>
        <v>5.5741626794258377</v>
      </c>
      <c r="W83" s="14"/>
      <c r="X83" s="14"/>
      <c r="Y83" s="14">
        <f>VLOOKUP(A:A,[1]TDSheet!$A:$Y,25,0)</f>
        <v>58.4</v>
      </c>
      <c r="Z83" s="14">
        <f>VLOOKUP(A:A,[1]TDSheet!$A:$Z,26,0)</f>
        <v>23.2</v>
      </c>
      <c r="AA83" s="14">
        <f>VLOOKUP(A:A,[1]TDSheet!$A:$AA,27,0)</f>
        <v>53</v>
      </c>
      <c r="AB83" s="14">
        <f>VLOOKUP(A:A,[3]TDSheet!$A:$D,4,0)</f>
        <v>37</v>
      </c>
      <c r="AC83" s="14" t="str">
        <f>VLOOKUP(A:A,[1]TDSheet!$A:$AC,29,0)</f>
        <v>Витал</v>
      </c>
      <c r="AD83" s="14" t="e">
        <f>VLOOKUP(A:A,[1]TDSheet!$A:$AD,30,0)</f>
        <v>#N/A</v>
      </c>
      <c r="AE83" s="14">
        <f t="shared" si="21"/>
        <v>0</v>
      </c>
      <c r="AF83" s="14">
        <f t="shared" si="22"/>
        <v>0</v>
      </c>
      <c r="AG83" s="14">
        <f t="shared" si="23"/>
        <v>14</v>
      </c>
      <c r="AH83" s="14"/>
      <c r="AI83" s="14"/>
      <c r="AJ83" s="14"/>
    </row>
    <row r="84" spans="1:36" s="1" customFormat="1" ht="11.1" customHeight="1" outlineLevel="1" x14ac:dyDescent="0.2">
      <c r="A84" s="7" t="s">
        <v>85</v>
      </c>
      <c r="B84" s="7" t="s">
        <v>9</v>
      </c>
      <c r="C84" s="8">
        <v>121.988</v>
      </c>
      <c r="D84" s="8">
        <v>196.399</v>
      </c>
      <c r="E84" s="8">
        <v>157.346</v>
      </c>
      <c r="F84" s="8"/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190.7</v>
      </c>
      <c r="J84" s="14">
        <f t="shared" si="17"/>
        <v>-33.353999999999985</v>
      </c>
      <c r="K84" s="14">
        <f>VLOOKUP(A:A,[1]TDSheet!$A:$K,11,0)</f>
        <v>60</v>
      </c>
      <c r="L84" s="14">
        <f>VLOOKUP(A:A,[1]TDSheet!$A:$L,12,0)</f>
        <v>30</v>
      </c>
      <c r="M84" s="14">
        <f>VLOOKUP(A:A,[1]TDSheet!$A:$T,20,0)</f>
        <v>100</v>
      </c>
      <c r="N84" s="14"/>
      <c r="O84" s="14"/>
      <c r="P84" s="14"/>
      <c r="Q84" s="16">
        <v>50</v>
      </c>
      <c r="R84" s="16">
        <v>40</v>
      </c>
      <c r="S84" s="14">
        <f t="shared" si="18"/>
        <v>31.469200000000001</v>
      </c>
      <c r="T84" s="16">
        <v>30</v>
      </c>
      <c r="U84" s="17">
        <f t="shared" si="19"/>
        <v>9.8509018341743673</v>
      </c>
      <c r="V84" s="14">
        <f t="shared" si="20"/>
        <v>0</v>
      </c>
      <c r="W84" s="14"/>
      <c r="X84" s="14"/>
      <c r="Y84" s="14">
        <f>VLOOKUP(A:A,[1]TDSheet!$A:$Y,25,0)</f>
        <v>32.695599999999999</v>
      </c>
      <c r="Z84" s="14">
        <f>VLOOKUP(A:A,[1]TDSheet!$A:$Z,26,0)</f>
        <v>24.581800000000001</v>
      </c>
      <c r="AA84" s="14">
        <f>VLOOKUP(A:A,[1]TDSheet!$A:$AA,27,0)</f>
        <v>23.479599999999998</v>
      </c>
      <c r="AB84" s="14">
        <f>VLOOKUP(A:A,[3]TDSheet!$A:$D,4,0)</f>
        <v>18.870999999999999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21"/>
        <v>50</v>
      </c>
      <c r="AF84" s="14">
        <f t="shared" si="22"/>
        <v>40</v>
      </c>
      <c r="AG84" s="14">
        <f t="shared" si="23"/>
        <v>30</v>
      </c>
      <c r="AH84" s="14"/>
      <c r="AI84" s="14"/>
      <c r="AJ84" s="14"/>
    </row>
    <row r="85" spans="1:36" s="1" customFormat="1" ht="11.1" customHeight="1" outlineLevel="1" x14ac:dyDescent="0.2">
      <c r="A85" s="7" t="s">
        <v>86</v>
      </c>
      <c r="B85" s="7" t="s">
        <v>8</v>
      </c>
      <c r="C85" s="8">
        <v>60</v>
      </c>
      <c r="D85" s="8">
        <v>135</v>
      </c>
      <c r="E85" s="8">
        <v>148</v>
      </c>
      <c r="F85" s="8">
        <v>39</v>
      </c>
      <c r="G85" s="1">
        <f>VLOOKUP(A:A,[1]TDSheet!$A:$G,7,0)</f>
        <v>0.27</v>
      </c>
      <c r="H85" s="1" t="e">
        <f>VLOOKUP(A:A,[1]TDSheet!$A:$H,8,0)</f>
        <v>#N/A</v>
      </c>
      <c r="I85" s="14">
        <f>VLOOKUP(A:A,[2]TDSheet!$A:$F,6,0)</f>
        <v>159</v>
      </c>
      <c r="J85" s="14">
        <f t="shared" si="17"/>
        <v>-11</v>
      </c>
      <c r="K85" s="14">
        <f>VLOOKUP(A:A,[1]TDSheet!$A:$K,11,0)</f>
        <v>40</v>
      </c>
      <c r="L85" s="14">
        <f>VLOOKUP(A:A,[1]TDSheet!$A:$L,12,0)</f>
        <v>80</v>
      </c>
      <c r="M85" s="24">
        <v>0</v>
      </c>
      <c r="N85" s="14"/>
      <c r="O85" s="14"/>
      <c r="P85" s="14"/>
      <c r="Q85" s="16"/>
      <c r="R85" s="16">
        <v>80</v>
      </c>
      <c r="S85" s="14">
        <f t="shared" si="18"/>
        <v>29.6</v>
      </c>
      <c r="T85" s="16">
        <v>40</v>
      </c>
      <c r="U85" s="17">
        <f t="shared" si="19"/>
        <v>9.4256756756756754</v>
      </c>
      <c r="V85" s="14">
        <f t="shared" si="20"/>
        <v>1.3175675675675675</v>
      </c>
      <c r="W85" s="14"/>
      <c r="X85" s="14"/>
      <c r="Y85" s="14">
        <f>VLOOKUP(A:A,[1]TDSheet!$A:$Y,25,0)</f>
        <v>38.799999999999997</v>
      </c>
      <c r="Z85" s="14">
        <f>VLOOKUP(A:A,[1]TDSheet!$A:$Z,26,0)</f>
        <v>33.4</v>
      </c>
      <c r="AA85" s="14">
        <f>VLOOKUP(A:A,[1]TDSheet!$A:$AA,27,0)</f>
        <v>28</v>
      </c>
      <c r="AB85" s="14">
        <f>VLOOKUP(A:A,[3]TDSheet!$A:$D,4,0)</f>
        <v>27</v>
      </c>
      <c r="AC85" s="14" t="str">
        <f>VLOOKUP(A:A,[1]TDSheet!$A:$AC,29,0)</f>
        <v>вит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21.6</v>
      </c>
      <c r="AG85" s="14">
        <f t="shared" si="23"/>
        <v>10.8</v>
      </c>
      <c r="AH85" s="14"/>
      <c r="AI85" s="14"/>
      <c r="AJ85" s="14"/>
    </row>
    <row r="86" spans="1:36" s="1" customFormat="1" ht="11.1" customHeight="1" outlineLevel="1" x14ac:dyDescent="0.2">
      <c r="A86" s="7" t="s">
        <v>87</v>
      </c>
      <c r="B86" s="7" t="s">
        <v>9</v>
      </c>
      <c r="C86" s="8">
        <v>6.5529999999999999</v>
      </c>
      <c r="D86" s="8">
        <v>5.6000000000000001E-2</v>
      </c>
      <c r="E86" s="8">
        <v>4.3630000000000004</v>
      </c>
      <c r="F86" s="8"/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4</v>
      </c>
      <c r="J86" s="14">
        <f t="shared" si="17"/>
        <v>0.36300000000000043</v>
      </c>
      <c r="K86" s="14">
        <f>VLOOKUP(A:A,[1]TDSheet!$A:$K,11,0)</f>
        <v>0</v>
      </c>
      <c r="L86" s="14">
        <f>VLOOKUP(A:A,[1]TDSheet!$A:$L,12,0)</f>
        <v>0</v>
      </c>
      <c r="M86" s="14">
        <f>VLOOKUP(A:A,[1]TDSheet!$A:$T,20,0)</f>
        <v>0</v>
      </c>
      <c r="N86" s="14"/>
      <c r="O86" s="14"/>
      <c r="P86" s="14"/>
      <c r="Q86" s="16"/>
      <c r="R86" s="16"/>
      <c r="S86" s="14">
        <f t="shared" si="18"/>
        <v>0.87260000000000004</v>
      </c>
      <c r="T86" s="16"/>
      <c r="U86" s="17">
        <f t="shared" si="19"/>
        <v>0</v>
      </c>
      <c r="V86" s="14">
        <f t="shared" si="20"/>
        <v>0</v>
      </c>
      <c r="W86" s="14"/>
      <c r="X86" s="14"/>
      <c r="Y86" s="14">
        <f>VLOOKUP(A:A,[1]TDSheet!$A:$Y,25,0)</f>
        <v>1.0592000000000001</v>
      </c>
      <c r="Z86" s="14">
        <f>VLOOKUP(A:A,[1]TDSheet!$A:$Z,26,0)</f>
        <v>1.8943999999999999</v>
      </c>
      <c r="AA86" s="14">
        <f>VLOOKUP(A:A,[1]TDSheet!$A:$AA,27,0)</f>
        <v>0.22679999999999997</v>
      </c>
      <c r="AB86" s="14">
        <v>0</v>
      </c>
      <c r="AC86" s="14" t="str">
        <f>VLOOKUP(A:A,[1]TDSheet!$A:$AC,29,0)</f>
        <v>вывод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  <c r="AJ86" s="14"/>
    </row>
    <row r="87" spans="1:36" s="1" customFormat="1" ht="11.1" customHeight="1" outlineLevel="1" x14ac:dyDescent="0.2">
      <c r="A87" s="7" t="s">
        <v>88</v>
      </c>
      <c r="B87" s="7" t="s">
        <v>8</v>
      </c>
      <c r="C87" s="8">
        <v>137</v>
      </c>
      <c r="D87" s="8">
        <v>48</v>
      </c>
      <c r="E87" s="8">
        <v>162</v>
      </c>
      <c r="F87" s="8">
        <v>3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167</v>
      </c>
      <c r="J87" s="14">
        <f t="shared" si="17"/>
        <v>-5</v>
      </c>
      <c r="K87" s="14">
        <f>VLOOKUP(A:A,[1]TDSheet!$A:$K,11,0)</f>
        <v>40</v>
      </c>
      <c r="L87" s="14">
        <f>VLOOKUP(A:A,[1]TDSheet!$A:$L,12,0)</f>
        <v>40</v>
      </c>
      <c r="M87" s="14">
        <f>VLOOKUP(A:A,[1]TDSheet!$A:$T,20,0)</f>
        <v>80</v>
      </c>
      <c r="N87" s="14"/>
      <c r="O87" s="14"/>
      <c r="P87" s="14"/>
      <c r="Q87" s="16">
        <v>60</v>
      </c>
      <c r="R87" s="16">
        <v>60</v>
      </c>
      <c r="S87" s="14">
        <f t="shared" si="18"/>
        <v>32.4</v>
      </c>
      <c r="T87" s="16"/>
      <c r="U87" s="17">
        <f t="shared" si="19"/>
        <v>8.7345679012345681</v>
      </c>
      <c r="V87" s="14">
        <f t="shared" si="20"/>
        <v>9.2592592592592601E-2</v>
      </c>
      <c r="W87" s="14"/>
      <c r="X87" s="14"/>
      <c r="Y87" s="14">
        <f>VLOOKUP(A:A,[1]TDSheet!$A:$Y,25,0)</f>
        <v>26.2</v>
      </c>
      <c r="Z87" s="14">
        <f>VLOOKUP(A:A,[1]TDSheet!$A:$Z,26,0)</f>
        <v>23.2</v>
      </c>
      <c r="AA87" s="14">
        <f>VLOOKUP(A:A,[1]TDSheet!$A:$AA,27,0)</f>
        <v>24</v>
      </c>
      <c r="AB87" s="14">
        <f>VLOOKUP(A:A,[3]TDSheet!$A:$D,4,0)</f>
        <v>25</v>
      </c>
      <c r="AC87" s="14" t="str">
        <f>VLOOKUP(A:A,[1]TDSheet!$A:$AC,29,0)</f>
        <v>вит</v>
      </c>
      <c r="AD87" s="14" t="e">
        <f>VLOOKUP(A:A,[1]TDSheet!$A:$AD,30,0)</f>
        <v>#N/A</v>
      </c>
      <c r="AE87" s="14">
        <f t="shared" si="21"/>
        <v>18</v>
      </c>
      <c r="AF87" s="14">
        <f t="shared" si="22"/>
        <v>18</v>
      </c>
      <c r="AG87" s="14">
        <f t="shared" si="23"/>
        <v>0</v>
      </c>
      <c r="AH87" s="14"/>
      <c r="AI87" s="14"/>
      <c r="AJ87" s="14"/>
    </row>
    <row r="88" spans="1:36" s="1" customFormat="1" ht="11.1" customHeight="1" outlineLevel="1" x14ac:dyDescent="0.2">
      <c r="A88" s="7" t="s">
        <v>89</v>
      </c>
      <c r="B88" s="7" t="s">
        <v>8</v>
      </c>
      <c r="C88" s="8">
        <v>3622</v>
      </c>
      <c r="D88" s="8">
        <v>8922</v>
      </c>
      <c r="E88" s="20">
        <v>7276</v>
      </c>
      <c r="F88" s="20">
        <v>4575</v>
      </c>
      <c r="G88" s="1">
        <f>VLOOKUP(A:A,[1]TDSheet!$A:$G,7,0)</f>
        <v>0.41</v>
      </c>
      <c r="H88" s="1" t="e">
        <f>VLOOKUP(A:A,[1]TDSheet!$A:$H,8,0)</f>
        <v>#N/A</v>
      </c>
      <c r="I88" s="14">
        <f>VLOOKUP(A:A,[2]TDSheet!$A:$F,6,0)</f>
        <v>7379</v>
      </c>
      <c r="J88" s="14">
        <f t="shared" si="17"/>
        <v>-103</v>
      </c>
      <c r="K88" s="14">
        <f>VLOOKUP(A:A,[1]TDSheet!$A:$K,11,0)</f>
        <v>1500</v>
      </c>
      <c r="L88" s="14">
        <f>VLOOKUP(A:A,[1]TDSheet!$A:$L,12,0)</f>
        <v>1500</v>
      </c>
      <c r="M88" s="14">
        <f>VLOOKUP(A:A,[1]TDSheet!$A:$T,20,0)</f>
        <v>1000</v>
      </c>
      <c r="N88" s="14"/>
      <c r="O88" s="14"/>
      <c r="P88" s="14"/>
      <c r="Q88" s="16">
        <v>1600</v>
      </c>
      <c r="R88" s="16">
        <v>2800</v>
      </c>
      <c r="S88" s="14">
        <f t="shared" si="18"/>
        <v>1455.2</v>
      </c>
      <c r="T88" s="16">
        <v>2200</v>
      </c>
      <c r="U88" s="17">
        <f t="shared" si="19"/>
        <v>10.428119846069269</v>
      </c>
      <c r="V88" s="14">
        <f t="shared" si="20"/>
        <v>3.1438977460142934</v>
      </c>
      <c r="W88" s="14"/>
      <c r="X88" s="14"/>
      <c r="Y88" s="14">
        <f>VLOOKUP(A:A,[1]TDSheet!$A:$Y,25,0)</f>
        <v>1432.2</v>
      </c>
      <c r="Z88" s="14">
        <f>VLOOKUP(A:A,[1]TDSheet!$A:$Z,26,0)</f>
        <v>1454.6</v>
      </c>
      <c r="AA88" s="14">
        <f>VLOOKUP(A:A,[1]TDSheet!$A:$AA,27,0)</f>
        <v>1425.4</v>
      </c>
      <c r="AB88" s="14">
        <f>VLOOKUP(A:A,[3]TDSheet!$A:$D,4,0)</f>
        <v>1577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1"/>
        <v>656</v>
      </c>
      <c r="AF88" s="14">
        <f t="shared" si="22"/>
        <v>1148</v>
      </c>
      <c r="AG88" s="14">
        <f t="shared" si="23"/>
        <v>902</v>
      </c>
      <c r="AH88" s="14"/>
      <c r="AI88" s="14"/>
      <c r="AJ88" s="14"/>
    </row>
    <row r="89" spans="1:36" s="1" customFormat="1" ht="11.1" customHeight="1" outlineLevel="1" x14ac:dyDescent="0.2">
      <c r="A89" s="7" t="s">
        <v>90</v>
      </c>
      <c r="B89" s="7" t="s">
        <v>9</v>
      </c>
      <c r="C89" s="8">
        <v>1718.829</v>
      </c>
      <c r="D89" s="8">
        <v>4077.306</v>
      </c>
      <c r="E89" s="20">
        <v>4051</v>
      </c>
      <c r="F89" s="20">
        <v>1907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3649.5340000000001</v>
      </c>
      <c r="J89" s="14">
        <f t="shared" si="17"/>
        <v>401.46599999999989</v>
      </c>
      <c r="K89" s="14">
        <f>VLOOKUP(A:A,[1]TDSheet!$A:$K,11,0)</f>
        <v>700</v>
      </c>
      <c r="L89" s="14">
        <f>VLOOKUP(A:A,[1]TDSheet!$A:$L,12,0)</f>
        <v>620</v>
      </c>
      <c r="M89" s="14">
        <f>VLOOKUP(A:A,[1]TDSheet!$A:$T,20,0)</f>
        <v>1000</v>
      </c>
      <c r="N89" s="14"/>
      <c r="O89" s="14"/>
      <c r="P89" s="14"/>
      <c r="Q89" s="16">
        <v>1500</v>
      </c>
      <c r="R89" s="16">
        <v>1450</v>
      </c>
      <c r="S89" s="14">
        <f t="shared" si="18"/>
        <v>810.2</v>
      </c>
      <c r="T89" s="16">
        <v>1120</v>
      </c>
      <c r="U89" s="17">
        <f t="shared" si="19"/>
        <v>10.240681313255985</v>
      </c>
      <c r="V89" s="14">
        <f t="shared" si="20"/>
        <v>2.3537398173290542</v>
      </c>
      <c r="W89" s="14"/>
      <c r="X89" s="14"/>
      <c r="Y89" s="14">
        <f>VLOOKUP(A:A,[1]TDSheet!$A:$Y,25,0)</f>
        <v>722.2</v>
      </c>
      <c r="Z89" s="14">
        <f>VLOOKUP(A:A,[1]TDSheet!$A:$Z,26,0)</f>
        <v>628.4</v>
      </c>
      <c r="AA89" s="14">
        <f>VLOOKUP(A:A,[1]TDSheet!$A:$AA,27,0)</f>
        <v>674.8</v>
      </c>
      <c r="AB89" s="14">
        <f>VLOOKUP(A:A,[3]TDSheet!$A:$D,4,0)</f>
        <v>929.85900000000004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21"/>
        <v>1500</v>
      </c>
      <c r="AF89" s="14">
        <f t="shared" si="22"/>
        <v>1450</v>
      </c>
      <c r="AG89" s="14">
        <f t="shared" si="23"/>
        <v>1120</v>
      </c>
      <c r="AH89" s="14"/>
      <c r="AI89" s="14"/>
      <c r="AJ89" s="14"/>
    </row>
    <row r="90" spans="1:36" s="1" customFormat="1" ht="11.1" customHeight="1" outlineLevel="1" x14ac:dyDescent="0.2">
      <c r="A90" s="7" t="s">
        <v>91</v>
      </c>
      <c r="B90" s="7" t="s">
        <v>8</v>
      </c>
      <c r="C90" s="8">
        <v>1671</v>
      </c>
      <c r="D90" s="8">
        <v>2562</v>
      </c>
      <c r="E90" s="8">
        <v>2297</v>
      </c>
      <c r="F90" s="8">
        <v>1409</v>
      </c>
      <c r="G90" s="1">
        <f>VLOOKUP(A:A,[1]TDSheet!$A:$G,7,0)</f>
        <v>0.35</v>
      </c>
      <c r="H90" s="1" t="e">
        <f>VLOOKUP(A:A,[1]TDSheet!$A:$H,8,0)</f>
        <v>#N/A</v>
      </c>
      <c r="I90" s="14">
        <f>VLOOKUP(A:A,[2]TDSheet!$A:$F,6,0)</f>
        <v>2350</v>
      </c>
      <c r="J90" s="14">
        <f t="shared" si="17"/>
        <v>-53</v>
      </c>
      <c r="K90" s="14">
        <f>VLOOKUP(A:A,[1]TDSheet!$A:$K,11,0)</f>
        <v>720</v>
      </c>
      <c r="L90" s="14">
        <f>VLOOKUP(A:A,[1]TDSheet!$A:$L,12,0)</f>
        <v>120</v>
      </c>
      <c r="M90" s="14">
        <f>VLOOKUP(A:A,[1]TDSheet!$A:$T,20,0)</f>
        <v>480</v>
      </c>
      <c r="N90" s="14"/>
      <c r="O90" s="14"/>
      <c r="P90" s="14"/>
      <c r="Q90" s="16">
        <v>480</v>
      </c>
      <c r="R90" s="16">
        <v>800</v>
      </c>
      <c r="S90" s="14">
        <f t="shared" si="18"/>
        <v>459.4</v>
      </c>
      <c r="T90" s="16">
        <v>480</v>
      </c>
      <c r="U90" s="17">
        <f t="shared" si="19"/>
        <v>9.7714410100130618</v>
      </c>
      <c r="V90" s="14">
        <f t="shared" si="20"/>
        <v>3.0670439703961692</v>
      </c>
      <c r="W90" s="14"/>
      <c r="X90" s="14"/>
      <c r="Y90" s="14">
        <f>VLOOKUP(A:A,[1]TDSheet!$A:$Y,25,0)</f>
        <v>478.2</v>
      </c>
      <c r="Z90" s="14">
        <f>VLOOKUP(A:A,[1]TDSheet!$A:$Z,26,0)</f>
        <v>446.2</v>
      </c>
      <c r="AA90" s="14">
        <f>VLOOKUP(A:A,[1]TDSheet!$A:$AA,27,0)</f>
        <v>453.2</v>
      </c>
      <c r="AB90" s="14">
        <f>VLOOKUP(A:A,[3]TDSheet!$A:$D,4,0)</f>
        <v>511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1"/>
        <v>168</v>
      </c>
      <c r="AF90" s="14">
        <f t="shared" si="22"/>
        <v>280</v>
      </c>
      <c r="AG90" s="14">
        <f t="shared" si="23"/>
        <v>168</v>
      </c>
      <c r="AH90" s="14"/>
      <c r="AI90" s="14"/>
      <c r="AJ90" s="14"/>
    </row>
    <row r="91" spans="1:36" s="1" customFormat="1" ht="11.1" customHeight="1" outlineLevel="1" x14ac:dyDescent="0.2">
      <c r="A91" s="7" t="s">
        <v>92</v>
      </c>
      <c r="B91" s="7" t="s">
        <v>8</v>
      </c>
      <c r="C91" s="8">
        <v>317</v>
      </c>
      <c r="D91" s="8">
        <v>254</v>
      </c>
      <c r="E91" s="8">
        <v>213</v>
      </c>
      <c r="F91" s="8">
        <v>334</v>
      </c>
      <c r="G91" s="1">
        <f>VLOOKUP(A:A,[1]TDSheet!$A:$G,7,0)</f>
        <v>0.6</v>
      </c>
      <c r="H91" s="1" t="e">
        <f>VLOOKUP(A:A,[1]TDSheet!$A:$H,8,0)</f>
        <v>#N/A</v>
      </c>
      <c r="I91" s="14">
        <f>VLOOKUP(A:A,[2]TDSheet!$A:$F,6,0)</f>
        <v>233</v>
      </c>
      <c r="J91" s="14">
        <f t="shared" si="17"/>
        <v>-20</v>
      </c>
      <c r="K91" s="14">
        <f>VLOOKUP(A:A,[1]TDSheet!$A:$K,11,0)</f>
        <v>0</v>
      </c>
      <c r="L91" s="14">
        <f>VLOOKUP(A:A,[1]TDSheet!$A:$L,12,0)</f>
        <v>0</v>
      </c>
      <c r="M91" s="14">
        <f>VLOOKUP(A:A,[1]TDSheet!$A:$T,20,0)</f>
        <v>0</v>
      </c>
      <c r="N91" s="14"/>
      <c r="O91" s="14"/>
      <c r="P91" s="14"/>
      <c r="Q91" s="16"/>
      <c r="R91" s="16">
        <v>40</v>
      </c>
      <c r="S91" s="14">
        <f t="shared" si="18"/>
        <v>42.6</v>
      </c>
      <c r="T91" s="16">
        <v>40</v>
      </c>
      <c r="U91" s="17">
        <f t="shared" si="19"/>
        <v>9.71830985915493</v>
      </c>
      <c r="V91" s="14">
        <f t="shared" si="20"/>
        <v>7.84037558685446</v>
      </c>
      <c r="W91" s="14"/>
      <c r="X91" s="14"/>
      <c r="Y91" s="14">
        <f>VLOOKUP(A:A,[1]TDSheet!$A:$Y,25,0)</f>
        <v>50.6</v>
      </c>
      <c r="Z91" s="14">
        <f>VLOOKUP(A:A,[1]TDSheet!$A:$Z,26,0)</f>
        <v>52.8</v>
      </c>
      <c r="AA91" s="14">
        <f>VLOOKUP(A:A,[1]TDSheet!$A:$AA,27,0)</f>
        <v>33.200000000000003</v>
      </c>
      <c r="AB91" s="14">
        <f>VLOOKUP(A:A,[3]TDSheet!$A:$D,4,0)</f>
        <v>25</v>
      </c>
      <c r="AC91" s="14" t="str">
        <f>VLOOKUP(A:A,[1]TDSheet!$A:$AC,29,0)</f>
        <v>увел</v>
      </c>
      <c r="AD91" s="14" t="e">
        <f>VLOOKUP(A:A,[1]TDSheet!$A:$AD,30,0)</f>
        <v>#N/A</v>
      </c>
      <c r="AE91" s="14">
        <f t="shared" si="21"/>
        <v>0</v>
      </c>
      <c r="AF91" s="14">
        <f t="shared" si="22"/>
        <v>24</v>
      </c>
      <c r="AG91" s="14">
        <f t="shared" si="23"/>
        <v>24</v>
      </c>
      <c r="AH91" s="14"/>
      <c r="AI91" s="14"/>
      <c r="AJ91" s="14"/>
    </row>
    <row r="92" spans="1:36" s="1" customFormat="1" ht="11.1" customHeight="1" outlineLevel="1" x14ac:dyDescent="0.2">
      <c r="A92" s="7" t="s">
        <v>93</v>
      </c>
      <c r="B92" s="7" t="s">
        <v>9</v>
      </c>
      <c r="C92" s="8">
        <v>311.096</v>
      </c>
      <c r="D92" s="8">
        <v>304.30399999999997</v>
      </c>
      <c r="E92" s="8">
        <v>244.102</v>
      </c>
      <c r="F92" s="8">
        <v>187.857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237.7</v>
      </c>
      <c r="J92" s="14">
        <f t="shared" si="17"/>
        <v>6.4020000000000152</v>
      </c>
      <c r="K92" s="14">
        <f>VLOOKUP(A:A,[1]TDSheet!$A:$K,11,0)</f>
        <v>0</v>
      </c>
      <c r="L92" s="14">
        <f>VLOOKUP(A:A,[1]TDSheet!$A:$L,12,0)</f>
        <v>0</v>
      </c>
      <c r="M92" s="14">
        <f>VLOOKUP(A:A,[1]TDSheet!$A:$T,20,0)</f>
        <v>80</v>
      </c>
      <c r="N92" s="14"/>
      <c r="O92" s="14"/>
      <c r="P92" s="14"/>
      <c r="Q92" s="16">
        <v>80</v>
      </c>
      <c r="R92" s="16">
        <v>80</v>
      </c>
      <c r="S92" s="14">
        <f t="shared" si="18"/>
        <v>48.820399999999999</v>
      </c>
      <c r="T92" s="16">
        <v>40</v>
      </c>
      <c r="U92" s="17">
        <f t="shared" si="19"/>
        <v>9.5832275032568344</v>
      </c>
      <c r="V92" s="14">
        <f t="shared" si="20"/>
        <v>3.8479201317482037</v>
      </c>
      <c r="W92" s="14"/>
      <c r="X92" s="14"/>
      <c r="Y92" s="14">
        <f>VLOOKUP(A:A,[1]TDSheet!$A:$Y,25,0)</f>
        <v>27.096399999999999</v>
      </c>
      <c r="Z92" s="14">
        <f>VLOOKUP(A:A,[1]TDSheet!$A:$Z,26,0)</f>
        <v>57.402799999999999</v>
      </c>
      <c r="AA92" s="14">
        <f>VLOOKUP(A:A,[1]TDSheet!$A:$AA,27,0)</f>
        <v>38.293199999999999</v>
      </c>
      <c r="AB92" s="14">
        <f>VLOOKUP(A:A,[3]TDSheet!$A:$D,4,0)</f>
        <v>45.274999999999999</v>
      </c>
      <c r="AC92" s="14" t="str">
        <f>VLOOKUP(A:A,[1]TDSheet!$A:$AC,29,0)</f>
        <v>увел</v>
      </c>
      <c r="AD92" s="14" t="e">
        <f>VLOOKUP(A:A,[1]TDSheet!$A:$AD,30,0)</f>
        <v>#N/A</v>
      </c>
      <c r="AE92" s="14">
        <f t="shared" si="21"/>
        <v>80</v>
      </c>
      <c r="AF92" s="14">
        <f t="shared" si="22"/>
        <v>80</v>
      </c>
      <c r="AG92" s="14">
        <f t="shared" si="23"/>
        <v>40</v>
      </c>
      <c r="AH92" s="14"/>
      <c r="AI92" s="14"/>
      <c r="AJ92" s="14"/>
    </row>
    <row r="93" spans="1:36" s="1" customFormat="1" ht="11.1" customHeight="1" outlineLevel="1" x14ac:dyDescent="0.2">
      <c r="A93" s="7" t="s">
        <v>94</v>
      </c>
      <c r="B93" s="7" t="s">
        <v>8</v>
      </c>
      <c r="C93" s="8">
        <v>863</v>
      </c>
      <c r="D93" s="8">
        <v>2304</v>
      </c>
      <c r="E93" s="8">
        <v>1342</v>
      </c>
      <c r="F93" s="8">
        <v>1179</v>
      </c>
      <c r="G93" s="1">
        <f>VLOOKUP(A:A,[1]TDSheet!$A:$G,7,0)</f>
        <v>0.4</v>
      </c>
      <c r="H93" s="1" t="e">
        <f>VLOOKUP(A:A,[1]TDSheet!$A:$H,8,0)</f>
        <v>#N/A</v>
      </c>
      <c r="I93" s="14">
        <f>VLOOKUP(A:A,[2]TDSheet!$A:$F,6,0)</f>
        <v>1348</v>
      </c>
      <c r="J93" s="14">
        <f t="shared" si="17"/>
        <v>-6</v>
      </c>
      <c r="K93" s="14">
        <f>VLOOKUP(A:A,[1]TDSheet!$A:$K,11,0)</f>
        <v>480</v>
      </c>
      <c r="L93" s="14">
        <f>VLOOKUP(A:A,[1]TDSheet!$A:$L,12,0)</f>
        <v>240</v>
      </c>
      <c r="M93" s="14">
        <f>VLOOKUP(A:A,[1]TDSheet!$A:$T,20,0)</f>
        <v>0</v>
      </c>
      <c r="N93" s="14"/>
      <c r="O93" s="14"/>
      <c r="P93" s="14"/>
      <c r="Q93" s="16"/>
      <c r="R93" s="16">
        <v>480</v>
      </c>
      <c r="S93" s="14">
        <f t="shared" si="18"/>
        <v>268.39999999999998</v>
      </c>
      <c r="T93" s="16">
        <v>240</v>
      </c>
      <c r="U93" s="17">
        <f t="shared" si="19"/>
        <v>9.7578241430700459</v>
      </c>
      <c r="V93" s="14">
        <f t="shared" si="20"/>
        <v>4.3926974664679586</v>
      </c>
      <c r="W93" s="14"/>
      <c r="X93" s="14"/>
      <c r="Y93" s="14">
        <f>VLOOKUP(A:A,[1]TDSheet!$A:$Y,25,0)</f>
        <v>287.60000000000002</v>
      </c>
      <c r="Z93" s="14">
        <f>VLOOKUP(A:A,[1]TDSheet!$A:$Z,26,0)</f>
        <v>270.8</v>
      </c>
      <c r="AA93" s="14">
        <f>VLOOKUP(A:A,[1]TDSheet!$A:$AA,27,0)</f>
        <v>304.60000000000002</v>
      </c>
      <c r="AB93" s="14">
        <f>VLOOKUP(A:A,[3]TDSheet!$A:$D,4,0)</f>
        <v>331</v>
      </c>
      <c r="AC93" s="14" t="str">
        <f>VLOOKUP(A:A,[1]TDSheet!$A:$AC,29,0)</f>
        <v>плакат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192</v>
      </c>
      <c r="AG93" s="14">
        <f t="shared" si="23"/>
        <v>96</v>
      </c>
      <c r="AH93" s="14"/>
      <c r="AI93" s="14"/>
      <c r="AJ93" s="14"/>
    </row>
    <row r="94" spans="1:36" s="1" customFormat="1" ht="11.1" customHeight="1" outlineLevel="1" x14ac:dyDescent="0.2">
      <c r="A94" s="7" t="s">
        <v>95</v>
      </c>
      <c r="B94" s="7" t="s">
        <v>8</v>
      </c>
      <c r="C94" s="8">
        <v>2447</v>
      </c>
      <c r="D94" s="8">
        <v>3382</v>
      </c>
      <c r="E94" s="8">
        <v>3217</v>
      </c>
      <c r="F94" s="8">
        <v>1056</v>
      </c>
      <c r="G94" s="1">
        <f>VLOOKUP(A:A,[1]TDSheet!$A:$G,7,0)</f>
        <v>0.41</v>
      </c>
      <c r="H94" s="1" t="e">
        <f>VLOOKUP(A:A,[1]TDSheet!$A:$H,8,0)</f>
        <v>#N/A</v>
      </c>
      <c r="I94" s="14">
        <f>VLOOKUP(A:A,[2]TDSheet!$A:$F,6,0)</f>
        <v>3271</v>
      </c>
      <c r="J94" s="14">
        <f t="shared" si="17"/>
        <v>-54</v>
      </c>
      <c r="K94" s="14">
        <f>VLOOKUP(A:A,[1]TDSheet!$A:$K,11,0)</f>
        <v>900</v>
      </c>
      <c r="L94" s="14">
        <f>VLOOKUP(A:A,[1]TDSheet!$A:$L,12,0)</f>
        <v>700</v>
      </c>
      <c r="M94" s="14">
        <f>VLOOKUP(A:A,[1]TDSheet!$A:$T,20,0)</f>
        <v>1200</v>
      </c>
      <c r="N94" s="14"/>
      <c r="O94" s="14"/>
      <c r="P94" s="14"/>
      <c r="Q94" s="16">
        <v>700</v>
      </c>
      <c r="R94" s="16">
        <v>1100</v>
      </c>
      <c r="S94" s="14">
        <f t="shared" si="18"/>
        <v>643.4</v>
      </c>
      <c r="T94" s="16">
        <v>1000</v>
      </c>
      <c r="U94" s="17">
        <f t="shared" si="19"/>
        <v>10.345041964563258</v>
      </c>
      <c r="V94" s="14">
        <f t="shared" si="20"/>
        <v>1.6412806963009015</v>
      </c>
      <c r="W94" s="14"/>
      <c r="X94" s="14"/>
      <c r="Y94" s="14">
        <f>VLOOKUP(A:A,[1]TDSheet!$A:$Y,25,0)</f>
        <v>522.79999999999995</v>
      </c>
      <c r="Z94" s="14">
        <f>VLOOKUP(A:A,[1]TDSheet!$A:$Z,26,0)</f>
        <v>584</v>
      </c>
      <c r="AA94" s="14">
        <f>VLOOKUP(A:A,[1]TDSheet!$A:$AA,27,0)</f>
        <v>564.20000000000005</v>
      </c>
      <c r="AB94" s="14">
        <f>VLOOKUP(A:A,[3]TDSheet!$A:$D,4,0)</f>
        <v>594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1"/>
        <v>287</v>
      </c>
      <c r="AF94" s="14">
        <f t="shared" si="22"/>
        <v>451</v>
      </c>
      <c r="AG94" s="14">
        <f t="shared" si="23"/>
        <v>410</v>
      </c>
      <c r="AH94" s="14"/>
      <c r="AI94" s="14"/>
      <c r="AJ94" s="14"/>
    </row>
    <row r="95" spans="1:36" s="1" customFormat="1" ht="11.1" customHeight="1" outlineLevel="1" x14ac:dyDescent="0.2">
      <c r="A95" s="7" t="s">
        <v>96</v>
      </c>
      <c r="B95" s="7" t="s">
        <v>9</v>
      </c>
      <c r="C95" s="8">
        <v>159.345</v>
      </c>
      <c r="D95" s="8">
        <v>200.03299999999999</v>
      </c>
      <c r="E95" s="8">
        <v>113.82899999999999</v>
      </c>
      <c r="F95" s="8">
        <v>170.083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109.5</v>
      </c>
      <c r="J95" s="14">
        <f t="shared" si="17"/>
        <v>4.3289999999999935</v>
      </c>
      <c r="K95" s="14">
        <f>VLOOKUP(A:A,[1]TDSheet!$A:$K,11,0)</f>
        <v>50</v>
      </c>
      <c r="L95" s="14">
        <f>VLOOKUP(A:A,[1]TDSheet!$A:$L,12,0)</f>
        <v>0</v>
      </c>
      <c r="M95" s="14">
        <f>VLOOKUP(A:A,[1]TDSheet!$A:$T,20,0)</f>
        <v>0</v>
      </c>
      <c r="N95" s="14"/>
      <c r="O95" s="14"/>
      <c r="P95" s="14"/>
      <c r="Q95" s="16"/>
      <c r="R95" s="16"/>
      <c r="S95" s="14">
        <f t="shared" si="18"/>
        <v>22.765799999999999</v>
      </c>
      <c r="T95" s="16"/>
      <c r="U95" s="17">
        <f t="shared" si="19"/>
        <v>9.6672640539757015</v>
      </c>
      <c r="V95" s="14">
        <f t="shared" si="20"/>
        <v>7.4709871825281784</v>
      </c>
      <c r="W95" s="14"/>
      <c r="X95" s="14"/>
      <c r="Y95" s="14">
        <f>VLOOKUP(A:A,[1]TDSheet!$A:$Y,25,0)</f>
        <v>40.655799999999999</v>
      </c>
      <c r="Z95" s="14">
        <f>VLOOKUP(A:A,[1]TDSheet!$A:$Z,26,0)</f>
        <v>36.821199999999997</v>
      </c>
      <c r="AA95" s="14">
        <f>VLOOKUP(A:A,[1]TDSheet!$A:$AA,27,0)</f>
        <v>33.727999999999994</v>
      </c>
      <c r="AB95" s="14">
        <f>VLOOKUP(A:A,[3]TDSheet!$A:$D,4,0)</f>
        <v>26.257000000000001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1"/>
        <v>0</v>
      </c>
      <c r="AF95" s="14">
        <f t="shared" si="22"/>
        <v>0</v>
      </c>
      <c r="AG95" s="14">
        <f t="shared" si="23"/>
        <v>0</v>
      </c>
      <c r="AH95" s="14"/>
      <c r="AI95" s="14"/>
      <c r="AJ95" s="14"/>
    </row>
    <row r="96" spans="1:36" s="1" customFormat="1" ht="11.1" customHeight="1" outlineLevel="1" x14ac:dyDescent="0.2">
      <c r="A96" s="7" t="s">
        <v>97</v>
      </c>
      <c r="B96" s="7" t="s">
        <v>8</v>
      </c>
      <c r="C96" s="8">
        <v>11</v>
      </c>
      <c r="D96" s="8">
        <v>318</v>
      </c>
      <c r="E96" s="20">
        <v>91</v>
      </c>
      <c r="F96" s="21">
        <v>268</v>
      </c>
      <c r="G96" s="1">
        <f>VLOOKUP(A:A,[1]TDSheet!$A:$G,7,0)</f>
        <v>0.3</v>
      </c>
      <c r="H96" s="1" t="e">
        <f>VLOOKUP(A:A,[1]TDSheet!$A:$H,8,0)</f>
        <v>#N/A</v>
      </c>
      <c r="I96" s="14">
        <f>VLOOKUP(A:A,[2]TDSheet!$A:$F,6,0)</f>
        <v>36</v>
      </c>
      <c r="J96" s="14">
        <f t="shared" si="17"/>
        <v>55</v>
      </c>
      <c r="K96" s="14">
        <f>VLOOKUP(A:A,[1]TDSheet!$A:$K,11,0)</f>
        <v>80</v>
      </c>
      <c r="L96" s="14">
        <f>VLOOKUP(A:A,[1]TDSheet!$A:$L,12,0)</f>
        <v>0</v>
      </c>
      <c r="M96" s="14">
        <f>VLOOKUP(A:A,[1]TDSheet!$A:$T,20,0)</f>
        <v>0</v>
      </c>
      <c r="N96" s="14"/>
      <c r="O96" s="14"/>
      <c r="P96" s="14"/>
      <c r="Q96" s="16"/>
      <c r="R96" s="16"/>
      <c r="S96" s="14">
        <f t="shared" si="18"/>
        <v>18.2</v>
      </c>
      <c r="T96" s="16"/>
      <c r="U96" s="17">
        <f t="shared" si="19"/>
        <v>19.12087912087912</v>
      </c>
      <c r="V96" s="14">
        <f t="shared" si="20"/>
        <v>14.725274725274726</v>
      </c>
      <c r="W96" s="14"/>
      <c r="X96" s="14"/>
      <c r="Y96" s="14">
        <f>VLOOKUP(A:A,[1]TDSheet!$A:$Y,25,0)</f>
        <v>33</v>
      </c>
      <c r="Z96" s="14">
        <f>VLOOKUP(A:A,[1]TDSheet!$A:$Z,26,0)</f>
        <v>25</v>
      </c>
      <c r="AA96" s="14">
        <f>VLOOKUP(A:A,[1]TDSheet!$A:$AA,27,0)</f>
        <v>42.4</v>
      </c>
      <c r="AB96" s="14">
        <f>VLOOKUP(A:A,[3]TDSheet!$A:$D,4,0)</f>
        <v>30</v>
      </c>
      <c r="AC96" s="14" t="e">
        <f>VLOOKUP(A:A,[1]TDSheet!$A:$AC,29,0)</f>
        <v>#N/A</v>
      </c>
      <c r="AD96" s="14" t="e">
        <f>VLOOKUP(A:A,[1]TDSheet!$A:$AD,30,0)</f>
        <v>#N/A</v>
      </c>
      <c r="AE96" s="14">
        <f t="shared" si="21"/>
        <v>0</v>
      </c>
      <c r="AF96" s="14">
        <f t="shared" si="22"/>
        <v>0</v>
      </c>
      <c r="AG96" s="14">
        <f t="shared" si="23"/>
        <v>0</v>
      </c>
      <c r="AH96" s="14"/>
      <c r="AI96" s="14"/>
      <c r="AJ96" s="14"/>
    </row>
    <row r="97" spans="1:36" s="1" customFormat="1" ht="11.1" customHeight="1" outlineLevel="1" x14ac:dyDescent="0.2">
      <c r="A97" s="7" t="s">
        <v>98</v>
      </c>
      <c r="B97" s="7" t="s">
        <v>8</v>
      </c>
      <c r="C97" s="8">
        <v>416</v>
      </c>
      <c r="D97" s="8">
        <v>841</v>
      </c>
      <c r="E97" s="20">
        <v>609</v>
      </c>
      <c r="F97" s="20">
        <v>352</v>
      </c>
      <c r="G97" s="1">
        <f>VLOOKUP(A:A,[1]TDSheet!$A:$G,7,0)</f>
        <v>0.3</v>
      </c>
      <c r="H97" s="1" t="e">
        <f>VLOOKUP(A:A,[1]TDSheet!$A:$H,8,0)</f>
        <v>#N/A</v>
      </c>
      <c r="I97" s="14">
        <f>VLOOKUP(A:A,[2]TDSheet!$A:$F,6,0)</f>
        <v>608</v>
      </c>
      <c r="J97" s="14">
        <f t="shared" si="17"/>
        <v>1</v>
      </c>
      <c r="K97" s="14">
        <f>VLOOKUP(A:A,[1]TDSheet!$A:$K,11,0)</f>
        <v>240</v>
      </c>
      <c r="L97" s="14">
        <f>VLOOKUP(A:A,[1]TDSheet!$A:$L,12,0)</f>
        <v>0</v>
      </c>
      <c r="M97" s="14">
        <f>VLOOKUP(A:A,[1]TDSheet!$A:$T,20,0)</f>
        <v>240</v>
      </c>
      <c r="N97" s="14"/>
      <c r="O97" s="14"/>
      <c r="P97" s="14"/>
      <c r="Q97" s="16">
        <v>120</v>
      </c>
      <c r="R97" s="16">
        <v>120</v>
      </c>
      <c r="S97" s="14">
        <f t="shared" si="18"/>
        <v>121.8</v>
      </c>
      <c r="T97" s="16">
        <v>120</v>
      </c>
      <c r="U97" s="17">
        <f t="shared" si="19"/>
        <v>9.7865353037766827</v>
      </c>
      <c r="V97" s="14">
        <f t="shared" si="20"/>
        <v>2.8899835796387521</v>
      </c>
      <c r="W97" s="14"/>
      <c r="X97" s="14"/>
      <c r="Y97" s="14">
        <f>VLOOKUP(A:A,[1]TDSheet!$A:$Y,25,0)</f>
        <v>92</v>
      </c>
      <c r="Z97" s="14">
        <f>VLOOKUP(A:A,[1]TDSheet!$A:$Z,26,0)</f>
        <v>107.6</v>
      </c>
      <c r="AA97" s="14">
        <f>VLOOKUP(A:A,[1]TDSheet!$A:$AA,27,0)</f>
        <v>127</v>
      </c>
      <c r="AB97" s="14">
        <f>VLOOKUP(A:A,[3]TDSheet!$A:$D,4,0)</f>
        <v>111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21"/>
        <v>36</v>
      </c>
      <c r="AF97" s="14">
        <f t="shared" si="22"/>
        <v>36</v>
      </c>
      <c r="AG97" s="14">
        <f t="shared" si="23"/>
        <v>36</v>
      </c>
      <c r="AH97" s="14"/>
      <c r="AI97" s="14"/>
      <c r="AJ97" s="14"/>
    </row>
    <row r="98" spans="1:36" s="1" customFormat="1" ht="11.1" customHeight="1" outlineLevel="1" x14ac:dyDescent="0.2">
      <c r="A98" s="7" t="s">
        <v>99</v>
      </c>
      <c r="B98" s="7" t="s">
        <v>8</v>
      </c>
      <c r="C98" s="8">
        <v>493</v>
      </c>
      <c r="D98" s="8">
        <v>1208</v>
      </c>
      <c r="E98" s="8">
        <v>853</v>
      </c>
      <c r="F98" s="8">
        <v>544</v>
      </c>
      <c r="G98" s="1">
        <f>VLOOKUP(A:A,[1]TDSheet!$A:$G,7,0)</f>
        <v>0.14000000000000001</v>
      </c>
      <c r="H98" s="1" t="e">
        <f>VLOOKUP(A:A,[1]TDSheet!$A:$H,8,0)</f>
        <v>#N/A</v>
      </c>
      <c r="I98" s="14">
        <f>VLOOKUP(A:A,[2]TDSheet!$A:$F,6,0)</f>
        <v>867</v>
      </c>
      <c r="J98" s="14">
        <f t="shared" si="17"/>
        <v>-14</v>
      </c>
      <c r="K98" s="14">
        <f>VLOOKUP(A:A,[1]TDSheet!$A:$K,11,0)</f>
        <v>240</v>
      </c>
      <c r="L98" s="14">
        <f>VLOOKUP(A:A,[1]TDSheet!$A:$L,12,0)</f>
        <v>240</v>
      </c>
      <c r="M98" s="14">
        <f>VLOOKUP(A:A,[1]TDSheet!$A:$T,20,0)</f>
        <v>0</v>
      </c>
      <c r="N98" s="14"/>
      <c r="O98" s="14"/>
      <c r="P98" s="14"/>
      <c r="Q98" s="16">
        <v>240</v>
      </c>
      <c r="R98" s="16">
        <v>240</v>
      </c>
      <c r="S98" s="14">
        <f t="shared" si="18"/>
        <v>170.6</v>
      </c>
      <c r="T98" s="16">
        <v>120</v>
      </c>
      <c r="U98" s="17">
        <f t="shared" si="19"/>
        <v>9.519343493552169</v>
      </c>
      <c r="V98" s="14">
        <f t="shared" si="20"/>
        <v>3.1887456037514657</v>
      </c>
      <c r="W98" s="14"/>
      <c r="X98" s="14"/>
      <c r="Y98" s="14">
        <f>VLOOKUP(A:A,[1]TDSheet!$A:$Y,25,0)</f>
        <v>177.2</v>
      </c>
      <c r="Z98" s="14">
        <f>VLOOKUP(A:A,[1]TDSheet!$A:$Z,26,0)</f>
        <v>163.6</v>
      </c>
      <c r="AA98" s="14">
        <f>VLOOKUP(A:A,[1]TDSheet!$A:$AA,27,0)</f>
        <v>178.4</v>
      </c>
      <c r="AB98" s="14">
        <f>VLOOKUP(A:A,[3]TDSheet!$A:$D,4,0)</f>
        <v>154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21"/>
        <v>33.6</v>
      </c>
      <c r="AF98" s="14">
        <f t="shared" si="22"/>
        <v>33.6</v>
      </c>
      <c r="AG98" s="14">
        <f t="shared" si="23"/>
        <v>16.8</v>
      </c>
      <c r="AH98" s="14"/>
      <c r="AI98" s="14"/>
      <c r="AJ98" s="14"/>
    </row>
    <row r="99" spans="1:36" s="1" customFormat="1" ht="11.1" customHeight="1" outlineLevel="1" x14ac:dyDescent="0.2">
      <c r="A99" s="7" t="s">
        <v>100</v>
      </c>
      <c r="B99" s="7" t="s">
        <v>8</v>
      </c>
      <c r="C99" s="8">
        <v>4</v>
      </c>
      <c r="D99" s="8">
        <v>78</v>
      </c>
      <c r="E99" s="8">
        <v>0</v>
      </c>
      <c r="F99" s="8">
        <v>20</v>
      </c>
      <c r="G99" s="1">
        <f>VLOOKUP(A:A,[1]TDSheet!$A:$G,7,0)</f>
        <v>0</v>
      </c>
      <c r="H99" s="1" t="e">
        <f>VLOOKUP(A:A,[1]TDSheet!$A:$H,8,0)</f>
        <v>#N/A</v>
      </c>
      <c r="I99" s="14">
        <v>0</v>
      </c>
      <c r="J99" s="14">
        <f t="shared" si="17"/>
        <v>0</v>
      </c>
      <c r="K99" s="14">
        <f>VLOOKUP(A:A,[1]TDSheet!$A:$K,11,0)</f>
        <v>0</v>
      </c>
      <c r="L99" s="14">
        <f>VLOOKUP(A:A,[1]TDSheet!$A:$L,12,0)</f>
        <v>0</v>
      </c>
      <c r="M99" s="14">
        <f>VLOOKUP(A:A,[1]TDSheet!$A:$T,20,0)</f>
        <v>0</v>
      </c>
      <c r="N99" s="14"/>
      <c r="O99" s="14"/>
      <c r="P99" s="14"/>
      <c r="Q99" s="16"/>
      <c r="R99" s="16"/>
      <c r="S99" s="14">
        <f t="shared" si="18"/>
        <v>0</v>
      </c>
      <c r="T99" s="16"/>
      <c r="U99" s="17" t="e">
        <f t="shared" si="19"/>
        <v>#DIV/0!</v>
      </c>
      <c r="V99" s="14" t="e">
        <f t="shared" si="20"/>
        <v>#DIV/0!</v>
      </c>
      <c r="W99" s="14"/>
      <c r="X99" s="14"/>
      <c r="Y99" s="14">
        <f>VLOOKUP(A:A,[1]TDSheet!$A:$Y,25,0)</f>
        <v>58.6</v>
      </c>
      <c r="Z99" s="14">
        <f>VLOOKUP(A:A,[1]TDSheet!$A:$Z,26,0)</f>
        <v>45.2</v>
      </c>
      <c r="AA99" s="14">
        <f>VLOOKUP(A:A,[1]TDSheet!$A:$AA,27,0)</f>
        <v>4.5999999999999996</v>
      </c>
      <c r="AB99" s="14">
        <v>0</v>
      </c>
      <c r="AC99" s="14" t="str">
        <f>VLOOKUP(A:A,[1]TDSheet!$A:$AC,29,0)</f>
        <v>вывод</v>
      </c>
      <c r="AD99" s="14" t="e">
        <f>VLOOKUP(A:A,[1]TDSheet!$A:$AD,30,0)</f>
        <v>#N/A</v>
      </c>
      <c r="AE99" s="14">
        <f t="shared" si="21"/>
        <v>0</v>
      </c>
      <c r="AF99" s="14">
        <f t="shared" si="22"/>
        <v>0</v>
      </c>
      <c r="AG99" s="14">
        <f t="shared" si="23"/>
        <v>0</v>
      </c>
      <c r="AH99" s="14"/>
      <c r="AI99" s="14"/>
      <c r="AJ99" s="14"/>
    </row>
    <row r="100" spans="1:36" s="1" customFormat="1" ht="11.1" customHeight="1" outlineLevel="1" x14ac:dyDescent="0.2">
      <c r="A100" s="7" t="s">
        <v>101</v>
      </c>
      <c r="B100" s="7" t="s">
        <v>8</v>
      </c>
      <c r="C100" s="8">
        <v>62</v>
      </c>
      <c r="D100" s="8">
        <v>158</v>
      </c>
      <c r="E100" s="8">
        <v>89</v>
      </c>
      <c r="F100" s="8">
        <v>105</v>
      </c>
      <c r="G100" s="1">
        <f>VLOOKUP(A:A,[1]TDSheet!$A:$G,7,0)</f>
        <v>0.09</v>
      </c>
      <c r="H100" s="1" t="e">
        <f>VLOOKUP(A:A,[1]TDSheet!$A:$H,8,0)</f>
        <v>#N/A</v>
      </c>
      <c r="I100" s="14">
        <f>VLOOKUP(A:A,[2]TDSheet!$A:$F,6,0)</f>
        <v>94</v>
      </c>
      <c r="J100" s="14">
        <f t="shared" si="17"/>
        <v>-5</v>
      </c>
      <c r="K100" s="14">
        <f>VLOOKUP(A:A,[1]TDSheet!$A:$K,11,0)</f>
        <v>0</v>
      </c>
      <c r="L100" s="14">
        <f>VLOOKUP(A:A,[1]TDSheet!$A:$L,12,0)</f>
        <v>0</v>
      </c>
      <c r="M100" s="14">
        <f>VLOOKUP(A:A,[1]TDSheet!$A:$T,20,0)</f>
        <v>0</v>
      </c>
      <c r="N100" s="14"/>
      <c r="O100" s="14"/>
      <c r="P100" s="14"/>
      <c r="Q100" s="16">
        <v>40</v>
      </c>
      <c r="R100" s="16">
        <v>40</v>
      </c>
      <c r="S100" s="14">
        <f t="shared" si="18"/>
        <v>17.8</v>
      </c>
      <c r="T100" s="16"/>
      <c r="U100" s="17">
        <f t="shared" si="19"/>
        <v>10.393258426966291</v>
      </c>
      <c r="V100" s="14">
        <f t="shared" si="20"/>
        <v>5.8988764044943816</v>
      </c>
      <c r="W100" s="14"/>
      <c r="X100" s="14"/>
      <c r="Y100" s="14">
        <f>VLOOKUP(A:A,[1]TDSheet!$A:$Y,25,0)</f>
        <v>0</v>
      </c>
      <c r="Z100" s="14">
        <f>VLOOKUP(A:A,[1]TDSheet!$A:$Z,26,0)</f>
        <v>11.6</v>
      </c>
      <c r="AA100" s="14">
        <f>VLOOKUP(A:A,[1]TDSheet!$A:$AA,27,0)</f>
        <v>25.6</v>
      </c>
      <c r="AB100" s="14">
        <f>VLOOKUP(A:A,[3]TDSheet!$A:$D,4,0)</f>
        <v>14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1"/>
        <v>3.5999999999999996</v>
      </c>
      <c r="AF100" s="14">
        <f t="shared" si="22"/>
        <v>3.5999999999999996</v>
      </c>
      <c r="AG100" s="14">
        <f t="shared" si="23"/>
        <v>0</v>
      </c>
      <c r="AH100" s="14"/>
      <c r="AI100" s="14"/>
      <c r="AJ100" s="14"/>
    </row>
    <row r="101" spans="1:36" s="1" customFormat="1" ht="11.1" customHeight="1" outlineLevel="1" x14ac:dyDescent="0.2">
      <c r="A101" s="7" t="s">
        <v>102</v>
      </c>
      <c r="B101" s="7" t="s">
        <v>8</v>
      </c>
      <c r="C101" s="8">
        <v>38</v>
      </c>
      <c r="D101" s="8">
        <v>156</v>
      </c>
      <c r="E101" s="8">
        <v>173</v>
      </c>
      <c r="F101" s="8">
        <v>5</v>
      </c>
      <c r="G101" s="1">
        <f>VLOOKUP(A:A,[1]TDSheet!$A:$G,7,0)</f>
        <v>0.09</v>
      </c>
      <c r="H101" s="1" t="e">
        <f>VLOOKUP(A:A,[1]TDSheet!$A:$H,8,0)</f>
        <v>#N/A</v>
      </c>
      <c r="I101" s="14">
        <f>VLOOKUP(A:A,[2]TDSheet!$A:$F,6,0)</f>
        <v>238</v>
      </c>
      <c r="J101" s="14">
        <f t="shared" si="17"/>
        <v>-65</v>
      </c>
      <c r="K101" s="14">
        <f>VLOOKUP(A:A,[1]TDSheet!$A:$K,11,0)</f>
        <v>0</v>
      </c>
      <c r="L101" s="14">
        <f>VLOOKUP(A:A,[1]TDSheet!$A:$L,12,0)</f>
        <v>40</v>
      </c>
      <c r="M101" s="14">
        <f>VLOOKUP(A:A,[1]TDSheet!$A:$T,20,0)</f>
        <v>360</v>
      </c>
      <c r="N101" s="14"/>
      <c r="O101" s="14"/>
      <c r="P101" s="14"/>
      <c r="Q101" s="16"/>
      <c r="R101" s="16"/>
      <c r="S101" s="14">
        <f t="shared" si="18"/>
        <v>34.6</v>
      </c>
      <c r="T101" s="16"/>
      <c r="U101" s="17">
        <f t="shared" si="19"/>
        <v>11.705202312138727</v>
      </c>
      <c r="V101" s="14">
        <f t="shared" si="20"/>
        <v>0.1445086705202312</v>
      </c>
      <c r="W101" s="14"/>
      <c r="X101" s="14"/>
      <c r="Y101" s="14">
        <f>VLOOKUP(A:A,[1]TDSheet!$A:$Y,25,0)</f>
        <v>0</v>
      </c>
      <c r="Z101" s="14">
        <f>VLOOKUP(A:A,[1]TDSheet!$A:$Z,26,0)</f>
        <v>13.8</v>
      </c>
      <c r="AA101" s="14">
        <f>VLOOKUP(A:A,[1]TDSheet!$A:$AA,27,0)</f>
        <v>30.4</v>
      </c>
      <c r="AB101" s="14">
        <f>VLOOKUP(A:A,[3]TDSheet!$A:$D,4,0)</f>
        <v>87</v>
      </c>
      <c r="AC101" s="14" t="str">
        <f>VLOOKUP(A:A,[1]TDSheet!$A:$AC,29,0)</f>
        <v>Витал</v>
      </c>
      <c r="AD101" s="14" t="e">
        <f>VLOOKUP(A:A,[1]TDSheet!$A:$AD,30,0)</f>
        <v>#N/A</v>
      </c>
      <c r="AE101" s="14">
        <f t="shared" si="21"/>
        <v>0</v>
      </c>
      <c r="AF101" s="14">
        <f t="shared" si="22"/>
        <v>0</v>
      </c>
      <c r="AG101" s="14">
        <f t="shared" si="23"/>
        <v>0</v>
      </c>
      <c r="AH101" s="14"/>
      <c r="AI101" s="14"/>
      <c r="AJ101" s="14"/>
    </row>
    <row r="102" spans="1:36" s="1" customFormat="1" ht="11.1" customHeight="1" outlineLevel="1" x14ac:dyDescent="0.2">
      <c r="A102" s="7" t="s">
        <v>103</v>
      </c>
      <c r="B102" s="7" t="s">
        <v>8</v>
      </c>
      <c r="C102" s="8">
        <v>49</v>
      </c>
      <c r="D102" s="8">
        <v>154</v>
      </c>
      <c r="E102" s="8">
        <v>179</v>
      </c>
      <c r="F102" s="8">
        <v>7</v>
      </c>
      <c r="G102" s="1">
        <f>VLOOKUP(A:A,[1]TDSheet!$A:$G,7,0)</f>
        <v>0.09</v>
      </c>
      <c r="H102" s="1" t="e">
        <f>VLOOKUP(A:A,[1]TDSheet!$A:$H,8,0)</f>
        <v>#N/A</v>
      </c>
      <c r="I102" s="14">
        <f>VLOOKUP(A:A,[2]TDSheet!$A:$F,6,0)</f>
        <v>245</v>
      </c>
      <c r="J102" s="14">
        <f t="shared" si="17"/>
        <v>-66</v>
      </c>
      <c r="K102" s="14">
        <f>VLOOKUP(A:A,[1]TDSheet!$A:$K,11,0)</f>
        <v>0</v>
      </c>
      <c r="L102" s="14">
        <f>VLOOKUP(A:A,[1]TDSheet!$A:$L,12,0)</f>
        <v>40</v>
      </c>
      <c r="M102" s="14">
        <f>VLOOKUP(A:A,[1]TDSheet!$A:$T,20,0)</f>
        <v>360</v>
      </c>
      <c r="N102" s="14"/>
      <c r="O102" s="14"/>
      <c r="P102" s="14"/>
      <c r="Q102" s="16"/>
      <c r="R102" s="16"/>
      <c r="S102" s="14">
        <f t="shared" si="18"/>
        <v>35.799999999999997</v>
      </c>
      <c r="T102" s="16"/>
      <c r="U102" s="17">
        <f t="shared" si="19"/>
        <v>11.368715083798884</v>
      </c>
      <c r="V102" s="14">
        <f t="shared" si="20"/>
        <v>0.19553072625698326</v>
      </c>
      <c r="W102" s="14"/>
      <c r="X102" s="14"/>
      <c r="Y102" s="14">
        <f>VLOOKUP(A:A,[1]TDSheet!$A:$Y,25,0)</f>
        <v>0</v>
      </c>
      <c r="Z102" s="14">
        <f>VLOOKUP(A:A,[1]TDSheet!$A:$Z,26,0)</f>
        <v>13</v>
      </c>
      <c r="AA102" s="14">
        <f>VLOOKUP(A:A,[1]TDSheet!$A:$AA,27,0)</f>
        <v>29.2</v>
      </c>
      <c r="AB102" s="14">
        <f>VLOOKUP(A:A,[3]TDSheet!$A:$D,4,0)</f>
        <v>88</v>
      </c>
      <c r="AC102" s="14" t="str">
        <f>VLOOKUP(A:A,[1]TDSheet!$A:$AC,29,0)</f>
        <v>Витал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  <c r="AJ102" s="14"/>
    </row>
    <row r="103" spans="1:36" s="1" customFormat="1" ht="11.1" customHeight="1" outlineLevel="1" x14ac:dyDescent="0.2">
      <c r="A103" s="23" t="s">
        <v>112</v>
      </c>
      <c r="B103" s="7" t="s">
        <v>8</v>
      </c>
      <c r="C103" s="8">
        <v>214</v>
      </c>
      <c r="D103" s="8">
        <v>1</v>
      </c>
      <c r="E103" s="8">
        <v>6</v>
      </c>
      <c r="F103" s="8">
        <v>208</v>
      </c>
      <c r="G103" s="1">
        <f>VLOOKUP(A:A,[1]TDSheet!$A:$G,7,0)</f>
        <v>0.4</v>
      </c>
      <c r="H103" s="1" t="e">
        <f>VLOOKUP(A:A,[1]TDSheet!$A:$H,8,0)</f>
        <v>#N/A</v>
      </c>
      <c r="I103" s="14">
        <f>VLOOKUP(A:A,[2]TDSheet!$A:$F,6,0)</f>
        <v>7</v>
      </c>
      <c r="J103" s="14">
        <f t="shared" si="17"/>
        <v>-1</v>
      </c>
      <c r="K103" s="14">
        <f>VLOOKUP(A:A,[1]TDSheet!$A:$K,11,0)</f>
        <v>0</v>
      </c>
      <c r="L103" s="14">
        <f>VLOOKUP(A:A,[1]TDSheet!$A:$L,12,0)</f>
        <v>0</v>
      </c>
      <c r="M103" s="14">
        <f>VLOOKUP(A:A,[1]TDSheet!$A:$T,20,0)</f>
        <v>0</v>
      </c>
      <c r="N103" s="14"/>
      <c r="O103" s="14"/>
      <c r="P103" s="14"/>
      <c r="Q103" s="16"/>
      <c r="R103" s="16"/>
      <c r="S103" s="14">
        <f t="shared" si="18"/>
        <v>1.2</v>
      </c>
      <c r="T103" s="16"/>
      <c r="U103" s="17">
        <f t="shared" si="19"/>
        <v>173.33333333333334</v>
      </c>
      <c r="V103" s="14">
        <f t="shared" si="20"/>
        <v>173.33333333333334</v>
      </c>
      <c r="W103" s="14"/>
      <c r="X103" s="14"/>
      <c r="Y103" s="14">
        <f>VLOOKUP(A:A,[1]TDSheet!$A:$Y,25,0)</f>
        <v>0</v>
      </c>
      <c r="Z103" s="14">
        <f>VLOOKUP(A:A,[1]TDSheet!$A:$Z,26,0)</f>
        <v>2.2000000000000002</v>
      </c>
      <c r="AA103" s="14">
        <f>VLOOKUP(A:A,[1]TDSheet!$A:$AA,27,0)</f>
        <v>3</v>
      </c>
      <c r="AB103" s="14">
        <v>0</v>
      </c>
      <c r="AC103" s="22" t="str">
        <f>VLOOKUP(A:A,[1]TDSheet!$A:$AC,29,0)</f>
        <v>увел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  <c r="AJ103" s="14"/>
    </row>
    <row r="104" spans="1:36" s="1" customFormat="1" ht="11.1" customHeight="1" outlineLevel="1" x14ac:dyDescent="0.2">
      <c r="A104" s="7" t="s">
        <v>104</v>
      </c>
      <c r="B104" s="7" t="s">
        <v>8</v>
      </c>
      <c r="C104" s="8">
        <v>67</v>
      </c>
      <c r="D104" s="8">
        <v>2</v>
      </c>
      <c r="E104" s="8">
        <v>44</v>
      </c>
      <c r="F104" s="8">
        <v>7</v>
      </c>
      <c r="G104" s="1">
        <f>VLOOKUP(A:A,[1]TDSheet!$A:$G,7,0)</f>
        <v>0.84</v>
      </c>
      <c r="H104" s="1" t="e">
        <f>VLOOKUP(A:A,[1]TDSheet!$A:$H,8,0)</f>
        <v>#N/A</v>
      </c>
      <c r="I104" s="14">
        <f>VLOOKUP(A:A,[2]TDSheet!$A:$F,6,0)</f>
        <v>43</v>
      </c>
      <c r="J104" s="14">
        <f t="shared" si="17"/>
        <v>1</v>
      </c>
      <c r="K104" s="14">
        <f>VLOOKUP(A:A,[1]TDSheet!$A:$K,11,0)</f>
        <v>0</v>
      </c>
      <c r="L104" s="14">
        <f>VLOOKUP(A:A,[1]TDSheet!$A:$L,12,0)</f>
        <v>0</v>
      </c>
      <c r="M104" s="14">
        <f>VLOOKUP(A:A,[1]TDSheet!$A:$T,20,0)</f>
        <v>30</v>
      </c>
      <c r="N104" s="14"/>
      <c r="O104" s="14"/>
      <c r="P104" s="14"/>
      <c r="Q104" s="16">
        <v>30</v>
      </c>
      <c r="R104" s="16"/>
      <c r="S104" s="14">
        <f t="shared" si="18"/>
        <v>8.8000000000000007</v>
      </c>
      <c r="T104" s="16">
        <v>30</v>
      </c>
      <c r="U104" s="17">
        <f t="shared" si="19"/>
        <v>11.022727272727272</v>
      </c>
      <c r="V104" s="14">
        <f t="shared" si="20"/>
        <v>0.79545454545454541</v>
      </c>
      <c r="W104" s="14"/>
      <c r="X104" s="14"/>
      <c r="Y104" s="14">
        <f>VLOOKUP(A:A,[1]TDSheet!$A:$Y,25,0)</f>
        <v>8.4</v>
      </c>
      <c r="Z104" s="14">
        <f>VLOOKUP(A:A,[1]TDSheet!$A:$Z,26,0)</f>
        <v>9.6</v>
      </c>
      <c r="AA104" s="14">
        <f>VLOOKUP(A:A,[1]TDSheet!$A:$AA,27,0)</f>
        <v>6.6</v>
      </c>
      <c r="AB104" s="14">
        <f>VLOOKUP(A:A,[3]TDSheet!$A:$D,4,0)</f>
        <v>5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1"/>
        <v>25.2</v>
      </c>
      <c r="AF104" s="14">
        <f t="shared" si="22"/>
        <v>0</v>
      </c>
      <c r="AG104" s="14">
        <f t="shared" si="23"/>
        <v>25.2</v>
      </c>
      <c r="AH104" s="14"/>
      <c r="AI104" s="14"/>
      <c r="AJ104" s="14"/>
    </row>
    <row r="105" spans="1:36" s="1" customFormat="1" ht="11.1" customHeight="1" outlineLevel="1" x14ac:dyDescent="0.2">
      <c r="A105" s="7" t="s">
        <v>105</v>
      </c>
      <c r="B105" s="7" t="s">
        <v>8</v>
      </c>
      <c r="C105" s="8">
        <v>2332</v>
      </c>
      <c r="D105" s="8">
        <v>2034</v>
      </c>
      <c r="E105" s="8">
        <v>2688</v>
      </c>
      <c r="F105" s="8">
        <v>1207</v>
      </c>
      <c r="G105" s="1">
        <f>VLOOKUP(A:A,[1]TDSheet!$A:$G,7,0)</f>
        <v>0.35</v>
      </c>
      <c r="H105" s="1" t="e">
        <f>VLOOKUP(A:A,[1]TDSheet!$A:$H,8,0)</f>
        <v>#N/A</v>
      </c>
      <c r="I105" s="14">
        <f>VLOOKUP(A:A,[2]TDSheet!$A:$F,6,0)</f>
        <v>2728</v>
      </c>
      <c r="J105" s="14">
        <f t="shared" si="17"/>
        <v>-40</v>
      </c>
      <c r="K105" s="14">
        <f>VLOOKUP(A:A,[1]TDSheet!$A:$K,11,0)</f>
        <v>1000</v>
      </c>
      <c r="L105" s="14">
        <f>VLOOKUP(A:A,[1]TDSheet!$A:$L,12,0)</f>
        <v>480</v>
      </c>
      <c r="M105" s="14">
        <f>VLOOKUP(A:A,[1]TDSheet!$A:$T,20,0)</f>
        <v>600</v>
      </c>
      <c r="N105" s="14"/>
      <c r="O105" s="14"/>
      <c r="P105" s="14"/>
      <c r="Q105" s="16">
        <v>600</v>
      </c>
      <c r="R105" s="16">
        <v>800</v>
      </c>
      <c r="S105" s="14">
        <f t="shared" si="18"/>
        <v>537.6</v>
      </c>
      <c r="T105" s="16">
        <v>800</v>
      </c>
      <c r="U105" s="17">
        <f t="shared" si="19"/>
        <v>10.206473214285714</v>
      </c>
      <c r="V105" s="14">
        <f t="shared" si="20"/>
        <v>2.2451636904761902</v>
      </c>
      <c r="W105" s="14"/>
      <c r="X105" s="14"/>
      <c r="Y105" s="14">
        <f>VLOOKUP(A:A,[1]TDSheet!$A:$Y,25,0)</f>
        <v>648.6</v>
      </c>
      <c r="Z105" s="14">
        <f>VLOOKUP(A:A,[1]TDSheet!$A:$Z,26,0)</f>
        <v>532.20000000000005</v>
      </c>
      <c r="AA105" s="14">
        <f>VLOOKUP(A:A,[1]TDSheet!$A:$AA,27,0)</f>
        <v>494</v>
      </c>
      <c r="AB105" s="14">
        <f>VLOOKUP(A:A,[3]TDSheet!$A:$D,4,0)</f>
        <v>558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21"/>
        <v>210</v>
      </c>
      <c r="AF105" s="14">
        <f t="shared" si="22"/>
        <v>280</v>
      </c>
      <c r="AG105" s="14">
        <f t="shared" si="23"/>
        <v>280</v>
      </c>
      <c r="AH105" s="14"/>
      <c r="AI105" s="14"/>
      <c r="AJ105" s="14"/>
    </row>
    <row r="106" spans="1:36" s="1" customFormat="1" ht="11.1" customHeight="1" outlineLevel="1" x14ac:dyDescent="0.2">
      <c r="A106" s="7" t="s">
        <v>106</v>
      </c>
      <c r="B106" s="7" t="s">
        <v>9</v>
      </c>
      <c r="C106" s="8">
        <v>313.50200000000001</v>
      </c>
      <c r="D106" s="8">
        <v>664.28300000000002</v>
      </c>
      <c r="E106" s="8">
        <v>462.13200000000001</v>
      </c>
      <c r="F106" s="8">
        <v>432.85599999999999</v>
      </c>
      <c r="G106" s="1">
        <f>VLOOKUP(A:A,[1]TDSheet!$A:$G,7,0)</f>
        <v>1</v>
      </c>
      <c r="H106" s="1" t="e">
        <f>VLOOKUP(A:A,[1]TDSheet!$A:$H,8,0)</f>
        <v>#N/A</v>
      </c>
      <c r="I106" s="14">
        <f>VLOOKUP(A:A,[2]TDSheet!$A:$F,6,0)</f>
        <v>467.5</v>
      </c>
      <c r="J106" s="14">
        <f t="shared" si="17"/>
        <v>-5.367999999999995</v>
      </c>
      <c r="K106" s="14">
        <f>VLOOKUP(A:A,[1]TDSheet!$A:$K,11,0)</f>
        <v>200</v>
      </c>
      <c r="L106" s="14">
        <f>VLOOKUP(A:A,[1]TDSheet!$A:$L,12,0)</f>
        <v>0</v>
      </c>
      <c r="M106" s="14">
        <f>VLOOKUP(A:A,[1]TDSheet!$A:$T,20,0)</f>
        <v>0</v>
      </c>
      <c r="N106" s="14"/>
      <c r="O106" s="14"/>
      <c r="P106" s="14"/>
      <c r="Q106" s="16">
        <v>100</v>
      </c>
      <c r="R106" s="16">
        <v>150</v>
      </c>
      <c r="S106" s="14">
        <f t="shared" si="18"/>
        <v>92.426400000000001</v>
      </c>
      <c r="T106" s="16">
        <v>100</v>
      </c>
      <c r="U106" s="17">
        <f t="shared" si="19"/>
        <v>10.633931430846598</v>
      </c>
      <c r="V106" s="14">
        <f t="shared" si="20"/>
        <v>4.6832506729678967</v>
      </c>
      <c r="W106" s="14"/>
      <c r="X106" s="14"/>
      <c r="Y106" s="14">
        <f>VLOOKUP(A:A,[1]TDSheet!$A:$Y,25,0)</f>
        <v>109.42940000000002</v>
      </c>
      <c r="Z106" s="14">
        <f>VLOOKUP(A:A,[1]TDSheet!$A:$Z,26,0)</f>
        <v>78</v>
      </c>
      <c r="AA106" s="14">
        <f>VLOOKUP(A:A,[1]TDSheet!$A:$AA,27,0)</f>
        <v>104.2</v>
      </c>
      <c r="AB106" s="14">
        <f>VLOOKUP(A:A,[3]TDSheet!$A:$D,4,0)</f>
        <v>145.55099999999999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21"/>
        <v>100</v>
      </c>
      <c r="AF106" s="14">
        <f t="shared" si="22"/>
        <v>150</v>
      </c>
      <c r="AG106" s="14">
        <f t="shared" si="23"/>
        <v>100</v>
      </c>
      <c r="AH106" s="14"/>
      <c r="AI106" s="14"/>
      <c r="AJ106" s="14"/>
    </row>
    <row r="107" spans="1:36" s="1" customFormat="1" ht="11.1" customHeight="1" outlineLevel="1" x14ac:dyDescent="0.2">
      <c r="A107" s="7" t="s">
        <v>107</v>
      </c>
      <c r="B107" s="7" t="s">
        <v>8</v>
      </c>
      <c r="C107" s="8">
        <v>2343</v>
      </c>
      <c r="D107" s="8">
        <v>4154</v>
      </c>
      <c r="E107" s="8">
        <v>3564</v>
      </c>
      <c r="F107" s="8">
        <v>2139</v>
      </c>
      <c r="G107" s="1">
        <f>VLOOKUP(A:A,[1]TDSheet!$A:$G,7,0)</f>
        <v>0.35</v>
      </c>
      <c r="H107" s="1" t="e">
        <f>VLOOKUP(A:A,[1]TDSheet!$A:$H,8,0)</f>
        <v>#N/A</v>
      </c>
      <c r="I107" s="14">
        <f>VLOOKUP(A:A,[2]TDSheet!$A:$F,6,0)</f>
        <v>3608</v>
      </c>
      <c r="J107" s="14">
        <f t="shared" si="17"/>
        <v>-44</v>
      </c>
      <c r="K107" s="14">
        <f>VLOOKUP(A:A,[1]TDSheet!$A:$K,11,0)</f>
        <v>1200</v>
      </c>
      <c r="L107" s="14">
        <f>VLOOKUP(A:A,[1]TDSheet!$A:$L,12,0)</f>
        <v>480</v>
      </c>
      <c r="M107" s="14">
        <f>VLOOKUP(A:A,[1]TDSheet!$A:$T,20,0)</f>
        <v>480</v>
      </c>
      <c r="N107" s="14"/>
      <c r="O107" s="14"/>
      <c r="P107" s="14"/>
      <c r="Q107" s="16">
        <v>800</v>
      </c>
      <c r="R107" s="16">
        <v>1400</v>
      </c>
      <c r="S107" s="14">
        <f t="shared" si="18"/>
        <v>712.8</v>
      </c>
      <c r="T107" s="16">
        <v>1000</v>
      </c>
      <c r="U107" s="17">
        <f t="shared" si="19"/>
        <v>10.520482603815937</v>
      </c>
      <c r="V107" s="14">
        <f t="shared" si="20"/>
        <v>3.0008417508417509</v>
      </c>
      <c r="W107" s="14"/>
      <c r="X107" s="14"/>
      <c r="Y107" s="14">
        <f>VLOOKUP(A:A,[1]TDSheet!$A:$Y,25,0)</f>
        <v>651.6</v>
      </c>
      <c r="Z107" s="14">
        <f>VLOOKUP(A:A,[1]TDSheet!$A:$Z,26,0)</f>
        <v>633.6</v>
      </c>
      <c r="AA107" s="14">
        <f>VLOOKUP(A:A,[1]TDSheet!$A:$AA,27,0)</f>
        <v>688.6</v>
      </c>
      <c r="AB107" s="14">
        <f>VLOOKUP(A:A,[3]TDSheet!$A:$D,4,0)</f>
        <v>658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21"/>
        <v>280</v>
      </c>
      <c r="AF107" s="14">
        <f t="shared" si="22"/>
        <v>489.99999999999994</v>
      </c>
      <c r="AG107" s="14">
        <f t="shared" si="23"/>
        <v>350</v>
      </c>
      <c r="AH107" s="14"/>
      <c r="AI107" s="14"/>
      <c r="AJ107" s="14"/>
    </row>
    <row r="108" spans="1:36" s="1" customFormat="1" ht="11.1" customHeight="1" outlineLevel="1" x14ac:dyDescent="0.2">
      <c r="A108" s="7" t="s">
        <v>108</v>
      </c>
      <c r="B108" s="7" t="s">
        <v>8</v>
      </c>
      <c r="C108" s="8">
        <v>908</v>
      </c>
      <c r="D108" s="8">
        <v>1408</v>
      </c>
      <c r="E108" s="8">
        <v>1419</v>
      </c>
      <c r="F108" s="8">
        <v>849</v>
      </c>
      <c r="G108" s="1">
        <f>VLOOKUP(A:A,[1]TDSheet!$A:$G,7,0)</f>
        <v>0.28000000000000003</v>
      </c>
      <c r="H108" s="1" t="e">
        <f>VLOOKUP(A:A,[1]TDSheet!$A:$H,8,0)</f>
        <v>#N/A</v>
      </c>
      <c r="I108" s="14">
        <f>VLOOKUP(A:A,[2]TDSheet!$A:$F,6,0)</f>
        <v>1444</v>
      </c>
      <c r="J108" s="14">
        <f t="shared" si="17"/>
        <v>-25</v>
      </c>
      <c r="K108" s="14">
        <f>VLOOKUP(A:A,[1]TDSheet!$A:$K,11,0)</f>
        <v>400</v>
      </c>
      <c r="L108" s="14">
        <f>VLOOKUP(A:A,[1]TDSheet!$A:$L,12,0)</f>
        <v>120</v>
      </c>
      <c r="M108" s="14">
        <f>VLOOKUP(A:A,[1]TDSheet!$A:$T,20,0)</f>
        <v>320</v>
      </c>
      <c r="N108" s="14"/>
      <c r="O108" s="14"/>
      <c r="P108" s="14"/>
      <c r="Q108" s="16">
        <v>400</v>
      </c>
      <c r="R108" s="16">
        <v>480</v>
      </c>
      <c r="S108" s="14">
        <f t="shared" si="18"/>
        <v>283.8</v>
      </c>
      <c r="T108" s="16">
        <v>400</v>
      </c>
      <c r="U108" s="17">
        <f t="shared" si="19"/>
        <v>10.461592670894996</v>
      </c>
      <c r="V108" s="14">
        <f t="shared" si="20"/>
        <v>2.9915433403805496</v>
      </c>
      <c r="W108" s="14"/>
      <c r="X108" s="14"/>
      <c r="Y108" s="14">
        <f>VLOOKUP(A:A,[1]TDSheet!$A:$Y,25,0)</f>
        <v>288.2</v>
      </c>
      <c r="Z108" s="14">
        <f>VLOOKUP(A:A,[1]TDSheet!$A:$Z,26,0)</f>
        <v>248.2</v>
      </c>
      <c r="AA108" s="14">
        <f>VLOOKUP(A:A,[1]TDSheet!$A:$AA,27,0)</f>
        <v>273</v>
      </c>
      <c r="AB108" s="14">
        <f>VLOOKUP(A:A,[3]TDSheet!$A:$D,4,0)</f>
        <v>298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21"/>
        <v>112.00000000000001</v>
      </c>
      <c r="AF108" s="14">
        <f t="shared" si="22"/>
        <v>134.4</v>
      </c>
      <c r="AG108" s="14">
        <f t="shared" si="23"/>
        <v>112.00000000000001</v>
      </c>
      <c r="AH108" s="14"/>
      <c r="AI108" s="14"/>
      <c r="AJ108" s="14"/>
    </row>
    <row r="109" spans="1:36" s="1" customFormat="1" ht="11.1" customHeight="1" outlineLevel="1" x14ac:dyDescent="0.2">
      <c r="A109" s="7" t="s">
        <v>113</v>
      </c>
      <c r="B109" s="7" t="s">
        <v>8</v>
      </c>
      <c r="C109" s="8"/>
      <c r="D109" s="8">
        <v>162</v>
      </c>
      <c r="E109" s="20">
        <v>0</v>
      </c>
      <c r="F109" s="20">
        <v>162</v>
      </c>
      <c r="G109" s="1">
        <f>VLOOKUP(A:A,[1]TDSheet!$A:$G,7,0)</f>
        <v>0</v>
      </c>
      <c r="H109" s="1" t="e">
        <f>VLOOKUP(A:A,[1]TDSheet!$A:$H,8,0)</f>
        <v>#N/A</v>
      </c>
      <c r="I109" s="14">
        <v>0</v>
      </c>
      <c r="J109" s="14">
        <f t="shared" si="17"/>
        <v>0</v>
      </c>
      <c r="K109" s="14">
        <f>VLOOKUP(A:A,[1]TDSheet!$A:$K,11,0)</f>
        <v>0</v>
      </c>
      <c r="L109" s="14">
        <f>VLOOKUP(A:A,[1]TDSheet!$A:$L,12,0)</f>
        <v>0</v>
      </c>
      <c r="M109" s="14">
        <f>VLOOKUP(A:A,[1]TDSheet!$A:$T,20,0)</f>
        <v>0</v>
      </c>
      <c r="N109" s="14"/>
      <c r="O109" s="14"/>
      <c r="P109" s="14"/>
      <c r="Q109" s="16"/>
      <c r="R109" s="16"/>
      <c r="S109" s="14">
        <f t="shared" si="18"/>
        <v>0</v>
      </c>
      <c r="T109" s="16"/>
      <c r="U109" s="17" t="e">
        <f t="shared" si="19"/>
        <v>#DIV/0!</v>
      </c>
      <c r="V109" s="14" t="e">
        <f t="shared" si="20"/>
        <v>#DIV/0!</v>
      </c>
      <c r="W109" s="14"/>
      <c r="X109" s="14"/>
      <c r="Y109" s="14">
        <f>VLOOKUP(A:A,[1]TDSheet!$A:$Y,25,0)</f>
        <v>0</v>
      </c>
      <c r="Z109" s="14">
        <f>VLOOKUP(A:A,[1]TDSheet!$A:$Z,26,0)</f>
        <v>0</v>
      </c>
      <c r="AA109" s="14">
        <f>VLOOKUP(A:A,[1]TDSheet!$A:$AA,27,0)</f>
        <v>0</v>
      </c>
      <c r="AB109" s="14">
        <v>0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21"/>
        <v>0</v>
      </c>
      <c r="AF109" s="14">
        <f t="shared" si="22"/>
        <v>0</v>
      </c>
      <c r="AG109" s="14">
        <f t="shared" si="23"/>
        <v>0</v>
      </c>
      <c r="AH109" s="14"/>
      <c r="AI109" s="14"/>
      <c r="AJ109" s="14"/>
    </row>
    <row r="110" spans="1:36" s="1" customFormat="1" ht="11.1" customHeight="1" outlineLevel="1" x14ac:dyDescent="0.2">
      <c r="A110" s="7" t="s">
        <v>114</v>
      </c>
      <c r="B110" s="7" t="s">
        <v>8</v>
      </c>
      <c r="C110" s="8">
        <v>236</v>
      </c>
      <c r="D110" s="8"/>
      <c r="E110" s="20">
        <v>39</v>
      </c>
      <c r="F110" s="20">
        <v>197</v>
      </c>
      <c r="G110" s="1">
        <f>VLOOKUP(A:A,[1]TDSheet!$A:$G,7,0)</f>
        <v>0</v>
      </c>
      <c r="H110" s="1" t="e">
        <f>VLOOKUP(A:A,[1]TDSheet!$A:$H,8,0)</f>
        <v>#N/A</v>
      </c>
      <c r="I110" s="14">
        <f>VLOOKUP(A:A,[2]TDSheet!$A:$F,6,0)</f>
        <v>39</v>
      </c>
      <c r="J110" s="14">
        <f t="shared" si="17"/>
        <v>0</v>
      </c>
      <c r="K110" s="14">
        <f>VLOOKUP(A:A,[1]TDSheet!$A:$K,11,0)</f>
        <v>0</v>
      </c>
      <c r="L110" s="14">
        <f>VLOOKUP(A:A,[1]TDSheet!$A:$L,12,0)</f>
        <v>0</v>
      </c>
      <c r="M110" s="14">
        <f>VLOOKUP(A:A,[1]TDSheet!$A:$T,20,0)</f>
        <v>0</v>
      </c>
      <c r="N110" s="14"/>
      <c r="O110" s="14"/>
      <c r="P110" s="14"/>
      <c r="Q110" s="16"/>
      <c r="R110" s="16"/>
      <c r="S110" s="14">
        <f t="shared" si="18"/>
        <v>7.8</v>
      </c>
      <c r="T110" s="16"/>
      <c r="U110" s="17">
        <f t="shared" si="19"/>
        <v>25.256410256410255</v>
      </c>
      <c r="V110" s="14">
        <f t="shared" si="20"/>
        <v>25.256410256410255</v>
      </c>
      <c r="W110" s="14"/>
      <c r="X110" s="14"/>
      <c r="Y110" s="14">
        <f>VLOOKUP(A:A,[1]TDSheet!$A:$Y,25,0)</f>
        <v>6.4</v>
      </c>
      <c r="Z110" s="14">
        <f>VLOOKUP(A:A,[1]TDSheet!$A:$Z,26,0)</f>
        <v>5.8</v>
      </c>
      <c r="AA110" s="14">
        <f>VLOOKUP(A:A,[1]TDSheet!$A:$AA,27,0)</f>
        <v>8.6</v>
      </c>
      <c r="AB110" s="14">
        <f>VLOOKUP(A:A,[3]TDSheet!$A:$D,4,0)</f>
        <v>7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21"/>
        <v>0</v>
      </c>
      <c r="AF110" s="14">
        <f t="shared" si="22"/>
        <v>0</v>
      </c>
      <c r="AG110" s="14">
        <f t="shared" si="23"/>
        <v>0</v>
      </c>
      <c r="AH110" s="14"/>
      <c r="AI110" s="14"/>
      <c r="AJ110" s="14"/>
    </row>
    <row r="111" spans="1:36" s="1" customFormat="1" ht="11.1" customHeight="1" outlineLevel="1" x14ac:dyDescent="0.2">
      <c r="A111" s="7" t="s">
        <v>115</v>
      </c>
      <c r="B111" s="7" t="s">
        <v>9</v>
      </c>
      <c r="C111" s="8">
        <v>204.279</v>
      </c>
      <c r="D111" s="8"/>
      <c r="E111" s="20">
        <v>8.4250000000000007</v>
      </c>
      <c r="F111" s="20">
        <v>195.85400000000001</v>
      </c>
      <c r="G111" s="1">
        <f>VLOOKUP(A:A,[1]TDSheet!$A:$G,7,0)</f>
        <v>0</v>
      </c>
      <c r="H111" s="1" t="e">
        <f>VLOOKUP(A:A,[1]TDSheet!$A:$H,8,0)</f>
        <v>#N/A</v>
      </c>
      <c r="I111" s="14">
        <f>VLOOKUP(A:A,[2]TDSheet!$A:$F,6,0)</f>
        <v>10</v>
      </c>
      <c r="J111" s="14">
        <f t="shared" si="17"/>
        <v>-1.5749999999999993</v>
      </c>
      <c r="K111" s="14">
        <f>VLOOKUP(A:A,[1]TDSheet!$A:$K,11,0)</f>
        <v>0</v>
      </c>
      <c r="L111" s="14">
        <f>VLOOKUP(A:A,[1]TDSheet!$A:$L,12,0)</f>
        <v>0</v>
      </c>
      <c r="M111" s="14">
        <f>VLOOKUP(A:A,[1]TDSheet!$A:$T,20,0)</f>
        <v>0</v>
      </c>
      <c r="N111" s="14"/>
      <c r="O111" s="14"/>
      <c r="P111" s="14"/>
      <c r="Q111" s="16"/>
      <c r="R111" s="16"/>
      <c r="S111" s="14">
        <f t="shared" si="18"/>
        <v>1.6850000000000001</v>
      </c>
      <c r="T111" s="16"/>
      <c r="U111" s="17">
        <f t="shared" si="19"/>
        <v>116.23382789317508</v>
      </c>
      <c r="V111" s="14">
        <f t="shared" si="20"/>
        <v>116.23382789317508</v>
      </c>
      <c r="W111" s="14"/>
      <c r="X111" s="14"/>
      <c r="Y111" s="14">
        <f>VLOOKUP(A:A,[1]TDSheet!$A:$Y,25,0)</f>
        <v>2.9178000000000002</v>
      </c>
      <c r="Z111" s="14">
        <f>VLOOKUP(A:A,[1]TDSheet!$A:$Z,26,0)</f>
        <v>2.9638</v>
      </c>
      <c r="AA111" s="14">
        <f>VLOOKUP(A:A,[1]TDSheet!$A:$AA,27,0)</f>
        <v>2.5238</v>
      </c>
      <c r="AB111" s="14">
        <v>0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21"/>
        <v>0</v>
      </c>
      <c r="AF111" s="14">
        <f t="shared" si="22"/>
        <v>0</v>
      </c>
      <c r="AG111" s="14">
        <f t="shared" si="23"/>
        <v>0</v>
      </c>
      <c r="AH111" s="14"/>
      <c r="AI111" s="14"/>
      <c r="AJ111" s="14"/>
    </row>
    <row r="112" spans="1:36" s="1" customFormat="1" ht="11.1" customHeight="1" outlineLevel="1" x14ac:dyDescent="0.2">
      <c r="A112" s="7" t="s">
        <v>116</v>
      </c>
      <c r="B112" s="7" t="s">
        <v>9</v>
      </c>
      <c r="C112" s="8">
        <v>482.96199999999999</v>
      </c>
      <c r="D112" s="8"/>
      <c r="E112" s="20">
        <v>373.87599999999998</v>
      </c>
      <c r="F112" s="20">
        <v>109.086</v>
      </c>
      <c r="G112" s="1">
        <f>VLOOKUP(A:A,[1]TDSheet!$A:$G,7,0)</f>
        <v>0</v>
      </c>
      <c r="H112" s="1" t="e">
        <f>VLOOKUP(A:A,[1]TDSheet!$A:$H,8,0)</f>
        <v>#N/A</v>
      </c>
      <c r="I112" s="14">
        <f>VLOOKUP(A:A,[2]TDSheet!$A:$F,6,0)</f>
        <v>364.5</v>
      </c>
      <c r="J112" s="14">
        <f t="shared" si="17"/>
        <v>9.3759999999999764</v>
      </c>
      <c r="K112" s="14">
        <f>VLOOKUP(A:A,[1]TDSheet!$A:$K,11,0)</f>
        <v>0</v>
      </c>
      <c r="L112" s="14">
        <f>VLOOKUP(A:A,[1]TDSheet!$A:$L,12,0)</f>
        <v>0</v>
      </c>
      <c r="M112" s="14">
        <f>VLOOKUP(A:A,[1]TDSheet!$A:$T,20,0)</f>
        <v>0</v>
      </c>
      <c r="N112" s="14"/>
      <c r="O112" s="14"/>
      <c r="P112" s="14"/>
      <c r="Q112" s="16"/>
      <c r="R112" s="16"/>
      <c r="S112" s="14">
        <f t="shared" si="18"/>
        <v>74.775199999999998</v>
      </c>
      <c r="T112" s="16"/>
      <c r="U112" s="17">
        <f t="shared" si="19"/>
        <v>1.4588526677294076</v>
      </c>
      <c r="V112" s="14">
        <f t="shared" si="20"/>
        <v>1.4588526677294076</v>
      </c>
      <c r="W112" s="14"/>
      <c r="X112" s="14"/>
      <c r="Y112" s="14">
        <f>VLOOKUP(A:A,[1]TDSheet!$A:$Y,25,0)</f>
        <v>53.221600000000002</v>
      </c>
      <c r="Z112" s="14">
        <f>VLOOKUP(A:A,[1]TDSheet!$A:$Z,26,0)</f>
        <v>60.415800000000004</v>
      </c>
      <c r="AA112" s="14">
        <f>VLOOKUP(A:A,[1]TDSheet!$A:$AA,27,0)</f>
        <v>49.393799999999999</v>
      </c>
      <c r="AB112" s="14">
        <f>VLOOKUP(A:A,[3]TDSheet!$A:$D,4,0)</f>
        <v>47.402999999999999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21"/>
        <v>0</v>
      </c>
      <c r="AF112" s="14">
        <f t="shared" si="22"/>
        <v>0</v>
      </c>
      <c r="AG112" s="14">
        <f t="shared" si="23"/>
        <v>0</v>
      </c>
      <c r="AH112" s="14"/>
      <c r="AI112" s="14"/>
      <c r="AJ112" s="14"/>
    </row>
    <row r="113" spans="1:36" s="1" customFormat="1" ht="11.1" customHeight="1" outlineLevel="1" x14ac:dyDescent="0.2">
      <c r="A113" s="7" t="s">
        <v>109</v>
      </c>
      <c r="B113" s="7" t="s">
        <v>8</v>
      </c>
      <c r="C113" s="8">
        <v>1925</v>
      </c>
      <c r="D113" s="8"/>
      <c r="E113" s="20">
        <v>91</v>
      </c>
      <c r="F113" s="20">
        <v>1834</v>
      </c>
      <c r="G113" s="1">
        <f>VLOOKUP(A:A,[1]TDSheet!$A:$G,7,0)</f>
        <v>0</v>
      </c>
      <c r="H113" s="1">
        <f>VLOOKUP(A:A,[1]TDSheet!$A:$H,8,0)</f>
        <v>0</v>
      </c>
      <c r="I113" s="14">
        <f>VLOOKUP(A:A,[2]TDSheet!$A:$F,6,0)</f>
        <v>86</v>
      </c>
      <c r="J113" s="14">
        <f t="shared" si="17"/>
        <v>5</v>
      </c>
      <c r="K113" s="14">
        <f>VLOOKUP(A:A,[1]TDSheet!$A:$K,11,0)</f>
        <v>0</v>
      </c>
      <c r="L113" s="14">
        <f>VLOOKUP(A:A,[1]TDSheet!$A:$L,12,0)</f>
        <v>0</v>
      </c>
      <c r="M113" s="14">
        <f>VLOOKUP(A:A,[1]TDSheet!$A:$T,20,0)</f>
        <v>0</v>
      </c>
      <c r="N113" s="14"/>
      <c r="O113" s="14"/>
      <c r="P113" s="14"/>
      <c r="Q113" s="16"/>
      <c r="R113" s="16"/>
      <c r="S113" s="14">
        <f t="shared" si="18"/>
        <v>18.2</v>
      </c>
      <c r="T113" s="16"/>
      <c r="U113" s="17">
        <f t="shared" si="19"/>
        <v>100.76923076923077</v>
      </c>
      <c r="V113" s="14">
        <f t="shared" si="20"/>
        <v>100.76923076923077</v>
      </c>
      <c r="W113" s="14"/>
      <c r="X113" s="14"/>
      <c r="Y113" s="14">
        <f>VLOOKUP(A:A,[1]TDSheet!$A:$Y,25,0)</f>
        <v>22</v>
      </c>
      <c r="Z113" s="14">
        <f>VLOOKUP(A:A,[1]TDSheet!$A:$Z,26,0)</f>
        <v>17.8</v>
      </c>
      <c r="AA113" s="14">
        <f>VLOOKUP(A:A,[1]TDSheet!$A:$AA,27,0)</f>
        <v>9.6</v>
      </c>
      <c r="AB113" s="14">
        <f>VLOOKUP(A:A,[3]TDSheet!$A:$D,4,0)</f>
        <v>15</v>
      </c>
      <c r="AC113" s="14">
        <f>VLOOKUP(A:A,[1]TDSheet!$A:$AC,29,0)</f>
        <v>0</v>
      </c>
      <c r="AD113" s="14">
        <f>VLOOKUP(A:A,[1]TDSheet!$A:$AD,30,0)</f>
        <v>0</v>
      </c>
      <c r="AE113" s="14">
        <f t="shared" si="21"/>
        <v>0</v>
      </c>
      <c r="AF113" s="14">
        <f t="shared" si="22"/>
        <v>0</v>
      </c>
      <c r="AG113" s="14">
        <f t="shared" si="23"/>
        <v>0</v>
      </c>
      <c r="AH113" s="14"/>
      <c r="AI113" s="14"/>
      <c r="AJ113" s="14"/>
    </row>
  </sheetData>
  <autoFilter ref="A4:AG113" xr:uid="{9376CEE1-452E-4CFE-AAEF-39C29044047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2025-03-28T12:59:44Z</dcterms:modified>
</cp:coreProperties>
</file>