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18,03,25 Ост КИ филиалы\"/>
    </mc:Choice>
  </mc:AlternateContent>
  <xr:revisionPtr revIDLastSave="0" documentId="13_ncr:1_{9B998554-64F1-48F5-823E-C48808EC6E8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Sheet!$A$3:$AG$117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67" i="1" l="1"/>
  <c r="Q7" i="1"/>
  <c r="Q8" i="1"/>
  <c r="AG8" i="1" s="1"/>
  <c r="Q9" i="1"/>
  <c r="Q11" i="1"/>
  <c r="Q12" i="1"/>
  <c r="AG12" i="1" s="1"/>
  <c r="Q13" i="1"/>
  <c r="Q16" i="1"/>
  <c r="Q17" i="1"/>
  <c r="Q18" i="1"/>
  <c r="AG18" i="1" s="1"/>
  <c r="Q20" i="1"/>
  <c r="AG20" i="1" s="1"/>
  <c r="Q23" i="1"/>
  <c r="Q24" i="1"/>
  <c r="AG24" i="1" s="1"/>
  <c r="Q25" i="1"/>
  <c r="Q26" i="1"/>
  <c r="AG26" i="1" s="1"/>
  <c r="Q27" i="1"/>
  <c r="Q28" i="1"/>
  <c r="AG28" i="1" s="1"/>
  <c r="Q30" i="1"/>
  <c r="AG30" i="1" s="1"/>
  <c r="Q31" i="1"/>
  <c r="Q33" i="1"/>
  <c r="Q34" i="1"/>
  <c r="AG34" i="1" s="1"/>
  <c r="Q39" i="1"/>
  <c r="Q40" i="1"/>
  <c r="AG40" i="1" s="1"/>
  <c r="Q41" i="1"/>
  <c r="Q42" i="1"/>
  <c r="AG42" i="1" s="1"/>
  <c r="Q43" i="1"/>
  <c r="Q47" i="1"/>
  <c r="Q51" i="1"/>
  <c r="Q52" i="1"/>
  <c r="Q53" i="1"/>
  <c r="Q56" i="1"/>
  <c r="Q58" i="1"/>
  <c r="AG58" i="1" s="1"/>
  <c r="Q61" i="1"/>
  <c r="Q69" i="1"/>
  <c r="AG69" i="1" s="1"/>
  <c r="Q70" i="1"/>
  <c r="AG70" i="1" s="1"/>
  <c r="Q71" i="1"/>
  <c r="AG71" i="1" s="1"/>
  <c r="Q73" i="1"/>
  <c r="Q76" i="1"/>
  <c r="AG76" i="1" s="1"/>
  <c r="Q77" i="1"/>
  <c r="Q79" i="1"/>
  <c r="AG79" i="1" s="1"/>
  <c r="Q81" i="1"/>
  <c r="Q83" i="1"/>
  <c r="AG83" i="1" s="1"/>
  <c r="Q84" i="1"/>
  <c r="AG84" i="1" s="1"/>
  <c r="Q85" i="1"/>
  <c r="AG85" i="1" s="1"/>
  <c r="Q86" i="1"/>
  <c r="AG86" i="1" s="1"/>
  <c r="Q87" i="1"/>
  <c r="AG87" i="1" s="1"/>
  <c r="Q88" i="1"/>
  <c r="AG88" i="1" s="1"/>
  <c r="Q90" i="1"/>
  <c r="AG90" i="1" s="1"/>
  <c r="Q92" i="1"/>
  <c r="AG92" i="1" s="1"/>
  <c r="Q94" i="1"/>
  <c r="AG94" i="1" s="1"/>
  <c r="Q97" i="1"/>
  <c r="AG97" i="1" s="1"/>
  <c r="Q98" i="1"/>
  <c r="AG98" i="1" s="1"/>
  <c r="Q99" i="1"/>
  <c r="AG99" i="1" s="1"/>
  <c r="Q100" i="1"/>
  <c r="AG100" i="1" s="1"/>
  <c r="Q101" i="1"/>
  <c r="AG101" i="1" s="1"/>
  <c r="Q108" i="1"/>
  <c r="AG108" i="1" s="1"/>
  <c r="Q110" i="1"/>
  <c r="AG110" i="1" s="1"/>
  <c r="Q111" i="1"/>
  <c r="Q114" i="1"/>
  <c r="AG114" i="1" s="1"/>
  <c r="Q116" i="1"/>
  <c r="AG116" i="1" s="1"/>
  <c r="Q117" i="1"/>
  <c r="AG117" i="1" s="1"/>
  <c r="Q6" i="1"/>
  <c r="AG6" i="1" s="1"/>
  <c r="AG111" i="1" l="1"/>
  <c r="AG81" i="1"/>
  <c r="AG77" i="1"/>
  <c r="AG73" i="1"/>
  <c r="AG61" i="1"/>
  <c r="AG56" i="1"/>
  <c r="AG52" i="1"/>
  <c r="AG43" i="1"/>
  <c r="AG41" i="1"/>
  <c r="AG39" i="1"/>
  <c r="AG33" i="1"/>
  <c r="AG27" i="1"/>
  <c r="AG25" i="1"/>
  <c r="AG23" i="1"/>
  <c r="AG16" i="1"/>
  <c r="AG13" i="1"/>
  <c r="AG11" i="1"/>
  <c r="AG53" i="1"/>
  <c r="AG51" i="1"/>
  <c r="AG47" i="1"/>
  <c r="AG31" i="1"/>
  <c r="AG17" i="1"/>
  <c r="AG9" i="1"/>
  <c r="AG7" i="1"/>
  <c r="L117" i="1"/>
  <c r="O117" i="1" s="1"/>
  <c r="T117" i="1" s="1"/>
  <c r="K117" i="1"/>
  <c r="H117" i="1"/>
  <c r="L116" i="1"/>
  <c r="O116" i="1" s="1"/>
  <c r="T116" i="1" s="1"/>
  <c r="K116" i="1"/>
  <c r="H116" i="1"/>
  <c r="L115" i="1"/>
  <c r="O115" i="1" s="1"/>
  <c r="U115" i="1" s="1"/>
  <c r="K115" i="1"/>
  <c r="L114" i="1"/>
  <c r="O114" i="1" s="1"/>
  <c r="T114" i="1" s="1"/>
  <c r="K114" i="1"/>
  <c r="H114" i="1"/>
  <c r="L113" i="1"/>
  <c r="O113" i="1" s="1"/>
  <c r="U113" i="1" s="1"/>
  <c r="K113" i="1"/>
  <c r="L112" i="1"/>
  <c r="O112" i="1" s="1"/>
  <c r="K112" i="1"/>
  <c r="L111" i="1"/>
  <c r="O111" i="1" s="1"/>
  <c r="U111" i="1" s="1"/>
  <c r="K111" i="1"/>
  <c r="L110" i="1"/>
  <c r="O110" i="1" s="1"/>
  <c r="T110" i="1" s="1"/>
  <c r="K110" i="1"/>
  <c r="L109" i="1"/>
  <c r="O109" i="1" s="1"/>
  <c r="Q109" i="1" s="1"/>
  <c r="K109" i="1"/>
  <c r="L108" i="1"/>
  <c r="O108" i="1" s="1"/>
  <c r="K108" i="1"/>
  <c r="L107" i="1"/>
  <c r="O107" i="1" s="1"/>
  <c r="K107" i="1"/>
  <c r="L106" i="1"/>
  <c r="O106" i="1" s="1"/>
  <c r="K106" i="1"/>
  <c r="L105" i="1"/>
  <c r="O105" i="1" s="1"/>
  <c r="U105" i="1" s="1"/>
  <c r="K105" i="1"/>
  <c r="L104" i="1"/>
  <c r="O104" i="1" s="1"/>
  <c r="K104" i="1"/>
  <c r="L103" i="1"/>
  <c r="O103" i="1" s="1"/>
  <c r="K103" i="1"/>
  <c r="L102" i="1"/>
  <c r="O102" i="1" s="1"/>
  <c r="Q102" i="1" s="1"/>
  <c r="K102" i="1"/>
  <c r="L101" i="1"/>
  <c r="O101" i="1" s="1"/>
  <c r="T101" i="1" s="1"/>
  <c r="K101" i="1"/>
  <c r="H101" i="1"/>
  <c r="L100" i="1"/>
  <c r="O100" i="1" s="1"/>
  <c r="K100" i="1"/>
  <c r="H100" i="1"/>
  <c r="L99" i="1"/>
  <c r="O99" i="1" s="1"/>
  <c r="T99" i="1" s="1"/>
  <c r="K99" i="1"/>
  <c r="H99" i="1"/>
  <c r="L98" i="1"/>
  <c r="O98" i="1" s="1"/>
  <c r="T98" i="1" s="1"/>
  <c r="K98" i="1"/>
  <c r="H98" i="1"/>
  <c r="L97" i="1"/>
  <c r="O97" i="1" s="1"/>
  <c r="U97" i="1" s="1"/>
  <c r="K97" i="1"/>
  <c r="H97" i="1"/>
  <c r="L96" i="1"/>
  <c r="O96" i="1" s="1"/>
  <c r="K96" i="1"/>
  <c r="L95" i="1"/>
  <c r="O95" i="1" s="1"/>
  <c r="Q95" i="1" s="1"/>
  <c r="K95" i="1"/>
  <c r="L94" i="1"/>
  <c r="O94" i="1" s="1"/>
  <c r="U94" i="1" s="1"/>
  <c r="K94" i="1"/>
  <c r="L93" i="1"/>
  <c r="O93" i="1" s="1"/>
  <c r="U93" i="1" s="1"/>
  <c r="K93" i="1"/>
  <c r="L92" i="1"/>
  <c r="O92" i="1" s="1"/>
  <c r="T92" i="1" s="1"/>
  <c r="K92" i="1"/>
  <c r="L91" i="1"/>
  <c r="O91" i="1" s="1"/>
  <c r="K91" i="1"/>
  <c r="L90" i="1"/>
  <c r="O90" i="1" s="1"/>
  <c r="T90" i="1" s="1"/>
  <c r="K90" i="1"/>
  <c r="L89" i="1"/>
  <c r="O89" i="1" s="1"/>
  <c r="K89" i="1"/>
  <c r="L88" i="1"/>
  <c r="O88" i="1" s="1"/>
  <c r="T88" i="1" s="1"/>
  <c r="K88" i="1"/>
  <c r="H88" i="1"/>
  <c r="L87" i="1"/>
  <c r="O87" i="1" s="1"/>
  <c r="T87" i="1" s="1"/>
  <c r="K87" i="1"/>
  <c r="L86" i="1"/>
  <c r="O86" i="1" s="1"/>
  <c r="T86" i="1" s="1"/>
  <c r="K86" i="1"/>
  <c r="H86" i="1"/>
  <c r="L85" i="1"/>
  <c r="O85" i="1" s="1"/>
  <c r="U85" i="1" s="1"/>
  <c r="K85" i="1"/>
  <c r="L84" i="1"/>
  <c r="O84" i="1" s="1"/>
  <c r="T84" i="1" s="1"/>
  <c r="K84" i="1"/>
  <c r="H84" i="1"/>
  <c r="L83" i="1"/>
  <c r="O83" i="1" s="1"/>
  <c r="T83" i="1" s="1"/>
  <c r="K83" i="1"/>
  <c r="L82" i="1"/>
  <c r="O82" i="1" s="1"/>
  <c r="P82" i="1" s="1"/>
  <c r="K82" i="1"/>
  <c r="H82" i="1"/>
  <c r="L81" i="1"/>
  <c r="O81" i="1" s="1"/>
  <c r="T81" i="1" s="1"/>
  <c r="K81" i="1"/>
  <c r="L80" i="1"/>
  <c r="O80" i="1" s="1"/>
  <c r="K80" i="1"/>
  <c r="L79" i="1"/>
  <c r="O79" i="1" s="1"/>
  <c r="T79" i="1" s="1"/>
  <c r="K79" i="1"/>
  <c r="L78" i="1"/>
  <c r="O78" i="1" s="1"/>
  <c r="U78" i="1" s="1"/>
  <c r="K78" i="1"/>
  <c r="L77" i="1"/>
  <c r="O77" i="1" s="1"/>
  <c r="T77" i="1" s="1"/>
  <c r="K77" i="1"/>
  <c r="H77" i="1"/>
  <c r="L76" i="1"/>
  <c r="O76" i="1" s="1"/>
  <c r="K76" i="1"/>
  <c r="L75" i="1"/>
  <c r="O75" i="1" s="1"/>
  <c r="U75" i="1" s="1"/>
  <c r="K75" i="1"/>
  <c r="H75" i="1"/>
  <c r="L74" i="1"/>
  <c r="O74" i="1" s="1"/>
  <c r="K74" i="1"/>
  <c r="L73" i="1"/>
  <c r="O73" i="1" s="1"/>
  <c r="T73" i="1" s="1"/>
  <c r="K73" i="1"/>
  <c r="L72" i="1"/>
  <c r="O72" i="1" s="1"/>
  <c r="K72" i="1"/>
  <c r="L71" i="1"/>
  <c r="O71" i="1" s="1"/>
  <c r="U71" i="1" s="1"/>
  <c r="K71" i="1"/>
  <c r="L70" i="1"/>
  <c r="O70" i="1" s="1"/>
  <c r="T70" i="1" s="1"/>
  <c r="K70" i="1"/>
  <c r="L69" i="1"/>
  <c r="O69" i="1" s="1"/>
  <c r="U69" i="1" s="1"/>
  <c r="K69" i="1"/>
  <c r="L68" i="1"/>
  <c r="O68" i="1" s="1"/>
  <c r="K68" i="1"/>
  <c r="L67" i="1"/>
  <c r="O67" i="1" s="1"/>
  <c r="K67" i="1"/>
  <c r="L66" i="1"/>
  <c r="O66" i="1" s="1"/>
  <c r="U66" i="1" s="1"/>
  <c r="K66" i="1"/>
  <c r="L65" i="1"/>
  <c r="O65" i="1" s="1"/>
  <c r="U65" i="1" s="1"/>
  <c r="K65" i="1"/>
  <c r="L64" i="1"/>
  <c r="O64" i="1" s="1"/>
  <c r="K64" i="1"/>
  <c r="L63" i="1"/>
  <c r="O63" i="1" s="1"/>
  <c r="K63" i="1"/>
  <c r="L62" i="1"/>
  <c r="O62" i="1" s="1"/>
  <c r="K62" i="1"/>
  <c r="L61" i="1"/>
  <c r="O61" i="1" s="1"/>
  <c r="T61" i="1" s="1"/>
  <c r="K61" i="1"/>
  <c r="L60" i="1"/>
  <c r="O60" i="1" s="1"/>
  <c r="K60" i="1"/>
  <c r="E59" i="1"/>
  <c r="L59" i="1" s="1"/>
  <c r="O59" i="1" s="1"/>
  <c r="L58" i="1"/>
  <c r="O58" i="1" s="1"/>
  <c r="K58" i="1"/>
  <c r="L57" i="1"/>
  <c r="O57" i="1" s="1"/>
  <c r="U57" i="1" s="1"/>
  <c r="K57" i="1"/>
  <c r="L56" i="1"/>
  <c r="O56" i="1" s="1"/>
  <c r="U56" i="1" s="1"/>
  <c r="K56" i="1"/>
  <c r="L55" i="1"/>
  <c r="O55" i="1" s="1"/>
  <c r="K55" i="1"/>
  <c r="L54" i="1"/>
  <c r="O54" i="1" s="1"/>
  <c r="K54" i="1"/>
  <c r="L53" i="1"/>
  <c r="O53" i="1" s="1"/>
  <c r="T53" i="1" s="1"/>
  <c r="K53" i="1"/>
  <c r="L52" i="1"/>
  <c r="O52" i="1" s="1"/>
  <c r="T52" i="1" s="1"/>
  <c r="K52" i="1"/>
  <c r="H52" i="1"/>
  <c r="L51" i="1"/>
  <c r="O51" i="1" s="1"/>
  <c r="U51" i="1" s="1"/>
  <c r="K51" i="1"/>
  <c r="H51" i="1"/>
  <c r="L50" i="1"/>
  <c r="O50" i="1" s="1"/>
  <c r="Q50" i="1" s="1"/>
  <c r="K50" i="1"/>
  <c r="L49" i="1"/>
  <c r="O49" i="1" s="1"/>
  <c r="K49" i="1"/>
  <c r="L48" i="1"/>
  <c r="O48" i="1" s="1"/>
  <c r="Q48" i="1" s="1"/>
  <c r="K48" i="1"/>
  <c r="L47" i="1"/>
  <c r="O47" i="1" s="1"/>
  <c r="U47" i="1" s="1"/>
  <c r="K47" i="1"/>
  <c r="H47" i="1"/>
  <c r="L46" i="1"/>
  <c r="O46" i="1" s="1"/>
  <c r="K46" i="1"/>
  <c r="L45" i="1"/>
  <c r="O45" i="1" s="1"/>
  <c r="K45" i="1"/>
  <c r="L44" i="1"/>
  <c r="O44" i="1" s="1"/>
  <c r="U44" i="1" s="1"/>
  <c r="K44" i="1"/>
  <c r="L43" i="1"/>
  <c r="O43" i="1" s="1"/>
  <c r="U43" i="1" s="1"/>
  <c r="K43" i="1"/>
  <c r="L42" i="1"/>
  <c r="O42" i="1" s="1"/>
  <c r="T42" i="1" s="1"/>
  <c r="K42" i="1"/>
  <c r="L41" i="1"/>
  <c r="O41" i="1" s="1"/>
  <c r="U41" i="1" s="1"/>
  <c r="K41" i="1"/>
  <c r="L40" i="1"/>
  <c r="O40" i="1" s="1"/>
  <c r="T40" i="1" s="1"/>
  <c r="K40" i="1"/>
  <c r="L39" i="1"/>
  <c r="O39" i="1" s="1"/>
  <c r="U39" i="1" s="1"/>
  <c r="K39" i="1"/>
  <c r="L38" i="1"/>
  <c r="O38" i="1" s="1"/>
  <c r="K38" i="1"/>
  <c r="L37" i="1"/>
  <c r="O37" i="1" s="1"/>
  <c r="K37" i="1"/>
  <c r="H37" i="1"/>
  <c r="L36" i="1"/>
  <c r="O36" i="1" s="1"/>
  <c r="K36" i="1"/>
  <c r="L35" i="1"/>
  <c r="O35" i="1" s="1"/>
  <c r="U35" i="1" s="1"/>
  <c r="K35" i="1"/>
  <c r="L34" i="1"/>
  <c r="O34" i="1" s="1"/>
  <c r="K34" i="1"/>
  <c r="H34" i="1"/>
  <c r="L33" i="1"/>
  <c r="O33" i="1" s="1"/>
  <c r="T33" i="1" s="1"/>
  <c r="K33" i="1"/>
  <c r="H33" i="1"/>
  <c r="L32" i="1"/>
  <c r="O32" i="1" s="1"/>
  <c r="U32" i="1" s="1"/>
  <c r="K32" i="1"/>
  <c r="L31" i="1"/>
  <c r="O31" i="1" s="1"/>
  <c r="U31" i="1" s="1"/>
  <c r="K31" i="1"/>
  <c r="H31" i="1"/>
  <c r="L30" i="1"/>
  <c r="O30" i="1" s="1"/>
  <c r="K30" i="1"/>
  <c r="L29" i="1"/>
  <c r="O29" i="1" s="1"/>
  <c r="Q29" i="1" s="1"/>
  <c r="K29" i="1"/>
  <c r="L28" i="1"/>
  <c r="O28" i="1" s="1"/>
  <c r="T28" i="1" s="1"/>
  <c r="K28" i="1"/>
  <c r="L27" i="1"/>
  <c r="O27" i="1" s="1"/>
  <c r="T27" i="1" s="1"/>
  <c r="K27" i="1"/>
  <c r="L26" i="1"/>
  <c r="O26" i="1" s="1"/>
  <c r="K26" i="1"/>
  <c r="H26" i="1"/>
  <c r="L25" i="1"/>
  <c r="O25" i="1" s="1"/>
  <c r="T25" i="1" s="1"/>
  <c r="K25" i="1"/>
  <c r="L24" i="1"/>
  <c r="O24" i="1" s="1"/>
  <c r="T24" i="1" s="1"/>
  <c r="K24" i="1"/>
  <c r="L23" i="1"/>
  <c r="O23" i="1" s="1"/>
  <c r="T23" i="1" s="1"/>
  <c r="K23" i="1"/>
  <c r="H23" i="1"/>
  <c r="L22" i="1"/>
  <c r="O22" i="1" s="1"/>
  <c r="Q22" i="1" s="1"/>
  <c r="K22" i="1"/>
  <c r="L21" i="1"/>
  <c r="O21" i="1" s="1"/>
  <c r="K21" i="1"/>
  <c r="L20" i="1"/>
  <c r="O20" i="1" s="1"/>
  <c r="T20" i="1" s="1"/>
  <c r="K20" i="1"/>
  <c r="L19" i="1"/>
  <c r="O19" i="1" s="1"/>
  <c r="K19" i="1"/>
  <c r="L18" i="1"/>
  <c r="O18" i="1" s="1"/>
  <c r="T18" i="1" s="1"/>
  <c r="K18" i="1"/>
  <c r="L17" i="1"/>
  <c r="O17" i="1" s="1"/>
  <c r="T17" i="1" s="1"/>
  <c r="K17" i="1"/>
  <c r="L16" i="1"/>
  <c r="O16" i="1" s="1"/>
  <c r="T16" i="1" s="1"/>
  <c r="K16" i="1"/>
  <c r="L15" i="1"/>
  <c r="O15" i="1" s="1"/>
  <c r="K15" i="1"/>
  <c r="L14" i="1"/>
  <c r="O14" i="1" s="1"/>
  <c r="K14" i="1"/>
  <c r="L13" i="1"/>
  <c r="O13" i="1" s="1"/>
  <c r="T13" i="1" s="1"/>
  <c r="K13" i="1"/>
  <c r="H13" i="1"/>
  <c r="L12" i="1"/>
  <c r="O12" i="1" s="1"/>
  <c r="T12" i="1" s="1"/>
  <c r="K12" i="1"/>
  <c r="H12" i="1"/>
  <c r="L11" i="1"/>
  <c r="O11" i="1" s="1"/>
  <c r="T11" i="1" s="1"/>
  <c r="K11" i="1"/>
  <c r="L10" i="1"/>
  <c r="O10" i="1" s="1"/>
  <c r="Q10" i="1" s="1"/>
  <c r="AG10" i="1" s="1"/>
  <c r="K10" i="1"/>
  <c r="L9" i="1"/>
  <c r="O9" i="1" s="1"/>
  <c r="U9" i="1" s="1"/>
  <c r="K9" i="1"/>
  <c r="L8" i="1"/>
  <c r="O8" i="1" s="1"/>
  <c r="U8" i="1" s="1"/>
  <c r="K8" i="1"/>
  <c r="L7" i="1"/>
  <c r="O7" i="1" s="1"/>
  <c r="T7" i="1" s="1"/>
  <c r="K7" i="1"/>
  <c r="H7" i="1"/>
  <c r="L6" i="1"/>
  <c r="O6" i="1" s="1"/>
  <c r="T6" i="1" s="1"/>
  <c r="K6" i="1"/>
  <c r="H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J5" i="1"/>
  <c r="F5" i="1"/>
  <c r="U106" i="1" l="1"/>
  <c r="Q106" i="1"/>
  <c r="Q15" i="1"/>
  <c r="AG15" i="1" s="1"/>
  <c r="U19" i="1"/>
  <c r="Q19" i="1"/>
  <c r="U91" i="1"/>
  <c r="Q91" i="1"/>
  <c r="AG91" i="1" s="1"/>
  <c r="U36" i="1"/>
  <c r="Q36" i="1"/>
  <c r="Q49" i="1"/>
  <c r="AG49" i="1" s="1"/>
  <c r="U54" i="1"/>
  <c r="Q54" i="1"/>
  <c r="U55" i="1"/>
  <c r="Q55" i="1"/>
  <c r="U104" i="1"/>
  <c r="Q104" i="1"/>
  <c r="E5" i="1"/>
  <c r="T94" i="1"/>
  <c r="T71" i="1"/>
  <c r="T39" i="1"/>
  <c r="T41" i="1"/>
  <c r="T43" i="1"/>
  <c r="U34" i="1"/>
  <c r="T34" i="1"/>
  <c r="U58" i="1"/>
  <c r="T58" i="1"/>
  <c r="U76" i="1"/>
  <c r="T76" i="1"/>
  <c r="AG82" i="1"/>
  <c r="T82" i="1"/>
  <c r="U108" i="1"/>
  <c r="T108" i="1"/>
  <c r="T56" i="1"/>
  <c r="T111" i="1"/>
  <c r="U10" i="1"/>
  <c r="T10" i="1"/>
  <c r="U26" i="1"/>
  <c r="T26" i="1"/>
  <c r="U30" i="1"/>
  <c r="T30" i="1"/>
  <c r="U67" i="1"/>
  <c r="T67" i="1"/>
  <c r="U100" i="1"/>
  <c r="T100" i="1"/>
  <c r="T69" i="1"/>
  <c r="T85" i="1"/>
  <c r="T97" i="1"/>
  <c r="T9" i="1"/>
  <c r="T31" i="1"/>
  <c r="T47" i="1"/>
  <c r="T51" i="1"/>
  <c r="T8" i="1"/>
  <c r="U92" i="1"/>
  <c r="U89" i="1"/>
  <c r="P89" i="1"/>
  <c r="U102" i="1"/>
  <c r="P102" i="1"/>
  <c r="U74" i="1"/>
  <c r="P74" i="1"/>
  <c r="U98" i="1"/>
  <c r="U53" i="1"/>
  <c r="U90" i="1"/>
  <c r="U50" i="1"/>
  <c r="P50" i="1"/>
  <c r="U83" i="1"/>
  <c r="U42" i="1"/>
  <c r="U87" i="1"/>
  <c r="U109" i="1"/>
  <c r="P109" i="1"/>
  <c r="P44" i="1"/>
  <c r="K59" i="1"/>
  <c r="K5" i="1" s="1"/>
  <c r="U82" i="1"/>
  <c r="U17" i="1"/>
  <c r="U63" i="1"/>
  <c r="P63" i="1"/>
  <c r="U18" i="1"/>
  <c r="U72" i="1"/>
  <c r="P72" i="1"/>
  <c r="Q72" i="1" s="1"/>
  <c r="U95" i="1"/>
  <c r="P95" i="1"/>
  <c r="U21" i="1"/>
  <c r="P21" i="1"/>
  <c r="U22" i="1"/>
  <c r="P22" i="1"/>
  <c r="O5" i="1"/>
  <c r="U6" i="1"/>
  <c r="U13" i="1"/>
  <c r="U79" i="1"/>
  <c r="U14" i="1"/>
  <c r="P14" i="1"/>
  <c r="U23" i="1"/>
  <c r="U7" i="1"/>
  <c r="U45" i="1"/>
  <c r="P45" i="1"/>
  <c r="U52" i="1"/>
  <c r="U80" i="1"/>
  <c r="P80" i="1"/>
  <c r="U11" i="1"/>
  <c r="U15" i="1"/>
  <c r="U24" i="1"/>
  <c r="U60" i="1"/>
  <c r="P60" i="1"/>
  <c r="U96" i="1"/>
  <c r="P96" i="1"/>
  <c r="P112" i="1"/>
  <c r="U112" i="1"/>
  <c r="U88" i="1"/>
  <c r="P103" i="1"/>
  <c r="U103" i="1"/>
  <c r="U114" i="1"/>
  <c r="P38" i="1"/>
  <c r="U38" i="1"/>
  <c r="U27" i="1"/>
  <c r="U61" i="1"/>
  <c r="U33" i="1"/>
  <c r="U37" i="1"/>
  <c r="P37" i="1"/>
  <c r="Q37" i="1" s="1"/>
  <c r="U68" i="1"/>
  <c r="P68" i="1"/>
  <c r="Q68" i="1" s="1"/>
  <c r="U48" i="1"/>
  <c r="P48" i="1"/>
  <c r="P64" i="1"/>
  <c r="U64" i="1"/>
  <c r="U86" i="1"/>
  <c r="U101" i="1"/>
  <c r="U81" i="1"/>
  <c r="U84" i="1"/>
  <c r="U20" i="1"/>
  <c r="U16" i="1"/>
  <c r="U25" i="1"/>
  <c r="U40" i="1"/>
  <c r="U49" i="1"/>
  <c r="U59" i="1"/>
  <c r="P59" i="1"/>
  <c r="U73" i="1"/>
  <c r="U28" i="1"/>
  <c r="U46" i="1"/>
  <c r="P46" i="1"/>
  <c r="U70" i="1"/>
  <c r="U99" i="1"/>
  <c r="U116" i="1"/>
  <c r="U77" i="1"/>
  <c r="U12" i="1"/>
  <c r="P29" i="1"/>
  <c r="U29" i="1"/>
  <c r="U62" i="1"/>
  <c r="P62" i="1"/>
  <c r="U107" i="1"/>
  <c r="P107" i="1"/>
  <c r="U110" i="1"/>
  <c r="U117" i="1"/>
  <c r="P10" i="1"/>
  <c r="P35" i="1"/>
  <c r="P55" i="1"/>
  <c r="P57" i="1"/>
  <c r="P66" i="1"/>
  <c r="Q66" i="1" s="1"/>
  <c r="P75" i="1"/>
  <c r="Q75" i="1" s="1"/>
  <c r="P105" i="1"/>
  <c r="L5" i="1"/>
  <c r="P32" i="1"/>
  <c r="P54" i="1"/>
  <c r="P65" i="1"/>
  <c r="P93" i="1"/>
  <c r="Q93" i="1" s="1"/>
  <c r="P104" i="1"/>
  <c r="P113" i="1"/>
  <c r="P19" i="1"/>
  <c r="P36" i="1"/>
  <c r="P67" i="1"/>
  <c r="P78" i="1"/>
  <c r="P106" i="1"/>
  <c r="P115" i="1"/>
  <c r="T91" i="1" l="1"/>
  <c r="T49" i="1"/>
  <c r="T15" i="1"/>
  <c r="AG115" i="1"/>
  <c r="T115" i="1"/>
  <c r="AG78" i="1"/>
  <c r="T78" i="1"/>
  <c r="AG36" i="1"/>
  <c r="T36" i="1"/>
  <c r="AG113" i="1"/>
  <c r="T113" i="1"/>
  <c r="AG93" i="1"/>
  <c r="T93" i="1"/>
  <c r="AG54" i="1"/>
  <c r="T54" i="1"/>
  <c r="AG75" i="1"/>
  <c r="T75" i="1"/>
  <c r="AG57" i="1"/>
  <c r="T57" i="1"/>
  <c r="AG35" i="1"/>
  <c r="T35" i="1"/>
  <c r="AG107" i="1"/>
  <c r="T107" i="1"/>
  <c r="AG62" i="1"/>
  <c r="T62" i="1"/>
  <c r="AG48" i="1"/>
  <c r="T48" i="1"/>
  <c r="AG68" i="1"/>
  <c r="T68" i="1"/>
  <c r="AG37" i="1"/>
  <c r="T37" i="1"/>
  <c r="AG38" i="1"/>
  <c r="T38" i="1"/>
  <c r="AG112" i="1"/>
  <c r="T112" i="1"/>
  <c r="AG80" i="1"/>
  <c r="T80" i="1"/>
  <c r="AG63" i="1"/>
  <c r="T63" i="1"/>
  <c r="AG106" i="1"/>
  <c r="T106" i="1"/>
  <c r="AG19" i="1"/>
  <c r="T19" i="1"/>
  <c r="AG104" i="1"/>
  <c r="T104" i="1"/>
  <c r="AG65" i="1"/>
  <c r="T65" i="1"/>
  <c r="AG32" i="1"/>
  <c r="T32" i="1"/>
  <c r="AG105" i="1"/>
  <c r="T105" i="1"/>
  <c r="AG66" i="1"/>
  <c r="T66" i="1"/>
  <c r="AG55" i="1"/>
  <c r="T55" i="1"/>
  <c r="AG29" i="1"/>
  <c r="T29" i="1"/>
  <c r="AG46" i="1"/>
  <c r="T46" i="1"/>
  <c r="AG59" i="1"/>
  <c r="T59" i="1"/>
  <c r="AG64" i="1"/>
  <c r="T64" i="1"/>
  <c r="AG103" i="1"/>
  <c r="T103" i="1"/>
  <c r="AG96" i="1"/>
  <c r="T96" i="1"/>
  <c r="AG60" i="1"/>
  <c r="T60" i="1"/>
  <c r="AG45" i="1"/>
  <c r="T45" i="1"/>
  <c r="AG14" i="1"/>
  <c r="T14" i="1"/>
  <c r="AG22" i="1"/>
  <c r="T22" i="1"/>
  <c r="AG21" i="1"/>
  <c r="T21" i="1"/>
  <c r="AG95" i="1"/>
  <c r="T95" i="1"/>
  <c r="AG72" i="1"/>
  <c r="T72" i="1"/>
  <c r="AG109" i="1"/>
  <c r="T109" i="1"/>
  <c r="AG102" i="1"/>
  <c r="T102" i="1"/>
  <c r="Q89" i="1"/>
  <c r="P5" i="1"/>
  <c r="AG74" i="1" l="1"/>
  <c r="T74" i="1"/>
  <c r="AG44" i="1"/>
  <c r="T44" i="1"/>
  <c r="AG89" i="1"/>
  <c r="T89" i="1"/>
  <c r="AG50" i="1"/>
  <c r="T50" i="1"/>
  <c r="Q5" i="1"/>
  <c r="AG5" i="1" l="1"/>
</calcChain>
</file>

<file path=xl/sharedStrings.xml><?xml version="1.0" encoding="utf-8"?>
<sst xmlns="http://schemas.openxmlformats.org/spreadsheetml/2006/main" count="444" uniqueCount="196">
  <si>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</si>
  <si>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</si>
  <si>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</si>
  <si>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</si>
  <si>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</si>
  <si>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</si>
  <si>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</si>
  <si>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</si>
  <si>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</si>
  <si>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</si>
  <si>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</si>
  <si>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</si>
  <si>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</si>
  <si>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</si>
  <si>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</si>
  <si>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</si>
  <si>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</si>
  <si>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</si>
  <si>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</si>
  <si>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</si>
  <si>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</si>
  <si>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</si>
  <si>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</si>
  <si>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</si>
  <si>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</si>
  <si>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</si>
  <si>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</si>
  <si>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</si>
  <si>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</si>
  <si>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</si>
  <si>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</si>
  <si>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</si>
  <si>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</si>
  <si>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</si>
  <si>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</si>
  <si>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</si>
  <si>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</si>
  <si>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</si>
  <si>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</si>
  <si>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</si>
  <si>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</si>
  <si>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</si>
  <si>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</si>
  <si>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</si>
  <si>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</si>
  <si>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</si>
  <si>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</si>
  <si>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</si>
  <si>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</si>
  <si>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4561 ДОКТОРСКАЯ ГОСТ Папа может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</si>
  <si>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</si>
  <si>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</si>
  <si>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</si>
  <si>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</si>
  <si>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</si>
  <si>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7166 СЕРВЕЛАТ ОХОТНИЧИЙ ПМ в/к в/у_50с  Останкино</t>
  </si>
  <si>
    <t>нужно увеличить продажи / вместо 5341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</si>
  <si>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</si>
  <si>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</si>
  <si>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</si>
  <si>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</si>
  <si>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</si>
  <si>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</si>
  <si>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</si>
  <si>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</si>
  <si>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</si>
  <si>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</si>
  <si>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</si>
  <si>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</si>
  <si>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</si>
  <si>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</si>
  <si>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</si>
  <si>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</si>
  <si>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</si>
  <si>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</si>
  <si>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</si>
  <si>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</si>
  <si>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</si>
  <si>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</si>
  <si>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</si>
  <si>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</si>
  <si>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</si>
  <si>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</si>
  <si>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</si>
  <si>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</si>
  <si>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</si>
  <si>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</si>
  <si>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</si>
  <si>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</si>
  <si>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</si>
  <si>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</si>
  <si>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</si>
  <si>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6564 СЕРВЕЛАТ ОРЕХОВЫЙ ПМ в/к в/у 0,31кг 8шт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</si>
  <si>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</si>
  <si>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</si>
  <si>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</si>
  <si>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</si>
  <si>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</si>
  <si>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7173 БОЯNСКАЯ ПМ п/к в/у 0,28кг 8шт_50с  Останкино</t>
  </si>
  <si>
    <t>вместо 6666</t>
  </si>
  <si>
    <t>6683 СЕРВЕЛАТ ЗЕРНИСТЫЙ ПМ в/к в/у 0,35кг  ОСТАНКИНО</t>
  </si>
  <si>
    <t>ротация на 7154</t>
  </si>
  <si>
    <t>7154 СЕРВЕЛАТ ЗЕРНИСТЫЙ ПМ в/к в/у 0,35кг_50с  Останкино</t>
  </si>
  <si>
    <t>вместо 6683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</si>
  <si>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</si>
  <si>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</si>
  <si>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</si>
  <si>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7169 СЕРВЕЛАТ ОХОТНИЧИЙ ПМ в/к в/у 0,35кг_50с  Останкино</t>
  </si>
  <si>
    <t>вместо 6689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</si>
  <si>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</si>
  <si>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</si>
  <si>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</si>
  <si>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</si>
  <si>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</si>
  <si>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</si>
  <si>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</si>
  <si>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</si>
  <si>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</si>
  <si>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</si>
  <si>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</si>
  <si>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</si>
  <si>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</si>
  <si>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</si>
  <si>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</si>
  <si>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нужно увеличить продажи / ротация на 7133</t>
  </si>
  <si>
    <t>7133 СЕРВЕЛАТ ЕВРОПЕЙСКИЙ в/к в/у 0.84кг</t>
  </si>
  <si>
    <t>вместо 6790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</si>
  <si>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</si>
  <si>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</si>
  <si>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</si>
  <si>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</si>
  <si>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</si>
  <si>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7131 БАЛЫКОВАЯ в/к в/у 0,84кг  Останкино</t>
  </si>
  <si>
    <t>вместо 6794</t>
  </si>
  <si>
    <t>6795 ОСТАНКИНСКАЯ в/к в/у 0,33кг 8шт  Останкино</t>
  </si>
  <si>
    <t>09,01,25 в уценку 85 шт. / ротация на 7144</t>
  </si>
  <si>
    <t>7144 МРАМОРНАЯ ПРЕМИУМ в/к в/у 0,33кг 8 шт  Останкино</t>
  </si>
  <si>
    <t>вместо 6795</t>
  </si>
  <si>
    <t>6803 ВЕНСКАЯ САЛЯМИ п/к в/у 0,66кг 8шт  Останкино</t>
  </si>
  <si>
    <t>ротация на 7134</t>
  </si>
  <si>
    <t>7134 САЛЯМИ ВЕНСКАЯ п/к в/у 0,84кг 6шт  Останкино</t>
  </si>
  <si>
    <t>вместо 6803</t>
  </si>
  <si>
    <t>6804 СЕРВЕЛАТ КРЕМЛЕВСКИЙ в/к в/у 0,66кг 8шт  Останкино</t>
  </si>
  <si>
    <t>нужно увеличить продажи / ротация на 7135</t>
  </si>
  <si>
    <t>7135 СЕРВЕЛАТ КРЕМЛЕВСКИЙ в/к в/у 0.84кг 6шт.</t>
  </si>
  <si>
    <t>вместо 6804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</si>
  <si>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</si>
  <si>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</si>
  <si>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</si>
  <si>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</si>
  <si>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</si>
  <si>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</si>
  <si>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</si>
  <si>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</si>
  <si>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</si>
  <si>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</si>
  <si>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вместо 2675 / 01,03,25 завод не отгрузил</t>
  </si>
  <si>
    <t>6909 ДЛЯ ДЕТЕЙ сос п/о мгс 0,33кг 8шт  Останкино</t>
  </si>
  <si>
    <t>6937 САЛЯМИ Папа может с/к в/у 1/250 8шт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</si>
  <si>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</si>
  <si>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</si>
  <si>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</si>
  <si>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</si>
  <si>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</si>
  <si>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</si>
  <si>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</si>
  <si>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</si>
  <si>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</si>
  <si>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</si>
  <si>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</si>
  <si>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</si>
  <si>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</si>
  <si>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</si>
  <si>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нужно увеличить продажи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</si>
  <si>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</si>
  <si>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</si>
  <si>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</si>
  <si>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</si>
  <si>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</si>
  <si>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нужно увеличить продажи / вместо 6206 (31,01,25)</t>
  </si>
  <si>
    <t>7103 БЕКОН Останкино с/к с/н в/у 1/180_50с  Останкино</t>
  </si>
  <si>
    <t>нужно увеличить продажи / 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</si>
  <si>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</si>
  <si>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</si>
  <si>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</si>
  <si>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</si>
  <si>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</si>
  <si>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</si>
  <si>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</si>
  <si>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</si>
  <si>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7157 СЕРВЕЛАТ ЗЕРНИСТЫЙ ПМ в/к в/у_50с  Останкино</t>
  </si>
  <si>
    <t>7177 ЧЕСНОЧНАЯ ПМ п/к в/у 0,35кг 8шт_50с  Останкино</t>
  </si>
  <si>
    <t>Ротация</t>
  </si>
  <si>
    <t>нужно увеличить продажи / 19,03,25 Зверев обнулил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</si>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</sst>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66666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4" fontId="0" fillId="0" borderId="0" xfId="0" applyNumberFormat="1"/>
    <xf numFmtId="164" fontId="2" fillId="0" borderId="0" xfId="1" applyNumberFormat="1"/>
    <xf numFmtId="4" fontId="2" fillId="0" borderId="0" xfId="1" applyNumberFormat="1"/>
    <xf numFmtId="164" fontId="3" fillId="2" borderId="0" xfId="1" applyNumberFormat="1" applyFont="1" applyFill="1"/>
    <xf numFmtId="4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5" borderId="0" xfId="1" applyNumberFormat="1" applyFill="1"/>
    <xf numFmtId="4" fontId="2" fillId="5" borderId="0" xfId="1" applyNumberFormat="1" applyFill="1"/>
    <xf numFmtId="164" fontId="2" fillId="5" borderId="1" xfId="1" applyNumberFormat="1" applyFill="1" applyBorder="1"/>
    <xf numFmtId="164" fontId="2" fillId="0" borderId="1" xfId="1" applyNumberFormat="1" applyBorder="1"/>
    <xf numFmtId="164" fontId="5" fillId="6" borderId="0" xfId="1" applyNumberFormat="1" applyFont="1" applyFill="1"/>
    <xf numFmtId="164" fontId="2" fillId="6" borderId="0" xfId="1" applyNumberFormat="1" applyFill="1"/>
    <xf numFmtId="164" fontId="2" fillId="5" borderId="2" xfId="1" applyNumberFormat="1" applyFill="1" applyBorder="1"/>
    <xf numFmtId="164" fontId="2" fillId="5" borderId="3" xfId="1" applyNumberFormat="1" applyFill="1" applyBorder="1"/>
    <xf numFmtId="164" fontId="2" fillId="5" borderId="4" xfId="1" applyNumberFormat="1" applyFill="1" applyBorder="1"/>
    <xf numFmtId="164" fontId="2" fillId="7" borderId="0" xfId="1" applyNumberFormat="1" applyFill="1"/>
    <xf numFmtId="164" fontId="2" fillId="0" borderId="5" xfId="1" applyNumberFormat="1" applyBorder="1"/>
    <xf numFmtId="164" fontId="2" fillId="0" borderId="6" xfId="1" applyNumberFormat="1" applyBorder="1"/>
    <xf numFmtId="164" fontId="2" fillId="0" borderId="7" xfId="1" applyNumberFormat="1" applyBorder="1"/>
    <xf numFmtId="164" fontId="6" fillId="6" borderId="3" xfId="1" applyNumberFormat="1" applyFont="1" applyFill="1" applyBorder="1"/>
    <xf numFmtId="164" fontId="6" fillId="6" borderId="6" xfId="1" applyNumberFormat="1" applyFont="1" applyFill="1" applyBorder="1"/>
    <xf numFmtId="164" fontId="2" fillId="5" borderId="8" xfId="1" applyNumberFormat="1" applyFill="1" applyBorder="1"/>
    <xf numFmtId="164" fontId="2" fillId="5" borderId="9" xfId="1" applyNumberFormat="1" applyFill="1" applyBorder="1"/>
    <xf numFmtId="164" fontId="2" fillId="5" borderId="10" xfId="1" applyNumberFormat="1" applyFill="1" applyBorder="1"/>
    <xf numFmtId="164" fontId="2" fillId="0" borderId="11" xfId="1" applyNumberFormat="1" applyBorder="1"/>
    <xf numFmtId="164" fontId="2" fillId="0" borderId="12" xfId="1" applyNumberFormat="1" applyBorder="1"/>
    <xf numFmtId="164" fontId="2" fillId="0" borderId="13" xfId="1" applyNumberFormat="1" applyBorder="1"/>
    <xf numFmtId="164" fontId="2" fillId="8" borderId="0" xfId="1" applyNumberFormat="1" applyFill="1"/>
    <xf numFmtId="4" fontId="2" fillId="8" borderId="0" xfId="1" applyNumberFormat="1" applyFill="1"/>
    <xf numFmtId="164" fontId="2" fillId="8" borderId="1" xfId="1" applyNumberFormat="1" applyFill="1" applyBorder="1"/>
    <xf numFmtId="164" fontId="1" fillId="8" borderId="0" xfId="1" applyNumberFormat="1" applyFont="1" applyFill="1"/>
    <xf numFmtId="164" fontId="1" fillId="9" borderId="0" xfId="1" applyNumberFormat="1" applyFont="1" applyFill="1"/>
    <xf numFmtId="164" fontId="2" fillId="10" borderId="1" xfId="1" applyNumberFormat="1" applyFill="1" applyBorder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ColWidth="8.5703125" defaultRowHeight="15" x14ac:dyDescent="0.25"/>
  <cols>
    <col min="1" max="1" width="45.85546875" customWidth="1"/>
    <col min="2" max="2" width="3" customWidth="1"/>
    <col min="3" max="5" width="5.28515625" customWidth="1"/>
    <col min="6" max="6" width="7.140625" customWidth="1"/>
    <col min="7" max="7" width="5" style="1" customWidth="1"/>
    <col min="8" max="8" width="5" customWidth="1"/>
    <col min="9" max="9" width="9.42578125" customWidth="1"/>
    <col min="10" max="14" width="7.7109375" customWidth="1"/>
    <col min="15" max="15" width="5.5703125" customWidth="1"/>
    <col min="16" max="18" width="7" customWidth="1"/>
    <col min="19" max="19" width="11.28515625" customWidth="1"/>
    <col min="20" max="21" width="5" customWidth="1"/>
    <col min="22" max="31" width="6.85546875" customWidth="1"/>
    <col min="32" max="32" width="27.42578125" customWidth="1"/>
    <col min="33" max="33" width="7.28515625" customWidth="1"/>
    <col min="34" max="46" width="8" customWidth="1"/>
    <col min="1019" max="1021" width="9.140625" customWidth="1"/>
  </cols>
  <sheetData>
    <row r="1" spans="1:46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194</v>
      </c>
      <c r="R3" s="7" t="s">
        <v>16</v>
      </c>
      <c r="S3" s="7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36" t="s">
        <v>195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5">
      <c r="A5" s="2"/>
      <c r="B5" s="2"/>
      <c r="C5" s="2"/>
      <c r="D5" s="2"/>
      <c r="E5" s="8">
        <f>SUM(E6:E488)</f>
        <v>19519.429000000004</v>
      </c>
      <c r="F5" s="8">
        <f>SUM(F6:F488)</f>
        <v>22110.911</v>
      </c>
      <c r="G5" s="3"/>
      <c r="H5" s="2"/>
      <c r="I5" s="2"/>
      <c r="J5" s="8">
        <f t="shared" ref="J5:R5" si="0">SUM(J6:J488)</f>
        <v>9984.8340000000007</v>
      </c>
      <c r="K5" s="8">
        <f t="shared" si="0"/>
        <v>9534.5949999999993</v>
      </c>
      <c r="L5" s="8">
        <f t="shared" si="0"/>
        <v>10831.194999999998</v>
      </c>
      <c r="M5" s="8">
        <f t="shared" si="0"/>
        <v>8688.2339999999986</v>
      </c>
      <c r="N5" s="8">
        <f t="shared" si="0"/>
        <v>2392</v>
      </c>
      <c r="O5" s="8">
        <f t="shared" si="0"/>
        <v>2166.239</v>
      </c>
      <c r="P5" s="8">
        <f t="shared" si="0"/>
        <v>6484.8730000000005</v>
      </c>
      <c r="Q5" s="8">
        <f t="shared" si="0"/>
        <v>8415.3505999999998</v>
      </c>
      <c r="R5" s="8">
        <f t="shared" si="0"/>
        <v>7490</v>
      </c>
      <c r="S5" s="2"/>
      <c r="T5" s="2"/>
      <c r="U5" s="2"/>
      <c r="V5" s="8">
        <f t="shared" ref="V5:AE5" si="1">SUM(V6:V488)</f>
        <v>2115.8381999999997</v>
      </c>
      <c r="W5" s="8">
        <f t="shared" si="1"/>
        <v>2807.9209999999994</v>
      </c>
      <c r="X5" s="8">
        <f t="shared" si="1"/>
        <v>2821.3755999999989</v>
      </c>
      <c r="Y5" s="8">
        <f t="shared" si="1"/>
        <v>2341.1568000000007</v>
      </c>
      <c r="Z5" s="8">
        <f t="shared" si="1"/>
        <v>2887.6032</v>
      </c>
      <c r="AA5" s="8">
        <f t="shared" si="1"/>
        <v>1855.4322000000002</v>
      </c>
      <c r="AB5" s="8">
        <f t="shared" si="1"/>
        <v>2115.3038000000006</v>
      </c>
      <c r="AC5" s="8">
        <f t="shared" si="1"/>
        <v>2428.2259999999983</v>
      </c>
      <c r="AD5" s="8">
        <f t="shared" si="1"/>
        <v>2169.7924000000007</v>
      </c>
      <c r="AE5" s="8">
        <f t="shared" si="1"/>
        <v>3946.2244000000014</v>
      </c>
      <c r="AF5" s="2"/>
      <c r="AG5" s="8">
        <f>SUM(AG6:AG488)</f>
        <v>5582.0705999999991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A6" s="9" t="s">
        <v>35</v>
      </c>
      <c r="B6" s="9" t="s">
        <v>36</v>
      </c>
      <c r="C6" s="9"/>
      <c r="D6" s="9">
        <v>15.598000000000001</v>
      </c>
      <c r="E6" s="9">
        <v>15.598000000000001</v>
      </c>
      <c r="F6" s="9"/>
      <c r="G6" s="10">
        <v>0</v>
      </c>
      <c r="H6" s="9" t="e">
        <f>#N/A</f>
        <v>#N/A</v>
      </c>
      <c r="I6" s="9" t="s">
        <v>37</v>
      </c>
      <c r="J6" s="9">
        <v>15.598000000000001</v>
      </c>
      <c r="K6" s="9">
        <f t="shared" ref="K6:K37" si="2">E6-J6</f>
        <v>0</v>
      </c>
      <c r="L6" s="9">
        <f t="shared" ref="L6:L37" si="3">E6-M6</f>
        <v>0</v>
      </c>
      <c r="M6" s="9">
        <v>15.598000000000001</v>
      </c>
      <c r="N6" s="9"/>
      <c r="O6" s="9">
        <f t="shared" ref="O6:O37" si="4">L6/5</f>
        <v>0</v>
      </c>
      <c r="P6" s="11"/>
      <c r="Q6" s="11">
        <f>ROUND(P6,0)</f>
        <v>0</v>
      </c>
      <c r="R6" s="11"/>
      <c r="S6" s="9"/>
      <c r="T6" s="9" t="e">
        <f>(F6+N6+Q6)/O6</f>
        <v>#DIV/0!</v>
      </c>
      <c r="U6" s="9" t="e">
        <f t="shared" ref="U6:U37" si="5">(F6+N6)/O6</f>
        <v>#DIV/0!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/>
      <c r="AG6" s="2">
        <f t="shared" ref="AG6:AG7" si="6">G6*Q6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A7" s="9" t="s">
        <v>38</v>
      </c>
      <c r="B7" s="9" t="s">
        <v>36</v>
      </c>
      <c r="C7" s="9"/>
      <c r="D7" s="9">
        <v>27.92</v>
      </c>
      <c r="E7" s="9">
        <v>27.92</v>
      </c>
      <c r="F7" s="9"/>
      <c r="G7" s="10">
        <v>0</v>
      </c>
      <c r="H7" s="9" t="e">
        <f>#N/A</f>
        <v>#N/A</v>
      </c>
      <c r="I7" s="9" t="s">
        <v>37</v>
      </c>
      <c r="J7" s="9">
        <v>27.92</v>
      </c>
      <c r="K7" s="9">
        <f t="shared" si="2"/>
        <v>0</v>
      </c>
      <c r="L7" s="9">
        <f t="shared" si="3"/>
        <v>0</v>
      </c>
      <c r="M7" s="9">
        <v>27.92</v>
      </c>
      <c r="N7" s="9"/>
      <c r="O7" s="9">
        <f t="shared" si="4"/>
        <v>0</v>
      </c>
      <c r="P7" s="11"/>
      <c r="Q7" s="11">
        <f t="shared" ref="Q7:Q70" si="7">ROUND(P7,0)</f>
        <v>0</v>
      </c>
      <c r="R7" s="11"/>
      <c r="S7" s="9"/>
      <c r="T7" s="9" t="e">
        <f t="shared" ref="T7:T70" si="8">(F7+N7+Q7)/O7</f>
        <v>#DIV/0!</v>
      </c>
      <c r="U7" s="9" t="e">
        <f t="shared" si="5"/>
        <v>#DIV/0!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/>
      <c r="AG7" s="2">
        <f t="shared" si="6"/>
        <v>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A8" s="2" t="s">
        <v>39</v>
      </c>
      <c r="B8" s="2" t="s">
        <v>40</v>
      </c>
      <c r="C8" s="2">
        <v>99</v>
      </c>
      <c r="D8" s="2">
        <v>796</v>
      </c>
      <c r="E8" s="2">
        <v>247</v>
      </c>
      <c r="F8" s="2">
        <v>491</v>
      </c>
      <c r="G8" s="3">
        <v>0.4</v>
      </c>
      <c r="H8" s="2">
        <v>60</v>
      </c>
      <c r="I8" s="2" t="s">
        <v>41</v>
      </c>
      <c r="J8" s="2">
        <v>93</v>
      </c>
      <c r="K8" s="2">
        <f t="shared" si="2"/>
        <v>154</v>
      </c>
      <c r="L8" s="2">
        <f t="shared" si="3"/>
        <v>167</v>
      </c>
      <c r="M8" s="2">
        <v>80</v>
      </c>
      <c r="N8" s="2">
        <v>0</v>
      </c>
      <c r="O8" s="2">
        <f t="shared" si="4"/>
        <v>33.4</v>
      </c>
      <c r="P8" s="12"/>
      <c r="Q8" s="12">
        <f t="shared" si="7"/>
        <v>0</v>
      </c>
      <c r="R8" s="12"/>
      <c r="S8" s="2"/>
      <c r="T8" s="2">
        <f t="shared" si="8"/>
        <v>14.700598802395211</v>
      </c>
      <c r="U8" s="2">
        <f t="shared" si="5"/>
        <v>14.700598802395211</v>
      </c>
      <c r="V8" s="2">
        <v>48.4</v>
      </c>
      <c r="W8" s="2">
        <v>61.4</v>
      </c>
      <c r="X8" s="2">
        <v>26</v>
      </c>
      <c r="Y8" s="2">
        <v>3.2</v>
      </c>
      <c r="Z8" s="2">
        <v>62.4</v>
      </c>
      <c r="AA8" s="2">
        <v>18.399999999999999</v>
      </c>
      <c r="AB8" s="2">
        <v>28.6</v>
      </c>
      <c r="AC8" s="2">
        <v>33.4</v>
      </c>
      <c r="AD8" s="2">
        <v>38.200000000000003</v>
      </c>
      <c r="AE8" s="2">
        <v>90.67</v>
      </c>
      <c r="AF8" s="2"/>
      <c r="AG8" s="2">
        <f>G8*Q8</f>
        <v>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s="2" t="s">
        <v>42</v>
      </c>
      <c r="B9" s="2" t="s">
        <v>36</v>
      </c>
      <c r="C9" s="2">
        <v>116.5</v>
      </c>
      <c r="D9" s="2">
        <v>54.67</v>
      </c>
      <c r="E9" s="2">
        <v>38.83</v>
      </c>
      <c r="F9" s="2">
        <v>110.178</v>
      </c>
      <c r="G9" s="3">
        <v>1</v>
      </c>
      <c r="H9" s="2">
        <v>120</v>
      </c>
      <c r="I9" s="2" t="s">
        <v>41</v>
      </c>
      <c r="J9" s="2">
        <v>20.076000000000001</v>
      </c>
      <c r="K9" s="2">
        <f t="shared" si="2"/>
        <v>18.753999999999998</v>
      </c>
      <c r="L9" s="2">
        <f t="shared" si="3"/>
        <v>19.253999999999998</v>
      </c>
      <c r="M9" s="2">
        <v>19.576000000000001</v>
      </c>
      <c r="N9" s="2">
        <v>0</v>
      </c>
      <c r="O9" s="2">
        <f t="shared" si="4"/>
        <v>3.8507999999999996</v>
      </c>
      <c r="P9" s="12"/>
      <c r="Q9" s="12">
        <f t="shared" si="7"/>
        <v>0</v>
      </c>
      <c r="R9" s="12"/>
      <c r="S9" s="2"/>
      <c r="T9" s="2">
        <f t="shared" si="8"/>
        <v>28.611717045808664</v>
      </c>
      <c r="U9" s="2">
        <f t="shared" si="5"/>
        <v>28.611717045808664</v>
      </c>
      <c r="V9" s="2">
        <v>4.9964000000000004</v>
      </c>
      <c r="W9" s="2">
        <v>3.5655999999999999</v>
      </c>
      <c r="X9" s="2">
        <v>10.582599999999999</v>
      </c>
      <c r="Y9" s="2">
        <v>6.6736000000000004</v>
      </c>
      <c r="Z9" s="2">
        <v>2.7016</v>
      </c>
      <c r="AA9" s="2">
        <v>3.383</v>
      </c>
      <c r="AB9" s="2">
        <v>6.8041999999999998</v>
      </c>
      <c r="AC9" s="2">
        <v>5.9198000000000004</v>
      </c>
      <c r="AD9" s="2">
        <v>9.7276000000000007</v>
      </c>
      <c r="AE9" s="2">
        <v>16.0426</v>
      </c>
      <c r="AF9" s="13" t="s">
        <v>43</v>
      </c>
      <c r="AG9" s="2">
        <f t="shared" ref="AG9:AG72" si="9">G9*Q9</f>
        <v>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s="2" t="s">
        <v>44</v>
      </c>
      <c r="B10" s="2" t="s">
        <v>36</v>
      </c>
      <c r="C10" s="2">
        <v>1091.3399999999999</v>
      </c>
      <c r="D10" s="2">
        <v>323.97199999999998</v>
      </c>
      <c r="E10" s="2">
        <v>573.36800000000005</v>
      </c>
      <c r="F10" s="2">
        <v>705.16099999999994</v>
      </c>
      <c r="G10" s="3">
        <v>1</v>
      </c>
      <c r="H10" s="2">
        <v>60</v>
      </c>
      <c r="I10" s="2" t="s">
        <v>45</v>
      </c>
      <c r="J10" s="2">
        <v>328.21499999999997</v>
      </c>
      <c r="K10" s="2">
        <f t="shared" si="2"/>
        <v>245.15300000000008</v>
      </c>
      <c r="L10" s="2">
        <f t="shared" si="3"/>
        <v>272.05300000000005</v>
      </c>
      <c r="M10" s="2">
        <v>301.315</v>
      </c>
      <c r="N10" s="2">
        <v>0</v>
      </c>
      <c r="O10" s="2">
        <f t="shared" si="4"/>
        <v>54.410600000000009</v>
      </c>
      <c r="P10" s="12">
        <f>14*O10-N10-F10</f>
        <v>56.58740000000023</v>
      </c>
      <c r="Q10" s="35">
        <f>R10+O10*2</f>
        <v>218.82120000000003</v>
      </c>
      <c r="R10" s="12">
        <v>110</v>
      </c>
      <c r="S10" s="2"/>
      <c r="T10" s="2">
        <f t="shared" si="8"/>
        <v>16.981657985760123</v>
      </c>
      <c r="U10" s="2">
        <f t="shared" si="5"/>
        <v>12.959993089581806</v>
      </c>
      <c r="V10" s="2">
        <v>48.630400000000002</v>
      </c>
      <c r="W10" s="2">
        <v>58.698599999999999</v>
      </c>
      <c r="X10" s="2">
        <v>106.0228</v>
      </c>
      <c r="Y10" s="2">
        <v>74.043999999999997</v>
      </c>
      <c r="Z10" s="2">
        <v>76.787400000000005</v>
      </c>
      <c r="AA10" s="2">
        <v>62.173000000000002</v>
      </c>
      <c r="AB10" s="2">
        <v>71.738</v>
      </c>
      <c r="AC10" s="2">
        <v>89.2744</v>
      </c>
      <c r="AD10" s="2">
        <v>88.975399999999993</v>
      </c>
      <c r="AE10" s="2">
        <v>123.6306</v>
      </c>
      <c r="AF10" s="14" t="s">
        <v>46</v>
      </c>
      <c r="AG10" s="2">
        <f t="shared" si="9"/>
        <v>218.82120000000003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s="2" t="s">
        <v>47</v>
      </c>
      <c r="B11" s="2" t="s">
        <v>36</v>
      </c>
      <c r="C11" s="2">
        <v>37.5</v>
      </c>
      <c r="D11" s="2">
        <v>73.182000000000002</v>
      </c>
      <c r="E11" s="2">
        <v>7.9950000000000001</v>
      </c>
      <c r="F11" s="2">
        <v>89.745000000000005</v>
      </c>
      <c r="G11" s="3">
        <v>1</v>
      </c>
      <c r="H11" s="2">
        <v>120</v>
      </c>
      <c r="I11" s="2" t="s">
        <v>41</v>
      </c>
      <c r="J11" s="2">
        <v>0.5</v>
      </c>
      <c r="K11" s="2">
        <f t="shared" si="2"/>
        <v>7.4950000000000001</v>
      </c>
      <c r="L11" s="2">
        <f t="shared" si="3"/>
        <v>7.9950000000000001</v>
      </c>
      <c r="M11" s="2"/>
      <c r="N11" s="2">
        <v>0</v>
      </c>
      <c r="O11" s="2">
        <f t="shared" si="4"/>
        <v>1.599</v>
      </c>
      <c r="P11" s="12"/>
      <c r="Q11" s="12">
        <f t="shared" si="7"/>
        <v>0</v>
      </c>
      <c r="R11" s="12"/>
      <c r="S11" s="2"/>
      <c r="T11" s="2">
        <f t="shared" si="8"/>
        <v>56.125703564727957</v>
      </c>
      <c r="U11" s="2">
        <f t="shared" si="5"/>
        <v>56.125703564727957</v>
      </c>
      <c r="V11" s="2">
        <v>4.2455999999999996</v>
      </c>
      <c r="W11" s="2">
        <v>5.1863999999999999</v>
      </c>
      <c r="X11" s="2">
        <v>5.1638000000000002</v>
      </c>
      <c r="Y11" s="2">
        <v>4.2687999999999997</v>
      </c>
      <c r="Z11" s="2">
        <v>4.1374000000000004</v>
      </c>
      <c r="AA11" s="2">
        <v>3.7877999999999998</v>
      </c>
      <c r="AB11" s="2">
        <v>4.3263999999999996</v>
      </c>
      <c r="AC11" s="2">
        <v>6.0389999999999997</v>
      </c>
      <c r="AD11" s="2">
        <v>6.2492000000000001</v>
      </c>
      <c r="AE11" s="2">
        <v>13.7844</v>
      </c>
      <c r="AF11" s="13" t="s">
        <v>43</v>
      </c>
      <c r="AG11" s="2">
        <f t="shared" si="9"/>
        <v>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s="2" t="s">
        <v>48</v>
      </c>
      <c r="B12" s="2" t="s">
        <v>36</v>
      </c>
      <c r="C12" s="2">
        <v>338.97399999999999</v>
      </c>
      <c r="D12" s="2">
        <v>138.67099999999999</v>
      </c>
      <c r="E12" s="2">
        <v>184.249</v>
      </c>
      <c r="F12" s="2">
        <v>229.37700000000001</v>
      </c>
      <c r="G12" s="3">
        <v>1</v>
      </c>
      <c r="H12" s="2" t="e">
        <f>#N/A</f>
        <v>#N/A</v>
      </c>
      <c r="I12" s="2" t="s">
        <v>41</v>
      </c>
      <c r="J12" s="2">
        <v>108.129</v>
      </c>
      <c r="K12" s="2">
        <f t="shared" si="2"/>
        <v>76.11999999999999</v>
      </c>
      <c r="L12" s="2">
        <f t="shared" si="3"/>
        <v>82.52</v>
      </c>
      <c r="M12" s="2">
        <v>101.729</v>
      </c>
      <c r="N12" s="2">
        <v>0</v>
      </c>
      <c r="O12" s="2">
        <f t="shared" si="4"/>
        <v>16.503999999999998</v>
      </c>
      <c r="P12" s="12"/>
      <c r="Q12" s="12">
        <f t="shared" si="7"/>
        <v>0</v>
      </c>
      <c r="R12" s="12"/>
      <c r="S12" s="2"/>
      <c r="T12" s="2">
        <f t="shared" si="8"/>
        <v>13.898267086766847</v>
      </c>
      <c r="U12" s="2">
        <f t="shared" si="5"/>
        <v>13.898267086766847</v>
      </c>
      <c r="V12" s="2">
        <v>10.8466</v>
      </c>
      <c r="W12" s="2">
        <v>14.8752</v>
      </c>
      <c r="X12" s="2">
        <v>34.717199999999998</v>
      </c>
      <c r="Y12" s="2">
        <v>19.171600000000002</v>
      </c>
      <c r="Z12" s="2">
        <v>20.121600000000001</v>
      </c>
      <c r="AA12" s="2">
        <v>17.269600000000001</v>
      </c>
      <c r="AB12" s="2">
        <v>24.165199999999999</v>
      </c>
      <c r="AC12" s="2">
        <v>21.401199999999999</v>
      </c>
      <c r="AD12" s="2">
        <v>22.9404</v>
      </c>
      <c r="AE12" s="2">
        <v>39.593000000000004</v>
      </c>
      <c r="AF12" s="14" t="s">
        <v>46</v>
      </c>
      <c r="AG12" s="2">
        <f t="shared" si="9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A13" s="9" t="s">
        <v>49</v>
      </c>
      <c r="B13" s="9" t="s">
        <v>36</v>
      </c>
      <c r="C13" s="9"/>
      <c r="D13" s="9">
        <v>68.551000000000002</v>
      </c>
      <c r="E13" s="9">
        <v>68.551000000000002</v>
      </c>
      <c r="F13" s="9"/>
      <c r="G13" s="10">
        <v>0</v>
      </c>
      <c r="H13" s="9" t="e">
        <f>#N/A</f>
        <v>#N/A</v>
      </c>
      <c r="I13" s="9" t="s">
        <v>37</v>
      </c>
      <c r="J13" s="9">
        <v>68.551000000000002</v>
      </c>
      <c r="K13" s="9">
        <f t="shared" si="2"/>
        <v>0</v>
      </c>
      <c r="L13" s="9">
        <f t="shared" si="3"/>
        <v>0</v>
      </c>
      <c r="M13" s="9">
        <v>68.551000000000002</v>
      </c>
      <c r="N13" s="9"/>
      <c r="O13" s="9">
        <f t="shared" si="4"/>
        <v>0</v>
      </c>
      <c r="P13" s="11"/>
      <c r="Q13" s="11">
        <f t="shared" si="7"/>
        <v>0</v>
      </c>
      <c r="R13" s="11"/>
      <c r="S13" s="9"/>
      <c r="T13" s="9" t="e">
        <f t="shared" si="8"/>
        <v>#DIV/0!</v>
      </c>
      <c r="U13" s="9" t="e">
        <f t="shared" si="5"/>
        <v>#DIV/0!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/>
      <c r="AG13" s="2">
        <f t="shared" si="9"/>
        <v>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s="2" t="s">
        <v>50</v>
      </c>
      <c r="B14" s="2" t="s">
        <v>36</v>
      </c>
      <c r="C14" s="2">
        <v>107.5</v>
      </c>
      <c r="D14" s="2">
        <v>127.88200000000001</v>
      </c>
      <c r="E14" s="2">
        <v>82.361999999999995</v>
      </c>
      <c r="F14" s="2">
        <v>37.381</v>
      </c>
      <c r="G14" s="3">
        <v>1</v>
      </c>
      <c r="H14" s="2">
        <v>60</v>
      </c>
      <c r="I14" s="2" t="s">
        <v>45</v>
      </c>
      <c r="J14" s="2">
        <v>3.9</v>
      </c>
      <c r="K14" s="2">
        <f t="shared" si="2"/>
        <v>78.461999999999989</v>
      </c>
      <c r="L14" s="2">
        <f t="shared" si="3"/>
        <v>82.361999999999995</v>
      </c>
      <c r="M14" s="2"/>
      <c r="N14" s="2">
        <v>0</v>
      </c>
      <c r="O14" s="2">
        <f t="shared" si="4"/>
        <v>16.4724</v>
      </c>
      <c r="P14" s="12">
        <f>10*O14-N14-F14</f>
        <v>127.34299999999999</v>
      </c>
      <c r="Q14" s="12">
        <v>160</v>
      </c>
      <c r="R14" s="12">
        <v>160</v>
      </c>
      <c r="S14" s="2"/>
      <c r="T14" s="2">
        <f t="shared" si="8"/>
        <v>11.982528350452878</v>
      </c>
      <c r="U14" s="2">
        <f t="shared" si="5"/>
        <v>2.2693110900658069</v>
      </c>
      <c r="V14" s="2">
        <v>7.3246000000000002</v>
      </c>
      <c r="W14" s="2">
        <v>11.2248</v>
      </c>
      <c r="X14" s="2">
        <v>14.103400000000001</v>
      </c>
      <c r="Y14" s="2">
        <v>18.014199999999999</v>
      </c>
      <c r="Z14" s="2">
        <v>19.323799999999999</v>
      </c>
      <c r="AA14" s="2">
        <v>15.6462</v>
      </c>
      <c r="AB14" s="2">
        <v>12.8026</v>
      </c>
      <c r="AC14" s="2">
        <v>25.327200000000001</v>
      </c>
      <c r="AD14" s="2">
        <v>21.779</v>
      </c>
      <c r="AE14" s="2">
        <v>16.9132</v>
      </c>
      <c r="AF14" s="2"/>
      <c r="AG14" s="2">
        <f t="shared" si="9"/>
        <v>160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s="2" t="s">
        <v>51</v>
      </c>
      <c r="B15" s="2" t="s">
        <v>36</v>
      </c>
      <c r="C15" s="2">
        <v>1047.2950000000001</v>
      </c>
      <c r="D15" s="2">
        <v>468.29599999999999</v>
      </c>
      <c r="E15" s="2">
        <v>685.00800000000004</v>
      </c>
      <c r="F15" s="2">
        <v>711.99400000000003</v>
      </c>
      <c r="G15" s="3">
        <v>1</v>
      </c>
      <c r="H15" s="2">
        <v>60</v>
      </c>
      <c r="I15" s="2" t="s">
        <v>45</v>
      </c>
      <c r="J15" s="2">
        <v>472.93400000000003</v>
      </c>
      <c r="K15" s="2">
        <f t="shared" si="2"/>
        <v>212.07400000000001</v>
      </c>
      <c r="L15" s="2">
        <f t="shared" si="3"/>
        <v>236.97400000000005</v>
      </c>
      <c r="M15" s="2">
        <v>448.03399999999999</v>
      </c>
      <c r="N15" s="2">
        <v>0</v>
      </c>
      <c r="O15" s="2">
        <f t="shared" si="4"/>
        <v>47.394800000000011</v>
      </c>
      <c r="P15" s="12"/>
      <c r="Q15" s="35">
        <f>R15+O15</f>
        <v>47.394800000000011</v>
      </c>
      <c r="R15" s="12"/>
      <c r="S15" s="2"/>
      <c r="T15" s="2">
        <f t="shared" si="8"/>
        <v>16.022618515111361</v>
      </c>
      <c r="U15" s="2">
        <f t="shared" si="5"/>
        <v>15.022618515111359</v>
      </c>
      <c r="V15" s="2">
        <v>46.546599999999998</v>
      </c>
      <c r="W15" s="2">
        <v>53.948</v>
      </c>
      <c r="X15" s="2">
        <v>100.0104</v>
      </c>
      <c r="Y15" s="2">
        <v>55.921799999999998</v>
      </c>
      <c r="Z15" s="2">
        <v>60.629399999999997</v>
      </c>
      <c r="AA15" s="2">
        <v>56.204999999999998</v>
      </c>
      <c r="AB15" s="2">
        <v>55.48</v>
      </c>
      <c r="AC15" s="2">
        <v>73.773200000000003</v>
      </c>
      <c r="AD15" s="2">
        <v>75.239400000000003</v>
      </c>
      <c r="AE15" s="2">
        <v>97.432400000000001</v>
      </c>
      <c r="AF15" s="14" t="s">
        <v>46</v>
      </c>
      <c r="AG15" s="2">
        <f t="shared" si="9"/>
        <v>47.394800000000011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2" t="s">
        <v>52</v>
      </c>
      <c r="B16" s="2" t="s">
        <v>40</v>
      </c>
      <c r="C16" s="2">
        <v>666</v>
      </c>
      <c r="D16" s="2">
        <v>239</v>
      </c>
      <c r="E16" s="2">
        <v>186</v>
      </c>
      <c r="F16" s="2">
        <v>495</v>
      </c>
      <c r="G16" s="3">
        <v>0.25</v>
      </c>
      <c r="H16" s="2">
        <v>120</v>
      </c>
      <c r="I16" s="2" t="s">
        <v>41</v>
      </c>
      <c r="J16" s="2">
        <v>108</v>
      </c>
      <c r="K16" s="2">
        <f t="shared" si="2"/>
        <v>78</v>
      </c>
      <c r="L16" s="2">
        <f t="shared" si="3"/>
        <v>90</v>
      </c>
      <c r="M16" s="2">
        <v>96</v>
      </c>
      <c r="N16" s="2">
        <v>0</v>
      </c>
      <c r="O16" s="2">
        <f t="shared" si="4"/>
        <v>18</v>
      </c>
      <c r="P16" s="12"/>
      <c r="Q16" s="12">
        <f t="shared" si="7"/>
        <v>0</v>
      </c>
      <c r="R16" s="12"/>
      <c r="S16" s="2"/>
      <c r="T16" s="2">
        <f t="shared" si="8"/>
        <v>27.5</v>
      </c>
      <c r="U16" s="2">
        <f t="shared" si="5"/>
        <v>27.5</v>
      </c>
      <c r="V16" s="2">
        <v>33.6</v>
      </c>
      <c r="W16" s="2">
        <v>25.8</v>
      </c>
      <c r="X16" s="2">
        <v>61.8</v>
      </c>
      <c r="Y16" s="2">
        <v>28.8</v>
      </c>
      <c r="Z16" s="2">
        <v>33.200000000000003</v>
      </c>
      <c r="AA16" s="2">
        <v>21</v>
      </c>
      <c r="AB16" s="2">
        <v>33</v>
      </c>
      <c r="AC16" s="2">
        <v>48.4</v>
      </c>
      <c r="AD16" s="2">
        <v>21.6</v>
      </c>
      <c r="AE16" s="2">
        <v>79.8</v>
      </c>
      <c r="AF16" s="14" t="s">
        <v>46</v>
      </c>
      <c r="AG16" s="2">
        <f t="shared" si="9"/>
        <v>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5">
      <c r="A17" s="15" t="s">
        <v>53</v>
      </c>
      <c r="B17" s="16" t="s">
        <v>36</v>
      </c>
      <c r="C17" s="16">
        <v>323</v>
      </c>
      <c r="D17" s="16">
        <v>46.98</v>
      </c>
      <c r="E17" s="16">
        <v>175.52699999999999</v>
      </c>
      <c r="F17" s="17">
        <v>64.013999999999996</v>
      </c>
      <c r="G17" s="10">
        <v>0</v>
      </c>
      <c r="H17" s="9">
        <v>45</v>
      </c>
      <c r="I17" s="9" t="s">
        <v>37</v>
      </c>
      <c r="J17" s="9">
        <v>21.3</v>
      </c>
      <c r="K17" s="9">
        <f t="shared" si="2"/>
        <v>154.22699999999998</v>
      </c>
      <c r="L17" s="9">
        <f t="shared" si="3"/>
        <v>175.52699999999999</v>
      </c>
      <c r="M17" s="9"/>
      <c r="N17" s="9">
        <v>0</v>
      </c>
      <c r="O17" s="9">
        <f t="shared" si="4"/>
        <v>35.105399999999996</v>
      </c>
      <c r="P17" s="11"/>
      <c r="Q17" s="11">
        <f t="shared" si="7"/>
        <v>0</v>
      </c>
      <c r="R17" s="11"/>
      <c r="S17" s="9"/>
      <c r="T17" s="9">
        <f t="shared" si="8"/>
        <v>1.8234801483532448</v>
      </c>
      <c r="U17" s="9">
        <f t="shared" si="5"/>
        <v>1.8234801483532448</v>
      </c>
      <c r="V17" s="9">
        <v>54.247199999999999</v>
      </c>
      <c r="W17" s="9">
        <v>53.232399999999998</v>
      </c>
      <c r="X17" s="9">
        <v>89.499600000000001</v>
      </c>
      <c r="Y17" s="9">
        <v>81.741799999999998</v>
      </c>
      <c r="Z17" s="9">
        <v>68.194000000000003</v>
      </c>
      <c r="AA17" s="9">
        <v>58.728400000000001</v>
      </c>
      <c r="AB17" s="9">
        <v>67.491</v>
      </c>
      <c r="AC17" s="9">
        <v>81.126000000000005</v>
      </c>
      <c r="AD17" s="9">
        <v>83.577399999999997</v>
      </c>
      <c r="AE17" s="9">
        <v>132.8306</v>
      </c>
      <c r="AF17" s="18" t="s">
        <v>54</v>
      </c>
      <c r="AG17" s="2">
        <f t="shared" si="9"/>
        <v>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19" t="s">
        <v>55</v>
      </c>
      <c r="B18" s="20" t="s">
        <v>36</v>
      </c>
      <c r="C18" s="20">
        <v>446.44499999999999</v>
      </c>
      <c r="D18" s="20">
        <v>282.16800000000001</v>
      </c>
      <c r="E18" s="20">
        <v>319.95299999999997</v>
      </c>
      <c r="F18" s="21">
        <v>380.33199999999999</v>
      </c>
      <c r="G18" s="3">
        <v>1</v>
      </c>
      <c r="H18" s="2">
        <v>50</v>
      </c>
      <c r="I18" s="2" t="s">
        <v>41</v>
      </c>
      <c r="J18" s="2">
        <v>281.60500000000002</v>
      </c>
      <c r="K18" s="2">
        <f t="shared" si="2"/>
        <v>38.347999999999956</v>
      </c>
      <c r="L18" s="2">
        <f t="shared" si="3"/>
        <v>38.347999999999956</v>
      </c>
      <c r="M18" s="2">
        <v>281.60500000000002</v>
      </c>
      <c r="N18" s="2">
        <v>0</v>
      </c>
      <c r="O18" s="2">
        <f t="shared" si="4"/>
        <v>7.6695999999999911</v>
      </c>
      <c r="P18" s="12"/>
      <c r="Q18" s="12">
        <f t="shared" si="7"/>
        <v>0</v>
      </c>
      <c r="R18" s="12"/>
      <c r="S18" s="2"/>
      <c r="T18" s="2">
        <f t="shared" si="8"/>
        <v>49.589548346719575</v>
      </c>
      <c r="U18" s="2">
        <f t="shared" si="5"/>
        <v>49.589548346719575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14" t="s">
        <v>56</v>
      </c>
      <c r="AG18" s="2">
        <f t="shared" si="9"/>
        <v>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2" t="s">
        <v>57</v>
      </c>
      <c r="B19" s="2" t="s">
        <v>36</v>
      </c>
      <c r="C19" s="2">
        <v>320</v>
      </c>
      <c r="D19" s="2">
        <v>288.25599999999997</v>
      </c>
      <c r="E19" s="2">
        <v>241.10400000000001</v>
      </c>
      <c r="F19" s="2">
        <v>201.89699999999999</v>
      </c>
      <c r="G19" s="3">
        <v>1</v>
      </c>
      <c r="H19" s="2">
        <v>60</v>
      </c>
      <c r="I19" s="2" t="s">
        <v>41</v>
      </c>
      <c r="J19" s="2">
        <v>160.85599999999999</v>
      </c>
      <c r="K19" s="2">
        <f t="shared" si="2"/>
        <v>80.248000000000019</v>
      </c>
      <c r="L19" s="2">
        <f t="shared" si="3"/>
        <v>90.948000000000008</v>
      </c>
      <c r="M19" s="2">
        <v>150.15600000000001</v>
      </c>
      <c r="N19" s="2">
        <v>0</v>
      </c>
      <c r="O19" s="2">
        <f t="shared" si="4"/>
        <v>18.189600000000002</v>
      </c>
      <c r="P19" s="12">
        <f>14*O19-N19-F19</f>
        <v>52.757400000000047</v>
      </c>
      <c r="Q19" s="35">
        <f>R19+O19</f>
        <v>88.189599999999999</v>
      </c>
      <c r="R19" s="12">
        <v>70</v>
      </c>
      <c r="S19" s="2"/>
      <c r="T19" s="2">
        <f t="shared" si="8"/>
        <v>15.94793728284294</v>
      </c>
      <c r="U19" s="2">
        <f t="shared" si="5"/>
        <v>11.099584377886263</v>
      </c>
      <c r="V19" s="2">
        <v>9.7899999999999991</v>
      </c>
      <c r="W19" s="2">
        <v>13.878399999999999</v>
      </c>
      <c r="X19" s="2">
        <v>30.363199999999999</v>
      </c>
      <c r="Y19" s="2">
        <v>16.809799999999999</v>
      </c>
      <c r="Z19" s="2">
        <v>31.5974</v>
      </c>
      <c r="AA19" s="2">
        <v>18.5518</v>
      </c>
      <c r="AB19" s="2">
        <v>24.547999999999998</v>
      </c>
      <c r="AC19" s="2">
        <v>21.572199999999999</v>
      </c>
      <c r="AD19" s="2">
        <v>19.395800000000001</v>
      </c>
      <c r="AE19" s="2">
        <v>53.061799999999998</v>
      </c>
      <c r="AF19" s="14" t="s">
        <v>46</v>
      </c>
      <c r="AG19" s="2">
        <f t="shared" si="9"/>
        <v>88.189599999999999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2" t="s">
        <v>58</v>
      </c>
      <c r="B20" s="2" t="s">
        <v>40</v>
      </c>
      <c r="C20" s="2">
        <v>128</v>
      </c>
      <c r="D20" s="2">
        <v>870</v>
      </c>
      <c r="E20" s="2">
        <v>239</v>
      </c>
      <c r="F20" s="2">
        <v>577</v>
      </c>
      <c r="G20" s="3">
        <v>0.25</v>
      </c>
      <c r="H20" s="2">
        <v>120</v>
      </c>
      <c r="I20" s="2" t="s">
        <v>41</v>
      </c>
      <c r="J20" s="2">
        <v>109</v>
      </c>
      <c r="K20" s="2">
        <f t="shared" si="2"/>
        <v>130</v>
      </c>
      <c r="L20" s="2">
        <f t="shared" si="3"/>
        <v>143</v>
      </c>
      <c r="M20" s="2">
        <v>96</v>
      </c>
      <c r="N20" s="2">
        <v>0</v>
      </c>
      <c r="O20" s="2">
        <f t="shared" si="4"/>
        <v>28.6</v>
      </c>
      <c r="P20" s="12"/>
      <c r="Q20" s="12">
        <f t="shared" si="7"/>
        <v>0</v>
      </c>
      <c r="R20" s="12"/>
      <c r="S20" s="2"/>
      <c r="T20" s="2">
        <f t="shared" si="8"/>
        <v>20.174825174825173</v>
      </c>
      <c r="U20" s="2">
        <f t="shared" si="5"/>
        <v>20.174825174825173</v>
      </c>
      <c r="V20" s="2">
        <v>40.4</v>
      </c>
      <c r="W20" s="2">
        <v>51.2</v>
      </c>
      <c r="X20" s="2">
        <v>24.2</v>
      </c>
      <c r="Y20" s="2">
        <v>24.4</v>
      </c>
      <c r="Z20" s="2">
        <v>62.2</v>
      </c>
      <c r="AA20" s="2">
        <v>22</v>
      </c>
      <c r="AB20" s="2">
        <v>25.6</v>
      </c>
      <c r="AC20" s="2">
        <v>45.8</v>
      </c>
      <c r="AD20" s="2">
        <v>38.6</v>
      </c>
      <c r="AE20" s="2">
        <v>116</v>
      </c>
      <c r="AF20" s="2"/>
      <c r="AG20" s="2">
        <f t="shared" si="9"/>
        <v>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25">
      <c r="A21" s="2" t="s">
        <v>59</v>
      </c>
      <c r="B21" s="2" t="s">
        <v>40</v>
      </c>
      <c r="C21" s="2">
        <v>62</v>
      </c>
      <c r="D21" s="2">
        <v>114</v>
      </c>
      <c r="E21" s="2">
        <v>59</v>
      </c>
      <c r="F21" s="2">
        <v>13</v>
      </c>
      <c r="G21" s="3">
        <v>0.4</v>
      </c>
      <c r="H21" s="2">
        <v>60</v>
      </c>
      <c r="I21" s="2" t="s">
        <v>41</v>
      </c>
      <c r="J21" s="2">
        <v>8</v>
      </c>
      <c r="K21" s="2">
        <f t="shared" si="2"/>
        <v>51</v>
      </c>
      <c r="L21" s="2">
        <f t="shared" si="3"/>
        <v>59</v>
      </c>
      <c r="M21" s="2"/>
      <c r="N21" s="2">
        <v>75</v>
      </c>
      <c r="O21" s="2">
        <f t="shared" si="4"/>
        <v>11.8</v>
      </c>
      <c r="P21" s="12">
        <f>14*O21-N21-F21</f>
        <v>77.200000000000017</v>
      </c>
      <c r="Q21" s="12">
        <v>90</v>
      </c>
      <c r="R21" s="12">
        <v>90</v>
      </c>
      <c r="S21" s="2"/>
      <c r="T21" s="2">
        <f t="shared" si="8"/>
        <v>15.084745762711863</v>
      </c>
      <c r="U21" s="2">
        <f t="shared" si="5"/>
        <v>7.4576271186440675</v>
      </c>
      <c r="V21" s="2">
        <v>13.4</v>
      </c>
      <c r="W21" s="2">
        <v>12.8</v>
      </c>
      <c r="X21" s="2">
        <v>11</v>
      </c>
      <c r="Y21" s="2">
        <v>16.600000000000001</v>
      </c>
      <c r="Z21" s="2">
        <v>11.8</v>
      </c>
      <c r="AA21" s="2">
        <v>10.199999999999999</v>
      </c>
      <c r="AB21" s="2">
        <v>12</v>
      </c>
      <c r="AC21" s="2">
        <v>15.6</v>
      </c>
      <c r="AD21" s="2">
        <v>13.6</v>
      </c>
      <c r="AE21" s="2">
        <v>17.399999999999999</v>
      </c>
      <c r="AF21" s="2"/>
      <c r="AG21" s="2">
        <f t="shared" si="9"/>
        <v>36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5">
      <c r="A22" s="2" t="s">
        <v>60</v>
      </c>
      <c r="B22" s="2" t="s">
        <v>36</v>
      </c>
      <c r="C22" s="2">
        <v>515</v>
      </c>
      <c r="D22" s="2">
        <v>542.90899999999999</v>
      </c>
      <c r="E22" s="2">
        <v>689.84100000000001</v>
      </c>
      <c r="F22" s="2">
        <v>228.46700000000001</v>
      </c>
      <c r="G22" s="3">
        <v>1</v>
      </c>
      <c r="H22" s="2">
        <v>45</v>
      </c>
      <c r="I22" s="2" t="s">
        <v>61</v>
      </c>
      <c r="J22" s="2">
        <v>437.37400000000002</v>
      </c>
      <c r="K22" s="2">
        <f t="shared" si="2"/>
        <v>252.46699999999998</v>
      </c>
      <c r="L22" s="2">
        <f t="shared" si="3"/>
        <v>277.06700000000001</v>
      </c>
      <c r="M22" s="2">
        <v>412.774</v>
      </c>
      <c r="N22" s="2">
        <v>249</v>
      </c>
      <c r="O22" s="2">
        <f t="shared" si="4"/>
        <v>55.413400000000003</v>
      </c>
      <c r="P22" s="12">
        <f>14*O22-N22-F22</f>
        <v>298.32060000000001</v>
      </c>
      <c r="Q22" s="35">
        <f>R22+O22</f>
        <v>395.41340000000002</v>
      </c>
      <c r="R22" s="12">
        <v>340</v>
      </c>
      <c r="S22" s="2"/>
      <c r="T22" s="2">
        <f t="shared" si="8"/>
        <v>15.752153811172027</v>
      </c>
      <c r="U22" s="2">
        <f t="shared" si="5"/>
        <v>8.6164537819372207</v>
      </c>
      <c r="V22" s="2">
        <v>55.908799999999999</v>
      </c>
      <c r="W22" s="2">
        <v>56.091200000000001</v>
      </c>
      <c r="X22" s="2">
        <v>67.593400000000003</v>
      </c>
      <c r="Y22" s="2">
        <v>82.532600000000002</v>
      </c>
      <c r="Z22" s="2">
        <v>68.058400000000006</v>
      </c>
      <c r="AA22" s="2">
        <v>61.456600000000002</v>
      </c>
      <c r="AB22" s="2">
        <v>72.413600000000002</v>
      </c>
      <c r="AC22" s="2">
        <v>87.378600000000006</v>
      </c>
      <c r="AD22" s="2">
        <v>80.274600000000007</v>
      </c>
      <c r="AE22" s="2">
        <v>129.01939999999999</v>
      </c>
      <c r="AF22" s="2"/>
      <c r="AG22" s="2">
        <f t="shared" si="9"/>
        <v>395.41340000000002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5">
      <c r="A23" s="9" t="s">
        <v>62</v>
      </c>
      <c r="B23" s="9" t="s">
        <v>40</v>
      </c>
      <c r="C23" s="9"/>
      <c r="D23" s="9">
        <v>56</v>
      </c>
      <c r="E23" s="9">
        <v>56</v>
      </c>
      <c r="F23" s="9"/>
      <c r="G23" s="10">
        <v>0</v>
      </c>
      <c r="H23" s="9" t="e">
        <f>#N/A</f>
        <v>#N/A</v>
      </c>
      <c r="I23" s="9" t="s">
        <v>37</v>
      </c>
      <c r="J23" s="9">
        <v>56</v>
      </c>
      <c r="K23" s="9">
        <f t="shared" si="2"/>
        <v>0</v>
      </c>
      <c r="L23" s="9">
        <f t="shared" si="3"/>
        <v>0</v>
      </c>
      <c r="M23" s="9">
        <v>56</v>
      </c>
      <c r="N23" s="9"/>
      <c r="O23" s="9">
        <f t="shared" si="4"/>
        <v>0</v>
      </c>
      <c r="P23" s="11"/>
      <c r="Q23" s="11">
        <f t="shared" si="7"/>
        <v>0</v>
      </c>
      <c r="R23" s="11"/>
      <c r="S23" s="9"/>
      <c r="T23" s="9" t="e">
        <f t="shared" si="8"/>
        <v>#DIV/0!</v>
      </c>
      <c r="U23" s="9" t="e">
        <f t="shared" si="5"/>
        <v>#DIV/0!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/>
      <c r="AG23" s="2">
        <f t="shared" si="9"/>
        <v>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A24" s="2" t="s">
        <v>63</v>
      </c>
      <c r="B24" s="2" t="s">
        <v>40</v>
      </c>
      <c r="C24" s="2">
        <v>493</v>
      </c>
      <c r="D24" s="2">
        <v>250</v>
      </c>
      <c r="E24" s="2">
        <v>271</v>
      </c>
      <c r="F24" s="2">
        <v>299</v>
      </c>
      <c r="G24" s="3">
        <v>0.12</v>
      </c>
      <c r="H24" s="2">
        <v>60</v>
      </c>
      <c r="I24" s="2" t="s">
        <v>41</v>
      </c>
      <c r="J24" s="2">
        <v>127</v>
      </c>
      <c r="K24" s="2">
        <f t="shared" si="2"/>
        <v>144</v>
      </c>
      <c r="L24" s="2">
        <f t="shared" si="3"/>
        <v>151</v>
      </c>
      <c r="M24" s="2">
        <v>120</v>
      </c>
      <c r="N24" s="2">
        <v>205</v>
      </c>
      <c r="O24" s="2">
        <f t="shared" si="4"/>
        <v>30.2</v>
      </c>
      <c r="P24" s="12"/>
      <c r="Q24" s="12">
        <f t="shared" si="7"/>
        <v>0</v>
      </c>
      <c r="R24" s="12"/>
      <c r="S24" s="2"/>
      <c r="T24" s="2">
        <f t="shared" si="8"/>
        <v>16.688741721854306</v>
      </c>
      <c r="U24" s="2">
        <f t="shared" si="5"/>
        <v>16.688741721854306</v>
      </c>
      <c r="V24" s="2">
        <v>44.8</v>
      </c>
      <c r="W24" s="2">
        <v>49.8</v>
      </c>
      <c r="X24" s="2">
        <v>67.2</v>
      </c>
      <c r="Y24" s="2">
        <v>46.2</v>
      </c>
      <c r="Z24" s="2">
        <v>49.8</v>
      </c>
      <c r="AA24" s="2">
        <v>56.6</v>
      </c>
      <c r="AB24" s="2">
        <v>53.4</v>
      </c>
      <c r="AC24" s="2">
        <v>58.8</v>
      </c>
      <c r="AD24" s="2">
        <v>62.8</v>
      </c>
      <c r="AE24" s="2">
        <v>91</v>
      </c>
      <c r="AF24" s="14" t="s">
        <v>46</v>
      </c>
      <c r="AG24" s="2">
        <f t="shared" si="9"/>
        <v>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5">
      <c r="A25" s="2" t="s">
        <v>64</v>
      </c>
      <c r="B25" s="2" t="s">
        <v>40</v>
      </c>
      <c r="C25" s="2">
        <v>136</v>
      </c>
      <c r="D25" s="2">
        <v>1019</v>
      </c>
      <c r="E25" s="2">
        <v>290</v>
      </c>
      <c r="F25" s="2">
        <v>632</v>
      </c>
      <c r="G25" s="3">
        <v>0.25</v>
      </c>
      <c r="H25" s="2">
        <v>120</v>
      </c>
      <c r="I25" s="2" t="s">
        <v>41</v>
      </c>
      <c r="J25" s="2">
        <v>138</v>
      </c>
      <c r="K25" s="2">
        <f t="shared" si="2"/>
        <v>152</v>
      </c>
      <c r="L25" s="2">
        <f t="shared" si="3"/>
        <v>170</v>
      </c>
      <c r="M25" s="2">
        <v>120</v>
      </c>
      <c r="N25" s="2">
        <v>0</v>
      </c>
      <c r="O25" s="2">
        <f t="shared" si="4"/>
        <v>34</v>
      </c>
      <c r="P25" s="12"/>
      <c r="Q25" s="12">
        <f t="shared" si="7"/>
        <v>0</v>
      </c>
      <c r="R25" s="12"/>
      <c r="S25" s="2"/>
      <c r="T25" s="2">
        <f t="shared" si="8"/>
        <v>18.588235294117649</v>
      </c>
      <c r="U25" s="2">
        <f t="shared" si="5"/>
        <v>18.588235294117649</v>
      </c>
      <c r="V25" s="2">
        <v>38.6</v>
      </c>
      <c r="W25" s="2">
        <v>55.8</v>
      </c>
      <c r="X25" s="2">
        <v>39</v>
      </c>
      <c r="Y25" s="2">
        <v>28.6</v>
      </c>
      <c r="Z25" s="2">
        <v>58</v>
      </c>
      <c r="AA25" s="2">
        <v>24.6</v>
      </c>
      <c r="AB25" s="2">
        <v>37.4</v>
      </c>
      <c r="AC25" s="2">
        <v>47.4</v>
      </c>
      <c r="AD25" s="2">
        <v>43.6</v>
      </c>
      <c r="AE25" s="2">
        <v>114.2</v>
      </c>
      <c r="AF25" s="2"/>
      <c r="AG25" s="2">
        <f t="shared" si="9"/>
        <v>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 s="9" t="s">
        <v>65</v>
      </c>
      <c r="B26" s="9" t="s">
        <v>40</v>
      </c>
      <c r="C26" s="9"/>
      <c r="D26" s="9">
        <v>72</v>
      </c>
      <c r="E26" s="9">
        <v>72</v>
      </c>
      <c r="F26" s="9"/>
      <c r="G26" s="10">
        <v>0</v>
      </c>
      <c r="H26" s="9" t="e">
        <f>#N/A</f>
        <v>#N/A</v>
      </c>
      <c r="I26" s="9" t="s">
        <v>37</v>
      </c>
      <c r="J26" s="9">
        <v>72</v>
      </c>
      <c r="K26" s="9">
        <f t="shared" si="2"/>
        <v>0</v>
      </c>
      <c r="L26" s="9">
        <f t="shared" si="3"/>
        <v>0</v>
      </c>
      <c r="M26" s="9">
        <v>72</v>
      </c>
      <c r="N26" s="9"/>
      <c r="O26" s="9">
        <f t="shared" si="4"/>
        <v>0</v>
      </c>
      <c r="P26" s="11"/>
      <c r="Q26" s="11">
        <f t="shared" si="7"/>
        <v>0</v>
      </c>
      <c r="R26" s="11"/>
      <c r="S26" s="9"/>
      <c r="T26" s="9" t="e">
        <f t="shared" si="8"/>
        <v>#DIV/0!</v>
      </c>
      <c r="U26" s="9" t="e">
        <f t="shared" si="5"/>
        <v>#DIV/0!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/>
      <c r="AG26" s="2">
        <f t="shared" si="9"/>
        <v>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5">
      <c r="A27" s="2" t="s">
        <v>66</v>
      </c>
      <c r="B27" s="2" t="s">
        <v>36</v>
      </c>
      <c r="C27" s="2">
        <v>11.5</v>
      </c>
      <c r="D27" s="2">
        <v>82.724000000000004</v>
      </c>
      <c r="E27" s="2">
        <v>42.003</v>
      </c>
      <c r="F27" s="2">
        <v>31.521000000000001</v>
      </c>
      <c r="G27" s="3">
        <v>1</v>
      </c>
      <c r="H27" s="2">
        <v>120</v>
      </c>
      <c r="I27" s="2" t="s">
        <v>41</v>
      </c>
      <c r="J27" s="2">
        <v>34.378999999999998</v>
      </c>
      <c r="K27" s="2">
        <f t="shared" si="2"/>
        <v>7.6240000000000023</v>
      </c>
      <c r="L27" s="2">
        <f t="shared" si="3"/>
        <v>9.6240000000000023</v>
      </c>
      <c r="M27" s="2">
        <v>32.378999999999998</v>
      </c>
      <c r="N27" s="2">
        <v>0</v>
      </c>
      <c r="O27" s="2">
        <f t="shared" si="4"/>
        <v>1.9248000000000005</v>
      </c>
      <c r="P27" s="12"/>
      <c r="Q27" s="12">
        <f t="shared" si="7"/>
        <v>0</v>
      </c>
      <c r="R27" s="12"/>
      <c r="S27" s="2"/>
      <c r="T27" s="2">
        <f t="shared" si="8"/>
        <v>16.376246882793012</v>
      </c>
      <c r="U27" s="2">
        <f t="shared" si="5"/>
        <v>16.376246882793012</v>
      </c>
      <c r="V27" s="2">
        <v>3.1459999999999999</v>
      </c>
      <c r="W27" s="2">
        <v>3.9842</v>
      </c>
      <c r="X27" s="2">
        <v>2.4923999999999999</v>
      </c>
      <c r="Y27" s="2">
        <v>2.9798</v>
      </c>
      <c r="Z27" s="2">
        <v>2.5392000000000001</v>
      </c>
      <c r="AA27" s="2">
        <v>3.1594000000000002</v>
      </c>
      <c r="AB27" s="2">
        <v>4.49</v>
      </c>
      <c r="AC27" s="2">
        <v>4.5777999999999999</v>
      </c>
      <c r="AD27" s="2">
        <v>4.3769999999999998</v>
      </c>
      <c r="AE27" s="2">
        <v>14.856</v>
      </c>
      <c r="AF27" s="2"/>
      <c r="AG27" s="2">
        <f t="shared" si="9"/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25">
      <c r="A28" s="2" t="s">
        <v>67</v>
      </c>
      <c r="B28" s="2" t="s">
        <v>40</v>
      </c>
      <c r="C28" s="2">
        <v>15</v>
      </c>
      <c r="D28" s="2">
        <v>968</v>
      </c>
      <c r="E28" s="2">
        <v>131</v>
      </c>
      <c r="F28" s="2">
        <v>762</v>
      </c>
      <c r="G28" s="3">
        <v>0.4</v>
      </c>
      <c r="H28" s="2">
        <v>45</v>
      </c>
      <c r="I28" s="2" t="s">
        <v>41</v>
      </c>
      <c r="J28" s="2">
        <v>16</v>
      </c>
      <c r="K28" s="2">
        <f t="shared" si="2"/>
        <v>115</v>
      </c>
      <c r="L28" s="2">
        <f t="shared" si="3"/>
        <v>131</v>
      </c>
      <c r="M28" s="2"/>
      <c r="N28" s="2">
        <v>0</v>
      </c>
      <c r="O28" s="2">
        <f t="shared" si="4"/>
        <v>26.2</v>
      </c>
      <c r="P28" s="12"/>
      <c r="Q28" s="12">
        <f t="shared" si="7"/>
        <v>0</v>
      </c>
      <c r="R28" s="12"/>
      <c r="S28" s="2"/>
      <c r="T28" s="2">
        <f t="shared" si="8"/>
        <v>29.083969465648856</v>
      </c>
      <c r="U28" s="2">
        <f t="shared" si="5"/>
        <v>29.083969465648856</v>
      </c>
      <c r="V28" s="2">
        <v>26.2</v>
      </c>
      <c r="W28" s="2">
        <v>74.2</v>
      </c>
      <c r="X28" s="2">
        <v>21.2</v>
      </c>
      <c r="Y28" s="2">
        <v>1.8</v>
      </c>
      <c r="Z28" s="2">
        <v>69.8</v>
      </c>
      <c r="AA28" s="2">
        <v>22.4</v>
      </c>
      <c r="AB28" s="2">
        <v>31.4</v>
      </c>
      <c r="AC28" s="2">
        <v>35.4</v>
      </c>
      <c r="AD28" s="2">
        <v>12.4</v>
      </c>
      <c r="AE28" s="2">
        <v>67.400000000000006</v>
      </c>
      <c r="AF28" s="2"/>
      <c r="AG28" s="2">
        <f t="shared" si="9"/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25">
      <c r="A29" s="2" t="s">
        <v>68</v>
      </c>
      <c r="B29" s="2" t="s">
        <v>36</v>
      </c>
      <c r="C29" s="2">
        <v>343.5</v>
      </c>
      <c r="D29" s="2">
        <v>212.20500000000001</v>
      </c>
      <c r="E29" s="2">
        <v>149.369</v>
      </c>
      <c r="F29" s="2">
        <v>167.256</v>
      </c>
      <c r="G29" s="3">
        <v>1</v>
      </c>
      <c r="H29" s="2">
        <v>60</v>
      </c>
      <c r="I29" s="2" t="s">
        <v>45</v>
      </c>
      <c r="J29" s="2">
        <v>28</v>
      </c>
      <c r="K29" s="2">
        <f t="shared" si="2"/>
        <v>121.369</v>
      </c>
      <c r="L29" s="2">
        <f t="shared" si="3"/>
        <v>149.369</v>
      </c>
      <c r="M29" s="2"/>
      <c r="N29" s="2">
        <v>0</v>
      </c>
      <c r="O29" s="2">
        <f t="shared" si="4"/>
        <v>29.873799999999999</v>
      </c>
      <c r="P29" s="12">
        <f>14*O29-N29-F29</f>
        <v>250.97720000000001</v>
      </c>
      <c r="Q29" s="35">
        <f>R29+O29</f>
        <v>309.87380000000002</v>
      </c>
      <c r="R29" s="12">
        <v>280</v>
      </c>
      <c r="S29" s="2"/>
      <c r="T29" s="2">
        <f t="shared" si="8"/>
        <v>15.971513500123857</v>
      </c>
      <c r="U29" s="2">
        <f t="shared" si="5"/>
        <v>5.5987520837657083</v>
      </c>
      <c r="V29" s="2">
        <v>30.773399999999999</v>
      </c>
      <c r="W29" s="2">
        <v>33.688000000000002</v>
      </c>
      <c r="X29" s="2">
        <v>41.630600000000001</v>
      </c>
      <c r="Y29" s="2">
        <v>46.5672</v>
      </c>
      <c r="Z29" s="2">
        <v>45.295400000000001</v>
      </c>
      <c r="AA29" s="2">
        <v>36.093200000000003</v>
      </c>
      <c r="AB29" s="2">
        <v>49.101999999999997</v>
      </c>
      <c r="AC29" s="2">
        <v>51.592599999999997</v>
      </c>
      <c r="AD29" s="2">
        <v>45.104999999999997</v>
      </c>
      <c r="AE29" s="2">
        <v>81.658799999999999</v>
      </c>
      <c r="AF29" s="14" t="s">
        <v>46</v>
      </c>
      <c r="AG29" s="2">
        <f t="shared" si="9"/>
        <v>309.87380000000002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25">
      <c r="A30" s="2" t="s">
        <v>69</v>
      </c>
      <c r="B30" s="2" t="s">
        <v>40</v>
      </c>
      <c r="C30" s="2">
        <v>128</v>
      </c>
      <c r="D30" s="2">
        <v>445</v>
      </c>
      <c r="E30" s="2">
        <v>86</v>
      </c>
      <c r="F30" s="2">
        <v>336</v>
      </c>
      <c r="G30" s="3">
        <v>0.22</v>
      </c>
      <c r="H30" s="2">
        <v>120</v>
      </c>
      <c r="I30" s="2" t="s">
        <v>41</v>
      </c>
      <c r="J30" s="2">
        <v>12</v>
      </c>
      <c r="K30" s="2">
        <f t="shared" si="2"/>
        <v>74</v>
      </c>
      <c r="L30" s="2">
        <f t="shared" si="3"/>
        <v>86</v>
      </c>
      <c r="M30" s="2"/>
      <c r="N30" s="2">
        <v>0</v>
      </c>
      <c r="O30" s="2">
        <f t="shared" si="4"/>
        <v>17.2</v>
      </c>
      <c r="P30" s="12"/>
      <c r="Q30" s="12">
        <f t="shared" si="7"/>
        <v>0</v>
      </c>
      <c r="R30" s="12"/>
      <c r="S30" s="2"/>
      <c r="T30" s="2">
        <f t="shared" si="8"/>
        <v>19.534883720930232</v>
      </c>
      <c r="U30" s="2">
        <f t="shared" si="5"/>
        <v>19.534883720930232</v>
      </c>
      <c r="V30" s="2">
        <v>18.399999999999999</v>
      </c>
      <c r="W30" s="2">
        <v>26.4</v>
      </c>
      <c r="X30" s="2">
        <v>21.4</v>
      </c>
      <c r="Y30" s="2">
        <v>11.6</v>
      </c>
      <c r="Z30" s="2">
        <v>32.6</v>
      </c>
      <c r="AA30" s="2">
        <v>21.2</v>
      </c>
      <c r="AB30" s="2">
        <v>26</v>
      </c>
      <c r="AC30" s="2">
        <v>23.4</v>
      </c>
      <c r="AD30" s="2">
        <v>27</v>
      </c>
      <c r="AE30" s="2">
        <v>61.6</v>
      </c>
      <c r="AF30" s="14" t="s">
        <v>46</v>
      </c>
      <c r="AG30" s="2">
        <f t="shared" si="9"/>
        <v>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5">
      <c r="A31" s="9" t="s">
        <v>70</v>
      </c>
      <c r="B31" s="9" t="s">
        <v>36</v>
      </c>
      <c r="C31" s="9"/>
      <c r="D31" s="9">
        <v>48.33</v>
      </c>
      <c r="E31" s="9">
        <v>48.33</v>
      </c>
      <c r="F31" s="9"/>
      <c r="G31" s="10">
        <v>0</v>
      </c>
      <c r="H31" s="9" t="e">
        <f>#N/A</f>
        <v>#N/A</v>
      </c>
      <c r="I31" s="9" t="s">
        <v>37</v>
      </c>
      <c r="J31" s="9">
        <v>48.33</v>
      </c>
      <c r="K31" s="9">
        <f t="shared" si="2"/>
        <v>0</v>
      </c>
      <c r="L31" s="9">
        <f t="shared" si="3"/>
        <v>0</v>
      </c>
      <c r="M31" s="9">
        <v>48.33</v>
      </c>
      <c r="N31" s="9"/>
      <c r="O31" s="9">
        <f t="shared" si="4"/>
        <v>0</v>
      </c>
      <c r="P31" s="11"/>
      <c r="Q31" s="11">
        <f t="shared" si="7"/>
        <v>0</v>
      </c>
      <c r="R31" s="11"/>
      <c r="S31" s="9"/>
      <c r="T31" s="9" t="e">
        <f t="shared" si="8"/>
        <v>#DIV/0!</v>
      </c>
      <c r="U31" s="9" t="e">
        <f t="shared" si="5"/>
        <v>#DIV/0!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/>
      <c r="AG31" s="2">
        <f t="shared" si="9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25">
      <c r="A32" s="2" t="s">
        <v>71</v>
      </c>
      <c r="B32" s="2" t="s">
        <v>40</v>
      </c>
      <c r="C32" s="2">
        <v>56</v>
      </c>
      <c r="D32" s="2">
        <v>304</v>
      </c>
      <c r="E32" s="2">
        <v>160</v>
      </c>
      <c r="F32" s="2">
        <v>86</v>
      </c>
      <c r="G32" s="3">
        <v>0.33</v>
      </c>
      <c r="H32" s="2">
        <v>45</v>
      </c>
      <c r="I32" s="2" t="s">
        <v>41</v>
      </c>
      <c r="J32" s="2">
        <v>93</v>
      </c>
      <c r="K32" s="2">
        <f t="shared" si="2"/>
        <v>67</v>
      </c>
      <c r="L32" s="2">
        <f t="shared" si="3"/>
        <v>80</v>
      </c>
      <c r="M32" s="2">
        <v>80</v>
      </c>
      <c r="N32" s="2">
        <v>0</v>
      </c>
      <c r="O32" s="2">
        <f t="shared" si="4"/>
        <v>16</v>
      </c>
      <c r="P32" s="12">
        <f>13*O32-N32-F32</f>
        <v>122</v>
      </c>
      <c r="Q32" s="12">
        <v>140</v>
      </c>
      <c r="R32" s="12">
        <v>150</v>
      </c>
      <c r="S32" s="2"/>
      <c r="T32" s="2">
        <f t="shared" si="8"/>
        <v>14.125</v>
      </c>
      <c r="U32" s="2">
        <f t="shared" si="5"/>
        <v>5.375</v>
      </c>
      <c r="V32" s="2">
        <v>13.4</v>
      </c>
      <c r="W32" s="2">
        <v>18.399999999999999</v>
      </c>
      <c r="X32" s="2">
        <v>9.4</v>
      </c>
      <c r="Y32" s="2">
        <v>16</v>
      </c>
      <c r="Z32" s="2">
        <v>9.4</v>
      </c>
      <c r="AA32" s="2">
        <v>9.4</v>
      </c>
      <c r="AB32" s="2">
        <v>8.8000000000000007</v>
      </c>
      <c r="AC32" s="2">
        <v>-2.4</v>
      </c>
      <c r="AD32" s="2">
        <v>-4.5999999999999996</v>
      </c>
      <c r="AE32" s="2">
        <v>14</v>
      </c>
      <c r="AF32" s="2" t="s">
        <v>72</v>
      </c>
      <c r="AG32" s="2">
        <f t="shared" si="9"/>
        <v>46.2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25">
      <c r="A33" s="9" t="s">
        <v>73</v>
      </c>
      <c r="B33" s="9" t="s">
        <v>40</v>
      </c>
      <c r="C33" s="9"/>
      <c r="D33" s="9">
        <v>70</v>
      </c>
      <c r="E33" s="9">
        <v>70</v>
      </c>
      <c r="F33" s="9"/>
      <c r="G33" s="10">
        <v>0</v>
      </c>
      <c r="H33" s="9" t="e">
        <f>#N/A</f>
        <v>#N/A</v>
      </c>
      <c r="I33" s="9" t="s">
        <v>37</v>
      </c>
      <c r="J33" s="9">
        <v>70</v>
      </c>
      <c r="K33" s="9">
        <f t="shared" si="2"/>
        <v>0</v>
      </c>
      <c r="L33" s="9">
        <f t="shared" si="3"/>
        <v>0</v>
      </c>
      <c r="M33" s="9">
        <v>70</v>
      </c>
      <c r="N33" s="9"/>
      <c r="O33" s="9">
        <f t="shared" si="4"/>
        <v>0</v>
      </c>
      <c r="P33" s="11"/>
      <c r="Q33" s="11">
        <f t="shared" si="7"/>
        <v>0</v>
      </c>
      <c r="R33" s="11"/>
      <c r="S33" s="9"/>
      <c r="T33" s="9" t="e">
        <f t="shared" si="8"/>
        <v>#DIV/0!</v>
      </c>
      <c r="U33" s="9" t="e">
        <f t="shared" si="5"/>
        <v>#DIV/0!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/>
      <c r="AG33" s="2">
        <f t="shared" si="9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25">
      <c r="A34" s="9" t="s">
        <v>74</v>
      </c>
      <c r="B34" s="9" t="s">
        <v>40</v>
      </c>
      <c r="C34" s="9"/>
      <c r="D34" s="9">
        <v>70</v>
      </c>
      <c r="E34" s="9">
        <v>70</v>
      </c>
      <c r="F34" s="9"/>
      <c r="G34" s="10">
        <v>0</v>
      </c>
      <c r="H34" s="9" t="e">
        <f>#N/A</f>
        <v>#N/A</v>
      </c>
      <c r="I34" s="9" t="s">
        <v>37</v>
      </c>
      <c r="J34" s="9">
        <v>70</v>
      </c>
      <c r="K34" s="9">
        <f t="shared" si="2"/>
        <v>0</v>
      </c>
      <c r="L34" s="9">
        <f t="shared" si="3"/>
        <v>0</v>
      </c>
      <c r="M34" s="9">
        <v>70</v>
      </c>
      <c r="N34" s="9"/>
      <c r="O34" s="9">
        <f t="shared" si="4"/>
        <v>0</v>
      </c>
      <c r="P34" s="11"/>
      <c r="Q34" s="11">
        <f t="shared" si="7"/>
        <v>0</v>
      </c>
      <c r="R34" s="11"/>
      <c r="S34" s="9"/>
      <c r="T34" s="9" t="e">
        <f t="shared" si="8"/>
        <v>#DIV/0!</v>
      </c>
      <c r="U34" s="9" t="e">
        <f t="shared" si="5"/>
        <v>#DIV/0!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/>
      <c r="AG34" s="2">
        <f t="shared" si="9"/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25">
      <c r="A35" s="2" t="s">
        <v>75</v>
      </c>
      <c r="B35" s="2" t="s">
        <v>40</v>
      </c>
      <c r="C35" s="2">
        <v>178</v>
      </c>
      <c r="D35" s="2">
        <v>38</v>
      </c>
      <c r="E35" s="2">
        <v>70</v>
      </c>
      <c r="F35" s="2">
        <v>89</v>
      </c>
      <c r="G35" s="3">
        <v>0.09</v>
      </c>
      <c r="H35" s="2">
        <v>45</v>
      </c>
      <c r="I35" s="2" t="s">
        <v>41</v>
      </c>
      <c r="J35" s="2">
        <v>7</v>
      </c>
      <c r="K35" s="2">
        <f t="shared" si="2"/>
        <v>63</v>
      </c>
      <c r="L35" s="2">
        <f t="shared" si="3"/>
        <v>70</v>
      </c>
      <c r="M35" s="2"/>
      <c r="N35" s="2">
        <v>0</v>
      </c>
      <c r="O35" s="2">
        <f t="shared" si="4"/>
        <v>14</v>
      </c>
      <c r="P35" s="12">
        <f>14*O35-N35-F35</f>
        <v>107</v>
      </c>
      <c r="Q35" s="12">
        <v>120</v>
      </c>
      <c r="R35" s="12">
        <v>120</v>
      </c>
      <c r="S35" s="2"/>
      <c r="T35" s="2">
        <f t="shared" si="8"/>
        <v>14.928571428571429</v>
      </c>
      <c r="U35" s="2">
        <f t="shared" si="5"/>
        <v>6.3571428571428568</v>
      </c>
      <c r="V35" s="2">
        <v>8.1999999999999993</v>
      </c>
      <c r="W35" s="2">
        <v>7</v>
      </c>
      <c r="X35" s="2">
        <v>19.600000000000001</v>
      </c>
      <c r="Y35" s="2">
        <v>11.4</v>
      </c>
      <c r="Z35" s="2">
        <v>5</v>
      </c>
      <c r="AA35" s="2">
        <v>8.8000000000000007</v>
      </c>
      <c r="AB35" s="2">
        <v>17.600000000000001</v>
      </c>
      <c r="AC35" s="2">
        <v>12.2</v>
      </c>
      <c r="AD35" s="2">
        <v>11.4</v>
      </c>
      <c r="AE35" s="2">
        <v>42.2</v>
      </c>
      <c r="AF35" s="2"/>
      <c r="AG35" s="2">
        <f t="shared" si="9"/>
        <v>10.799999999999999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25">
      <c r="A36" s="2" t="s">
        <v>76</v>
      </c>
      <c r="B36" s="2" t="s">
        <v>36</v>
      </c>
      <c r="C36" s="2">
        <v>839.76499999999999</v>
      </c>
      <c r="D36" s="2">
        <v>64.72</v>
      </c>
      <c r="E36" s="2">
        <v>288.14</v>
      </c>
      <c r="F36" s="2">
        <v>418.08600000000001</v>
      </c>
      <c r="G36" s="3">
        <v>1</v>
      </c>
      <c r="H36" s="2">
        <v>45</v>
      </c>
      <c r="I36" s="2" t="s">
        <v>61</v>
      </c>
      <c r="J36" s="2">
        <v>45</v>
      </c>
      <c r="K36" s="2">
        <f t="shared" si="2"/>
        <v>243.14</v>
      </c>
      <c r="L36" s="2">
        <f t="shared" si="3"/>
        <v>288.14</v>
      </c>
      <c r="M36" s="2"/>
      <c r="N36" s="2">
        <v>0</v>
      </c>
      <c r="O36" s="2">
        <f t="shared" si="4"/>
        <v>57.628</v>
      </c>
      <c r="P36" s="12">
        <f>14*O36-N36-F36</f>
        <v>388.70600000000002</v>
      </c>
      <c r="Q36" s="35">
        <f>R36+O36</f>
        <v>497.62799999999999</v>
      </c>
      <c r="R36" s="12">
        <v>440</v>
      </c>
      <c r="S36" s="2"/>
      <c r="T36" s="2">
        <f t="shared" si="8"/>
        <v>15.890088151592975</v>
      </c>
      <c r="U36" s="2">
        <f t="shared" si="5"/>
        <v>7.2549108072464774</v>
      </c>
      <c r="V36" s="2">
        <v>45.095399999999998</v>
      </c>
      <c r="W36" s="2">
        <v>49.728000000000002</v>
      </c>
      <c r="X36" s="2">
        <v>72.525199999999998</v>
      </c>
      <c r="Y36" s="2">
        <v>74.436199999999999</v>
      </c>
      <c r="Z36" s="2">
        <v>68.076800000000006</v>
      </c>
      <c r="AA36" s="2">
        <v>69.951400000000007</v>
      </c>
      <c r="AB36" s="2">
        <v>79.698599999999999</v>
      </c>
      <c r="AC36" s="2">
        <v>91.167199999999994</v>
      </c>
      <c r="AD36" s="2">
        <v>69.303200000000004</v>
      </c>
      <c r="AE36" s="2">
        <v>98.673199999999994</v>
      </c>
      <c r="AF36" s="14" t="s">
        <v>46</v>
      </c>
      <c r="AG36" s="2">
        <f t="shared" si="9"/>
        <v>497.62799999999999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25">
      <c r="A37" s="2" t="s">
        <v>77</v>
      </c>
      <c r="B37" s="2" t="s">
        <v>40</v>
      </c>
      <c r="C37" s="2">
        <v>137</v>
      </c>
      <c r="D37" s="2">
        <v>112</v>
      </c>
      <c r="E37" s="2">
        <v>77</v>
      </c>
      <c r="F37" s="2">
        <v>24</v>
      </c>
      <c r="G37" s="3">
        <v>0.4</v>
      </c>
      <c r="H37" s="2" t="e">
        <f>#N/A</f>
        <v>#N/A</v>
      </c>
      <c r="I37" s="2" t="s">
        <v>41</v>
      </c>
      <c r="J37" s="2">
        <v>5</v>
      </c>
      <c r="K37" s="2">
        <f t="shared" si="2"/>
        <v>72</v>
      </c>
      <c r="L37" s="2">
        <f t="shared" si="3"/>
        <v>77</v>
      </c>
      <c r="M37" s="2"/>
      <c r="N37" s="2">
        <v>160</v>
      </c>
      <c r="O37" s="2">
        <f t="shared" si="4"/>
        <v>15.4</v>
      </c>
      <c r="P37" s="12">
        <f>14*O37-N37-F37</f>
        <v>31.599999999999994</v>
      </c>
      <c r="Q37" s="12">
        <f t="shared" si="7"/>
        <v>32</v>
      </c>
      <c r="R37" s="12"/>
      <c r="S37" s="2"/>
      <c r="T37" s="2">
        <f t="shared" si="8"/>
        <v>14.025974025974026</v>
      </c>
      <c r="U37" s="2">
        <f t="shared" si="5"/>
        <v>11.948051948051948</v>
      </c>
      <c r="V37" s="2">
        <v>18.399999999999999</v>
      </c>
      <c r="W37" s="2">
        <v>11.6</v>
      </c>
      <c r="X37" s="2">
        <v>14.4</v>
      </c>
      <c r="Y37" s="2">
        <v>26</v>
      </c>
      <c r="Z37" s="2">
        <v>15.2</v>
      </c>
      <c r="AA37" s="2">
        <v>14.4</v>
      </c>
      <c r="AB37" s="2">
        <v>21</v>
      </c>
      <c r="AC37" s="2">
        <v>20.2</v>
      </c>
      <c r="AD37" s="2">
        <v>22.2</v>
      </c>
      <c r="AE37" s="2">
        <v>23</v>
      </c>
      <c r="AF37" s="2"/>
      <c r="AG37" s="2">
        <f t="shared" si="9"/>
        <v>12.8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25">
      <c r="A38" s="2" t="s">
        <v>78</v>
      </c>
      <c r="B38" s="2" t="s">
        <v>40</v>
      </c>
      <c r="C38" s="2">
        <v>245</v>
      </c>
      <c r="D38" s="2">
        <v>941</v>
      </c>
      <c r="E38" s="2">
        <v>332</v>
      </c>
      <c r="F38" s="2">
        <v>676</v>
      </c>
      <c r="G38" s="3">
        <v>0.4</v>
      </c>
      <c r="H38" s="2">
        <v>60</v>
      </c>
      <c r="I38" s="2" t="s">
        <v>45</v>
      </c>
      <c r="J38" s="2">
        <v>23</v>
      </c>
      <c r="K38" s="2">
        <f t="shared" ref="K38:K69" si="10">E38-J38</f>
        <v>309</v>
      </c>
      <c r="L38" s="2">
        <f t="shared" ref="L38:L69" si="11">E38-M38</f>
        <v>332</v>
      </c>
      <c r="M38" s="2"/>
      <c r="N38" s="2">
        <v>173</v>
      </c>
      <c r="O38" s="2">
        <f t="shared" ref="O38:O69" si="12">L38/5</f>
        <v>66.400000000000006</v>
      </c>
      <c r="P38" s="12">
        <f>14*O38-N38-F38</f>
        <v>80.600000000000136</v>
      </c>
      <c r="Q38" s="12">
        <v>100</v>
      </c>
      <c r="R38" s="12">
        <v>100</v>
      </c>
      <c r="S38" s="2"/>
      <c r="T38" s="2">
        <f t="shared" si="8"/>
        <v>14.292168674698795</v>
      </c>
      <c r="U38" s="2">
        <f t="shared" ref="U38:U69" si="13">(F38+N38)/O38</f>
        <v>12.786144578313252</v>
      </c>
      <c r="V38" s="2">
        <v>84.6</v>
      </c>
      <c r="W38" s="2">
        <v>101.2</v>
      </c>
      <c r="X38" s="2">
        <v>59.6</v>
      </c>
      <c r="Y38" s="2">
        <v>57.2</v>
      </c>
      <c r="Z38" s="2">
        <v>125</v>
      </c>
      <c r="AA38" s="2">
        <v>46.4</v>
      </c>
      <c r="AB38" s="2">
        <v>77</v>
      </c>
      <c r="AC38" s="2">
        <v>84</v>
      </c>
      <c r="AD38" s="2">
        <v>38.799999999999997</v>
      </c>
      <c r="AE38" s="2">
        <v>147.19999999999999</v>
      </c>
      <c r="AF38" s="2"/>
      <c r="AG38" s="2">
        <f t="shared" si="9"/>
        <v>40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25">
      <c r="A39" s="2" t="s">
        <v>79</v>
      </c>
      <c r="B39" s="2" t="s">
        <v>40</v>
      </c>
      <c r="C39" s="2">
        <v>73</v>
      </c>
      <c r="D39" s="2">
        <v>72</v>
      </c>
      <c r="E39" s="2">
        <v>8</v>
      </c>
      <c r="F39" s="2">
        <v>64</v>
      </c>
      <c r="G39" s="3">
        <v>0.5</v>
      </c>
      <c r="H39" s="2">
        <v>60</v>
      </c>
      <c r="I39" s="2" t="s">
        <v>41</v>
      </c>
      <c r="J39" s="2">
        <v>1</v>
      </c>
      <c r="K39" s="2">
        <f t="shared" si="10"/>
        <v>7</v>
      </c>
      <c r="L39" s="2">
        <f t="shared" si="11"/>
        <v>8</v>
      </c>
      <c r="M39" s="2"/>
      <c r="N39" s="2">
        <v>0</v>
      </c>
      <c r="O39" s="2">
        <f t="shared" si="12"/>
        <v>1.6</v>
      </c>
      <c r="P39" s="12"/>
      <c r="Q39" s="12">
        <f t="shared" si="7"/>
        <v>0</v>
      </c>
      <c r="R39" s="12"/>
      <c r="S39" s="2"/>
      <c r="T39" s="2">
        <f t="shared" si="8"/>
        <v>40</v>
      </c>
      <c r="U39" s="2">
        <f t="shared" si="13"/>
        <v>40</v>
      </c>
      <c r="V39" s="2">
        <v>1.8</v>
      </c>
      <c r="W39" s="2">
        <v>3.2</v>
      </c>
      <c r="X39" s="2">
        <v>1.6</v>
      </c>
      <c r="Y39" s="2">
        <v>1.6</v>
      </c>
      <c r="Z39" s="2">
        <v>11.2</v>
      </c>
      <c r="AA39" s="2">
        <v>2.6</v>
      </c>
      <c r="AB39" s="2">
        <v>3</v>
      </c>
      <c r="AC39" s="2">
        <v>7.2</v>
      </c>
      <c r="AD39" s="2">
        <v>5.6</v>
      </c>
      <c r="AE39" s="2">
        <v>14.2</v>
      </c>
      <c r="AF39" s="14" t="s">
        <v>46</v>
      </c>
      <c r="AG39" s="2">
        <f t="shared" si="9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25">
      <c r="A40" s="2" t="s">
        <v>80</v>
      </c>
      <c r="B40" s="2" t="s">
        <v>40</v>
      </c>
      <c r="C40" s="2">
        <v>15</v>
      </c>
      <c r="D40" s="2">
        <v>15</v>
      </c>
      <c r="E40" s="2">
        <v>3</v>
      </c>
      <c r="F40" s="2">
        <v>12</v>
      </c>
      <c r="G40" s="3">
        <v>0.5</v>
      </c>
      <c r="H40" s="2">
        <v>60</v>
      </c>
      <c r="I40" s="2" t="s">
        <v>41</v>
      </c>
      <c r="J40" s="2">
        <v>1</v>
      </c>
      <c r="K40" s="2">
        <f t="shared" si="10"/>
        <v>2</v>
      </c>
      <c r="L40" s="2">
        <f t="shared" si="11"/>
        <v>3</v>
      </c>
      <c r="M40" s="2"/>
      <c r="N40" s="2">
        <v>0</v>
      </c>
      <c r="O40" s="2">
        <f t="shared" si="12"/>
        <v>0.6</v>
      </c>
      <c r="P40" s="12"/>
      <c r="Q40" s="12">
        <f t="shared" si="7"/>
        <v>0</v>
      </c>
      <c r="R40" s="12"/>
      <c r="S40" s="2"/>
      <c r="T40" s="2">
        <f t="shared" si="8"/>
        <v>20</v>
      </c>
      <c r="U40" s="2">
        <f t="shared" si="13"/>
        <v>20</v>
      </c>
      <c r="V40" s="2">
        <v>0.8</v>
      </c>
      <c r="W40" s="2">
        <v>-0.2</v>
      </c>
      <c r="X40" s="2">
        <v>0.8</v>
      </c>
      <c r="Y40" s="2">
        <v>1</v>
      </c>
      <c r="Z40" s="2">
        <v>2.6</v>
      </c>
      <c r="AA40" s="2">
        <v>0.4</v>
      </c>
      <c r="AB40" s="2">
        <v>1</v>
      </c>
      <c r="AC40" s="2">
        <v>0.6</v>
      </c>
      <c r="AD40" s="2">
        <v>2</v>
      </c>
      <c r="AE40" s="2">
        <v>3.2</v>
      </c>
      <c r="AF40" s="14" t="s">
        <v>46</v>
      </c>
      <c r="AG40" s="2">
        <f t="shared" si="9"/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25">
      <c r="A41" s="2" t="s">
        <v>81</v>
      </c>
      <c r="B41" s="2" t="s">
        <v>40</v>
      </c>
      <c r="C41" s="2">
        <v>133</v>
      </c>
      <c r="D41" s="2">
        <v>1312</v>
      </c>
      <c r="E41" s="2">
        <v>386</v>
      </c>
      <c r="F41" s="2">
        <v>822</v>
      </c>
      <c r="G41" s="3">
        <v>0.4</v>
      </c>
      <c r="H41" s="2">
        <v>60</v>
      </c>
      <c r="I41" s="2" t="s">
        <v>45</v>
      </c>
      <c r="J41" s="2">
        <v>171</v>
      </c>
      <c r="K41" s="2">
        <f t="shared" si="10"/>
        <v>215</v>
      </c>
      <c r="L41" s="2">
        <f t="shared" si="11"/>
        <v>234</v>
      </c>
      <c r="M41" s="2">
        <v>152</v>
      </c>
      <c r="N41" s="2">
        <v>0</v>
      </c>
      <c r="O41" s="2">
        <f t="shared" si="12"/>
        <v>46.8</v>
      </c>
      <c r="P41" s="12"/>
      <c r="Q41" s="12">
        <f t="shared" si="7"/>
        <v>0</v>
      </c>
      <c r="R41" s="12"/>
      <c r="S41" s="2"/>
      <c r="T41" s="2">
        <f t="shared" si="8"/>
        <v>17.564102564102566</v>
      </c>
      <c r="U41" s="2">
        <f t="shared" si="13"/>
        <v>17.564102564102566</v>
      </c>
      <c r="V41" s="2">
        <v>67.599999999999994</v>
      </c>
      <c r="W41" s="2">
        <v>91.2</v>
      </c>
      <c r="X41" s="2">
        <v>48.2</v>
      </c>
      <c r="Y41" s="2">
        <v>16</v>
      </c>
      <c r="Z41" s="2">
        <v>112.6</v>
      </c>
      <c r="AA41" s="2">
        <v>41.8</v>
      </c>
      <c r="AB41" s="2">
        <v>54.2</v>
      </c>
      <c r="AC41" s="2">
        <v>68.8</v>
      </c>
      <c r="AD41" s="2">
        <v>70.599999999999994</v>
      </c>
      <c r="AE41" s="2">
        <v>125.4</v>
      </c>
      <c r="AF41" s="2"/>
      <c r="AG41" s="2">
        <f t="shared" si="9"/>
        <v>0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25">
      <c r="A42" s="2" t="s">
        <v>82</v>
      </c>
      <c r="B42" s="2" t="s">
        <v>40</v>
      </c>
      <c r="C42" s="2">
        <v>204</v>
      </c>
      <c r="D42" s="2">
        <v>1058</v>
      </c>
      <c r="E42" s="2">
        <v>267</v>
      </c>
      <c r="F42" s="2">
        <v>810</v>
      </c>
      <c r="G42" s="3">
        <v>0.4</v>
      </c>
      <c r="H42" s="2">
        <v>60</v>
      </c>
      <c r="I42" s="2" t="s">
        <v>41</v>
      </c>
      <c r="J42" s="2">
        <v>22</v>
      </c>
      <c r="K42" s="2">
        <f t="shared" si="10"/>
        <v>245</v>
      </c>
      <c r="L42" s="2">
        <f t="shared" si="11"/>
        <v>267</v>
      </c>
      <c r="M42" s="2"/>
      <c r="N42" s="2">
        <v>0</v>
      </c>
      <c r="O42" s="2">
        <f t="shared" si="12"/>
        <v>53.4</v>
      </c>
      <c r="P42" s="12"/>
      <c r="Q42" s="12">
        <f t="shared" si="7"/>
        <v>0</v>
      </c>
      <c r="R42" s="12"/>
      <c r="S42" s="2"/>
      <c r="T42" s="2">
        <f t="shared" si="8"/>
        <v>15.168539325842698</v>
      </c>
      <c r="U42" s="2">
        <f t="shared" si="13"/>
        <v>15.168539325842698</v>
      </c>
      <c r="V42" s="2">
        <v>52.2</v>
      </c>
      <c r="W42" s="2">
        <v>88.4</v>
      </c>
      <c r="X42" s="2">
        <v>43.2</v>
      </c>
      <c r="Y42" s="2">
        <v>15.4</v>
      </c>
      <c r="Z42" s="2">
        <v>108.8</v>
      </c>
      <c r="AA42" s="2">
        <v>39.200000000000003</v>
      </c>
      <c r="AB42" s="2">
        <v>54.6</v>
      </c>
      <c r="AC42" s="2">
        <v>70.400000000000006</v>
      </c>
      <c r="AD42" s="2">
        <v>63.8</v>
      </c>
      <c r="AE42" s="2">
        <v>130.4</v>
      </c>
      <c r="AF42" s="2"/>
      <c r="AG42" s="2">
        <f t="shared" si="9"/>
        <v>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x14ac:dyDescent="0.25">
      <c r="A43" s="2" t="s">
        <v>83</v>
      </c>
      <c r="B43" s="2" t="s">
        <v>40</v>
      </c>
      <c r="C43" s="2">
        <v>181</v>
      </c>
      <c r="D43" s="2">
        <v>201</v>
      </c>
      <c r="E43" s="2">
        <v>83</v>
      </c>
      <c r="F43" s="2">
        <v>110</v>
      </c>
      <c r="G43" s="3">
        <v>0.1</v>
      </c>
      <c r="H43" s="2">
        <v>45</v>
      </c>
      <c r="I43" s="2" t="s">
        <v>41</v>
      </c>
      <c r="J43" s="2">
        <v>21</v>
      </c>
      <c r="K43" s="2">
        <f t="shared" si="10"/>
        <v>62</v>
      </c>
      <c r="L43" s="2">
        <f t="shared" si="11"/>
        <v>83</v>
      </c>
      <c r="M43" s="2"/>
      <c r="N43" s="2">
        <v>140</v>
      </c>
      <c r="O43" s="2">
        <f t="shared" si="12"/>
        <v>16.600000000000001</v>
      </c>
      <c r="P43" s="12"/>
      <c r="Q43" s="12">
        <f t="shared" si="7"/>
        <v>0</v>
      </c>
      <c r="R43" s="12"/>
      <c r="S43" s="2"/>
      <c r="T43" s="2">
        <f t="shared" si="8"/>
        <v>15.060240963855421</v>
      </c>
      <c r="U43" s="2">
        <f t="shared" si="13"/>
        <v>15.060240963855421</v>
      </c>
      <c r="V43" s="2">
        <v>24</v>
      </c>
      <c r="W43" s="2">
        <v>23.4</v>
      </c>
      <c r="X43" s="2">
        <v>26.6</v>
      </c>
      <c r="Y43" s="2">
        <v>22.8</v>
      </c>
      <c r="Z43" s="2">
        <v>20.399999999999999</v>
      </c>
      <c r="AA43" s="2">
        <v>21</v>
      </c>
      <c r="AB43" s="2">
        <v>30.2</v>
      </c>
      <c r="AC43" s="2">
        <v>33.799999999999997</v>
      </c>
      <c r="AD43" s="2">
        <v>52.6</v>
      </c>
      <c r="AE43" s="2">
        <v>21.8</v>
      </c>
      <c r="AF43" s="2"/>
      <c r="AG43" s="2">
        <f t="shared" si="9"/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x14ac:dyDescent="0.25">
      <c r="A44" s="2" t="s">
        <v>84</v>
      </c>
      <c r="B44" s="2" t="s">
        <v>40</v>
      </c>
      <c r="C44" s="2">
        <v>146</v>
      </c>
      <c r="D44" s="2">
        <v>184</v>
      </c>
      <c r="E44" s="2">
        <v>136</v>
      </c>
      <c r="F44" s="2">
        <v>143</v>
      </c>
      <c r="G44" s="3">
        <v>0.1</v>
      </c>
      <c r="H44" s="2">
        <v>60</v>
      </c>
      <c r="I44" s="2" t="s">
        <v>41</v>
      </c>
      <c r="J44" s="2">
        <v>5</v>
      </c>
      <c r="K44" s="2">
        <f t="shared" si="10"/>
        <v>131</v>
      </c>
      <c r="L44" s="2">
        <f t="shared" si="11"/>
        <v>136</v>
      </c>
      <c r="M44" s="2"/>
      <c r="N44" s="2">
        <v>40</v>
      </c>
      <c r="O44" s="2">
        <f t="shared" si="12"/>
        <v>27.2</v>
      </c>
      <c r="P44" s="12">
        <f>14*O44-N44-F44</f>
        <v>197.8</v>
      </c>
      <c r="Q44" s="12">
        <v>220</v>
      </c>
      <c r="R44" s="12">
        <v>220</v>
      </c>
      <c r="S44" s="2"/>
      <c r="T44" s="2">
        <f t="shared" si="8"/>
        <v>14.816176470588236</v>
      </c>
      <c r="U44" s="2">
        <f t="shared" si="13"/>
        <v>6.7279411764705888</v>
      </c>
      <c r="V44" s="2">
        <v>22.2</v>
      </c>
      <c r="W44" s="2">
        <v>26.6</v>
      </c>
      <c r="X44" s="2">
        <v>26.8</v>
      </c>
      <c r="Y44" s="2">
        <v>29.6</v>
      </c>
      <c r="Z44" s="2">
        <v>29.8</v>
      </c>
      <c r="AA44" s="2">
        <v>23.8</v>
      </c>
      <c r="AB44" s="2">
        <v>16.600000000000001</v>
      </c>
      <c r="AC44" s="2">
        <v>35.4</v>
      </c>
      <c r="AD44" s="2">
        <v>13</v>
      </c>
      <c r="AE44" s="2">
        <v>69.599999999999994</v>
      </c>
      <c r="AF44" s="2"/>
      <c r="AG44" s="2">
        <f t="shared" si="9"/>
        <v>22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25">
      <c r="A45" s="2" t="s">
        <v>85</v>
      </c>
      <c r="B45" s="2" t="s">
        <v>40</v>
      </c>
      <c r="C45" s="2">
        <v>210</v>
      </c>
      <c r="D45" s="2">
        <v>224</v>
      </c>
      <c r="E45" s="2">
        <v>215</v>
      </c>
      <c r="F45" s="2">
        <v>105</v>
      </c>
      <c r="G45" s="3">
        <v>0.1</v>
      </c>
      <c r="H45" s="2">
        <v>60</v>
      </c>
      <c r="I45" s="2" t="s">
        <v>41</v>
      </c>
      <c r="J45" s="2">
        <v>136</v>
      </c>
      <c r="K45" s="2">
        <f t="shared" si="10"/>
        <v>79</v>
      </c>
      <c r="L45" s="2">
        <f t="shared" si="11"/>
        <v>85</v>
      </c>
      <c r="M45" s="2">
        <v>130</v>
      </c>
      <c r="N45" s="2">
        <v>120</v>
      </c>
      <c r="O45" s="2">
        <f t="shared" si="12"/>
        <v>17</v>
      </c>
      <c r="P45" s="12">
        <f>14*O45-N45-F45</f>
        <v>13</v>
      </c>
      <c r="Q45" s="12">
        <v>30</v>
      </c>
      <c r="R45" s="12">
        <v>30</v>
      </c>
      <c r="S45" s="2"/>
      <c r="T45" s="2">
        <f t="shared" si="8"/>
        <v>15</v>
      </c>
      <c r="U45" s="2">
        <f t="shared" si="13"/>
        <v>13.235294117647058</v>
      </c>
      <c r="V45" s="2">
        <v>20.8</v>
      </c>
      <c r="W45" s="2">
        <v>16</v>
      </c>
      <c r="X45" s="2">
        <v>26.4</v>
      </c>
      <c r="Y45" s="2">
        <v>27.6</v>
      </c>
      <c r="Z45" s="2">
        <v>17.600000000000001</v>
      </c>
      <c r="AA45" s="2">
        <v>22.2</v>
      </c>
      <c r="AB45" s="2">
        <v>31.8</v>
      </c>
      <c r="AC45" s="2">
        <v>34</v>
      </c>
      <c r="AD45" s="2">
        <v>19</v>
      </c>
      <c r="AE45" s="2">
        <v>60.2</v>
      </c>
      <c r="AF45" s="2"/>
      <c r="AG45" s="2">
        <f t="shared" si="9"/>
        <v>3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x14ac:dyDescent="0.25">
      <c r="A46" s="2" t="s">
        <v>86</v>
      </c>
      <c r="B46" s="2" t="s">
        <v>40</v>
      </c>
      <c r="C46" s="2">
        <v>80</v>
      </c>
      <c r="D46" s="2">
        <v>1057</v>
      </c>
      <c r="E46" s="2">
        <v>342</v>
      </c>
      <c r="F46" s="2">
        <v>609</v>
      </c>
      <c r="G46" s="3">
        <v>0.4</v>
      </c>
      <c r="H46" s="2">
        <v>45</v>
      </c>
      <c r="I46" s="2" t="s">
        <v>41</v>
      </c>
      <c r="J46" s="2">
        <v>153</v>
      </c>
      <c r="K46" s="2">
        <f t="shared" si="10"/>
        <v>189</v>
      </c>
      <c r="L46" s="2">
        <f t="shared" si="11"/>
        <v>222</v>
      </c>
      <c r="M46" s="2">
        <v>120</v>
      </c>
      <c r="N46" s="2">
        <v>0</v>
      </c>
      <c r="O46" s="2">
        <f t="shared" si="12"/>
        <v>44.4</v>
      </c>
      <c r="P46" s="12">
        <f>14*O46-N46-F46</f>
        <v>12.600000000000023</v>
      </c>
      <c r="Q46" s="12">
        <v>20</v>
      </c>
      <c r="R46" s="12">
        <v>20</v>
      </c>
      <c r="S46" s="2"/>
      <c r="T46" s="2">
        <f t="shared" si="8"/>
        <v>14.166666666666668</v>
      </c>
      <c r="U46" s="2">
        <f t="shared" si="13"/>
        <v>13.716216216216216</v>
      </c>
      <c r="V46" s="2">
        <v>42.2</v>
      </c>
      <c r="W46" s="2">
        <v>74.400000000000006</v>
      </c>
      <c r="X46" s="2">
        <v>40.6</v>
      </c>
      <c r="Y46" s="2">
        <v>61.4</v>
      </c>
      <c r="Z46" s="2">
        <v>76.8</v>
      </c>
      <c r="AA46" s="2">
        <v>28.6</v>
      </c>
      <c r="AB46" s="2">
        <v>56.8</v>
      </c>
      <c r="AC46" s="2">
        <v>34.4</v>
      </c>
      <c r="AD46" s="2">
        <v>40.6</v>
      </c>
      <c r="AE46" s="2">
        <v>52.8</v>
      </c>
      <c r="AF46" s="2"/>
      <c r="AG46" s="2">
        <f t="shared" si="9"/>
        <v>8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x14ac:dyDescent="0.25">
      <c r="A47" s="2" t="s">
        <v>87</v>
      </c>
      <c r="B47" s="2" t="s">
        <v>40</v>
      </c>
      <c r="C47" s="2">
        <v>130</v>
      </c>
      <c r="D47" s="2">
        <v>192</v>
      </c>
      <c r="E47" s="2">
        <v>80</v>
      </c>
      <c r="F47" s="2">
        <v>104</v>
      </c>
      <c r="G47" s="3">
        <v>0.3</v>
      </c>
      <c r="H47" s="2" t="e">
        <f>#N/A</f>
        <v>#N/A</v>
      </c>
      <c r="I47" s="2" t="s">
        <v>41</v>
      </c>
      <c r="J47" s="2">
        <v>60</v>
      </c>
      <c r="K47" s="2">
        <f t="shared" si="10"/>
        <v>20</v>
      </c>
      <c r="L47" s="2">
        <f t="shared" si="11"/>
        <v>20</v>
      </c>
      <c r="M47" s="2">
        <v>60</v>
      </c>
      <c r="N47" s="2">
        <v>0</v>
      </c>
      <c r="O47" s="2">
        <f t="shared" si="12"/>
        <v>4</v>
      </c>
      <c r="P47" s="12"/>
      <c r="Q47" s="12">
        <f t="shared" si="7"/>
        <v>0</v>
      </c>
      <c r="R47" s="12"/>
      <c r="S47" s="2"/>
      <c r="T47" s="2">
        <f t="shared" si="8"/>
        <v>26</v>
      </c>
      <c r="U47" s="2">
        <f t="shared" si="13"/>
        <v>26</v>
      </c>
      <c r="V47" s="2">
        <v>3</v>
      </c>
      <c r="W47" s="2">
        <v>6.6</v>
      </c>
      <c r="X47" s="2">
        <v>5.2</v>
      </c>
      <c r="Y47" s="2">
        <v>1.8</v>
      </c>
      <c r="Z47" s="2">
        <v>3.6</v>
      </c>
      <c r="AA47" s="2">
        <v>9.6</v>
      </c>
      <c r="AB47" s="2">
        <v>7.4</v>
      </c>
      <c r="AC47" s="2">
        <v>4.5999999999999996</v>
      </c>
      <c r="AD47" s="2">
        <v>10.199999999999999</v>
      </c>
      <c r="AE47" s="2">
        <v>14.8</v>
      </c>
      <c r="AF47" s="13" t="s">
        <v>43</v>
      </c>
      <c r="AG47" s="2">
        <f t="shared" si="9"/>
        <v>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x14ac:dyDescent="0.25">
      <c r="A48" s="2" t="s">
        <v>88</v>
      </c>
      <c r="B48" s="2" t="s">
        <v>36</v>
      </c>
      <c r="C48" s="2">
        <v>307.3</v>
      </c>
      <c r="D48" s="2">
        <v>112.274</v>
      </c>
      <c r="E48" s="2">
        <v>160.42099999999999</v>
      </c>
      <c r="F48" s="2">
        <v>135.15199999999999</v>
      </c>
      <c r="G48" s="3">
        <v>1</v>
      </c>
      <c r="H48" s="2">
        <v>60</v>
      </c>
      <c r="I48" s="2" t="s">
        <v>45</v>
      </c>
      <c r="J48" s="2">
        <v>16</v>
      </c>
      <c r="K48" s="2">
        <f t="shared" si="10"/>
        <v>144.42099999999999</v>
      </c>
      <c r="L48" s="2">
        <f t="shared" si="11"/>
        <v>160.42099999999999</v>
      </c>
      <c r="M48" s="2"/>
      <c r="N48" s="2">
        <v>58</v>
      </c>
      <c r="O48" s="2">
        <f t="shared" si="12"/>
        <v>32.084199999999996</v>
      </c>
      <c r="P48" s="12">
        <f>14*O48-N48-F48</f>
        <v>256.02679999999992</v>
      </c>
      <c r="Q48" s="35">
        <f>R48+O48</f>
        <v>302.08420000000001</v>
      </c>
      <c r="R48" s="12">
        <v>270</v>
      </c>
      <c r="S48" s="2"/>
      <c r="T48" s="2">
        <f t="shared" si="8"/>
        <v>15.435516547085482</v>
      </c>
      <c r="U48" s="2">
        <f t="shared" si="13"/>
        <v>6.0201594554328928</v>
      </c>
      <c r="V48" s="2">
        <v>29.302600000000002</v>
      </c>
      <c r="W48" s="2">
        <v>30.738399999999999</v>
      </c>
      <c r="X48" s="2">
        <v>38.894199999999998</v>
      </c>
      <c r="Y48" s="2">
        <v>44.018000000000001</v>
      </c>
      <c r="Z48" s="2">
        <v>43.773200000000003</v>
      </c>
      <c r="AA48" s="2">
        <v>33.919600000000003</v>
      </c>
      <c r="AB48" s="2">
        <v>47.7804</v>
      </c>
      <c r="AC48" s="2">
        <v>52.772799999999997</v>
      </c>
      <c r="AD48" s="2">
        <v>53.555199999999999</v>
      </c>
      <c r="AE48" s="2">
        <v>77.083799999999997</v>
      </c>
      <c r="AF48" s="2"/>
      <c r="AG48" s="2">
        <f t="shared" si="9"/>
        <v>302.08420000000001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x14ac:dyDescent="0.25">
      <c r="A49" s="2" t="s">
        <v>89</v>
      </c>
      <c r="B49" s="2" t="s">
        <v>36</v>
      </c>
      <c r="C49" s="2">
        <v>604.70399999999995</v>
      </c>
      <c r="D49" s="2">
        <v>195.27099999999999</v>
      </c>
      <c r="E49" s="2">
        <v>281.59500000000003</v>
      </c>
      <c r="F49" s="2">
        <v>402.5</v>
      </c>
      <c r="G49" s="3">
        <v>1</v>
      </c>
      <c r="H49" s="2">
        <v>45</v>
      </c>
      <c r="I49" s="2" t="s">
        <v>41</v>
      </c>
      <c r="J49" s="2">
        <v>161.035</v>
      </c>
      <c r="K49" s="2">
        <f t="shared" si="10"/>
        <v>120.56000000000003</v>
      </c>
      <c r="L49" s="2">
        <f t="shared" si="11"/>
        <v>144.56000000000003</v>
      </c>
      <c r="M49" s="2">
        <v>137.035</v>
      </c>
      <c r="N49" s="2">
        <v>0</v>
      </c>
      <c r="O49" s="2">
        <f t="shared" si="12"/>
        <v>28.912000000000006</v>
      </c>
      <c r="P49" s="12"/>
      <c r="Q49" s="35">
        <f t="shared" ref="Q49:Q50" si="14">R49+O49</f>
        <v>58.912000000000006</v>
      </c>
      <c r="R49" s="12">
        <v>30</v>
      </c>
      <c r="S49" s="2"/>
      <c r="T49" s="2">
        <f t="shared" si="8"/>
        <v>15.95918649695628</v>
      </c>
      <c r="U49" s="2">
        <f t="shared" si="13"/>
        <v>13.921555063641392</v>
      </c>
      <c r="V49" s="2">
        <v>34.197800000000001</v>
      </c>
      <c r="W49" s="2">
        <v>24.566400000000002</v>
      </c>
      <c r="X49" s="2">
        <v>60.973599999999998</v>
      </c>
      <c r="Y49" s="2">
        <v>43.851599999999998</v>
      </c>
      <c r="Z49" s="2">
        <v>40.589399999999998</v>
      </c>
      <c r="AA49" s="2">
        <v>43.712200000000003</v>
      </c>
      <c r="AB49" s="2">
        <v>45.191800000000001</v>
      </c>
      <c r="AC49" s="2">
        <v>43.186</v>
      </c>
      <c r="AD49" s="2">
        <v>50.336599999999997</v>
      </c>
      <c r="AE49" s="2">
        <v>36.656999999999996</v>
      </c>
      <c r="AF49" s="2"/>
      <c r="AG49" s="2">
        <f t="shared" si="9"/>
        <v>58.912000000000006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x14ac:dyDescent="0.25">
      <c r="A50" s="2" t="s">
        <v>90</v>
      </c>
      <c r="B50" s="2" t="s">
        <v>36</v>
      </c>
      <c r="C50" s="2">
        <v>541.32000000000005</v>
      </c>
      <c r="D50" s="2">
        <v>285.50099999999998</v>
      </c>
      <c r="E50" s="2">
        <v>415.65100000000001</v>
      </c>
      <c r="F50" s="2">
        <v>268.47399999999999</v>
      </c>
      <c r="G50" s="3">
        <v>1</v>
      </c>
      <c r="H50" s="2">
        <v>45</v>
      </c>
      <c r="I50" s="2" t="s">
        <v>41</v>
      </c>
      <c r="J50" s="2">
        <v>271.25400000000002</v>
      </c>
      <c r="K50" s="2">
        <f t="shared" si="10"/>
        <v>144.39699999999999</v>
      </c>
      <c r="L50" s="2">
        <f t="shared" si="11"/>
        <v>183.39700000000002</v>
      </c>
      <c r="M50" s="2">
        <v>232.25399999999999</v>
      </c>
      <c r="N50" s="2">
        <v>60</v>
      </c>
      <c r="O50" s="2">
        <f t="shared" si="12"/>
        <v>36.679400000000001</v>
      </c>
      <c r="P50" s="12">
        <f>14*O50-N50-F50</f>
        <v>185.03760000000005</v>
      </c>
      <c r="Q50" s="35">
        <f t="shared" si="14"/>
        <v>256.67939999999999</v>
      </c>
      <c r="R50" s="12">
        <v>220</v>
      </c>
      <c r="S50" s="2"/>
      <c r="T50" s="2">
        <f t="shared" si="8"/>
        <v>15.953188983462104</v>
      </c>
      <c r="U50" s="2">
        <f t="shared" si="13"/>
        <v>8.9552718964868561</v>
      </c>
      <c r="V50" s="2">
        <v>35.7684</v>
      </c>
      <c r="W50" s="2">
        <v>35.402999999999999</v>
      </c>
      <c r="X50" s="2">
        <v>50.593200000000003</v>
      </c>
      <c r="Y50" s="2">
        <v>52.731200000000001</v>
      </c>
      <c r="Z50" s="2">
        <v>45.7014</v>
      </c>
      <c r="AA50" s="2">
        <v>39.399000000000001</v>
      </c>
      <c r="AB50" s="2">
        <v>40.0306</v>
      </c>
      <c r="AC50" s="2">
        <v>44.078000000000003</v>
      </c>
      <c r="AD50" s="2">
        <v>43.291800000000002</v>
      </c>
      <c r="AE50" s="2">
        <v>47.689</v>
      </c>
      <c r="AF50" s="2"/>
      <c r="AG50" s="2">
        <f t="shared" si="9"/>
        <v>256.67939999999999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x14ac:dyDescent="0.25">
      <c r="A51" s="9" t="s">
        <v>91</v>
      </c>
      <c r="B51" s="9" t="s">
        <v>40</v>
      </c>
      <c r="C51" s="9"/>
      <c r="D51" s="9">
        <v>60</v>
      </c>
      <c r="E51" s="9">
        <v>60</v>
      </c>
      <c r="F51" s="9"/>
      <c r="G51" s="10">
        <v>0</v>
      </c>
      <c r="H51" s="9" t="e">
        <f>#N/A</f>
        <v>#N/A</v>
      </c>
      <c r="I51" s="9" t="s">
        <v>37</v>
      </c>
      <c r="J51" s="9">
        <v>60</v>
      </c>
      <c r="K51" s="9">
        <f t="shared" si="10"/>
        <v>0</v>
      </c>
      <c r="L51" s="9">
        <f t="shared" si="11"/>
        <v>0</v>
      </c>
      <c r="M51" s="9">
        <v>60</v>
      </c>
      <c r="N51" s="9"/>
      <c r="O51" s="9">
        <f t="shared" si="12"/>
        <v>0</v>
      </c>
      <c r="P51" s="11"/>
      <c r="Q51" s="11">
        <f t="shared" si="7"/>
        <v>0</v>
      </c>
      <c r="R51" s="11"/>
      <c r="S51" s="9"/>
      <c r="T51" s="9" t="e">
        <f t="shared" si="8"/>
        <v>#DIV/0!</v>
      </c>
      <c r="U51" s="9" t="e">
        <f t="shared" si="13"/>
        <v>#DIV/0!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/>
      <c r="AG51" s="2">
        <f t="shared" si="9"/>
        <v>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x14ac:dyDescent="0.25">
      <c r="A52" s="9" t="s">
        <v>92</v>
      </c>
      <c r="B52" s="9" t="s">
        <v>40</v>
      </c>
      <c r="C52" s="9"/>
      <c r="D52" s="9">
        <v>96</v>
      </c>
      <c r="E52" s="9">
        <v>96</v>
      </c>
      <c r="F52" s="9"/>
      <c r="G52" s="10">
        <v>0</v>
      </c>
      <c r="H52" s="9" t="e">
        <f>#N/A</f>
        <v>#N/A</v>
      </c>
      <c r="I52" s="9" t="s">
        <v>37</v>
      </c>
      <c r="J52" s="9">
        <v>96</v>
      </c>
      <c r="K52" s="9">
        <f t="shared" si="10"/>
        <v>0</v>
      </c>
      <c r="L52" s="9">
        <f t="shared" si="11"/>
        <v>0</v>
      </c>
      <c r="M52" s="9">
        <v>96</v>
      </c>
      <c r="N52" s="9"/>
      <c r="O52" s="9">
        <f t="shared" si="12"/>
        <v>0</v>
      </c>
      <c r="P52" s="11"/>
      <c r="Q52" s="11">
        <f t="shared" si="7"/>
        <v>0</v>
      </c>
      <c r="R52" s="11"/>
      <c r="S52" s="9"/>
      <c r="T52" s="9" t="e">
        <f t="shared" si="8"/>
        <v>#DIV/0!</v>
      </c>
      <c r="U52" s="9" t="e">
        <f t="shared" si="13"/>
        <v>#DIV/0!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/>
      <c r="AG52" s="2">
        <f t="shared" si="9"/>
        <v>0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x14ac:dyDescent="0.25">
      <c r="A53" s="2" t="s">
        <v>93</v>
      </c>
      <c r="B53" s="2" t="s">
        <v>40</v>
      </c>
      <c r="C53" s="2">
        <v>25</v>
      </c>
      <c r="D53" s="2">
        <v>6</v>
      </c>
      <c r="E53" s="2">
        <v>5</v>
      </c>
      <c r="F53" s="2">
        <v>15</v>
      </c>
      <c r="G53" s="3">
        <v>0.09</v>
      </c>
      <c r="H53" s="2">
        <v>45</v>
      </c>
      <c r="I53" s="2" t="s">
        <v>41</v>
      </c>
      <c r="J53" s="2">
        <v>1</v>
      </c>
      <c r="K53" s="2">
        <f t="shared" si="10"/>
        <v>4</v>
      </c>
      <c r="L53" s="2">
        <f t="shared" si="11"/>
        <v>5</v>
      </c>
      <c r="M53" s="2"/>
      <c r="N53" s="2">
        <v>30</v>
      </c>
      <c r="O53" s="2">
        <f t="shared" si="12"/>
        <v>1</v>
      </c>
      <c r="P53" s="12"/>
      <c r="Q53" s="12">
        <f t="shared" si="7"/>
        <v>0</v>
      </c>
      <c r="R53" s="12"/>
      <c r="S53" s="2"/>
      <c r="T53" s="2">
        <f t="shared" si="8"/>
        <v>45</v>
      </c>
      <c r="U53" s="2">
        <f t="shared" si="13"/>
        <v>45</v>
      </c>
      <c r="V53" s="2">
        <v>1</v>
      </c>
      <c r="W53" s="2">
        <v>1.2</v>
      </c>
      <c r="X53" s="2">
        <v>2.8</v>
      </c>
      <c r="Y53" s="2">
        <v>1.4</v>
      </c>
      <c r="Z53" s="2">
        <v>0.4</v>
      </c>
      <c r="AA53" s="2">
        <v>2.4</v>
      </c>
      <c r="AB53" s="2">
        <v>3</v>
      </c>
      <c r="AC53" s="2">
        <v>0.2</v>
      </c>
      <c r="AD53" s="2">
        <v>3</v>
      </c>
      <c r="AE53" s="2">
        <v>3.6</v>
      </c>
      <c r="AF53" s="13" t="s">
        <v>43</v>
      </c>
      <c r="AG53" s="2">
        <f t="shared" si="9"/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x14ac:dyDescent="0.25">
      <c r="A54" s="2" t="s">
        <v>94</v>
      </c>
      <c r="B54" s="2" t="s">
        <v>36</v>
      </c>
      <c r="C54" s="2">
        <v>421.05799999999999</v>
      </c>
      <c r="D54" s="2">
        <v>267.15699999999998</v>
      </c>
      <c r="E54" s="2">
        <v>333.983</v>
      </c>
      <c r="F54" s="2">
        <v>236.89699999999999</v>
      </c>
      <c r="G54" s="3">
        <v>1</v>
      </c>
      <c r="H54" s="2">
        <v>45</v>
      </c>
      <c r="I54" s="2" t="s">
        <v>41</v>
      </c>
      <c r="J54" s="2">
        <v>239.268</v>
      </c>
      <c r="K54" s="2">
        <f t="shared" si="10"/>
        <v>94.715000000000003</v>
      </c>
      <c r="L54" s="2">
        <f t="shared" si="11"/>
        <v>125.715</v>
      </c>
      <c r="M54" s="2">
        <v>208.268</v>
      </c>
      <c r="N54" s="2">
        <v>0</v>
      </c>
      <c r="O54" s="2">
        <f t="shared" si="12"/>
        <v>25.143000000000001</v>
      </c>
      <c r="P54" s="12">
        <f>14*O54-N54-F54</f>
        <v>115.10500000000002</v>
      </c>
      <c r="Q54" s="35">
        <f t="shared" ref="Q54:Q55" si="15">R54+O54</f>
        <v>165.143</v>
      </c>
      <c r="R54" s="12">
        <v>140</v>
      </c>
      <c r="S54" s="2"/>
      <c r="T54" s="2">
        <f t="shared" si="8"/>
        <v>15.990136419679432</v>
      </c>
      <c r="U54" s="2">
        <f t="shared" si="13"/>
        <v>9.4219862387145525</v>
      </c>
      <c r="V54" s="2">
        <v>22.371400000000001</v>
      </c>
      <c r="W54" s="2">
        <v>24.823599999999999</v>
      </c>
      <c r="X54" s="2">
        <v>44.723599999999998</v>
      </c>
      <c r="Y54" s="2">
        <v>32.197800000000001</v>
      </c>
      <c r="Z54" s="2">
        <v>30.555399999999999</v>
      </c>
      <c r="AA54" s="2">
        <v>28.261399999999998</v>
      </c>
      <c r="AB54" s="2">
        <v>37.157200000000003</v>
      </c>
      <c r="AC54" s="2">
        <v>39.151800000000001</v>
      </c>
      <c r="AD54" s="2">
        <v>33.187800000000003</v>
      </c>
      <c r="AE54" s="2">
        <v>38.103000000000002</v>
      </c>
      <c r="AF54" s="14" t="s">
        <v>46</v>
      </c>
      <c r="AG54" s="2">
        <f t="shared" si="9"/>
        <v>165.143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x14ac:dyDescent="0.25">
      <c r="A55" s="2" t="s">
        <v>95</v>
      </c>
      <c r="B55" s="2" t="s">
        <v>36</v>
      </c>
      <c r="C55" s="2">
        <v>245</v>
      </c>
      <c r="D55" s="2">
        <v>214.77</v>
      </c>
      <c r="E55" s="2">
        <v>85.831999999999994</v>
      </c>
      <c r="F55" s="2">
        <v>115.09099999999999</v>
      </c>
      <c r="G55" s="3">
        <v>1</v>
      </c>
      <c r="H55" s="2">
        <v>45</v>
      </c>
      <c r="I55" s="2" t="s">
        <v>41</v>
      </c>
      <c r="J55" s="2">
        <v>6</v>
      </c>
      <c r="K55" s="2">
        <f t="shared" si="10"/>
        <v>79.831999999999994</v>
      </c>
      <c r="L55" s="2">
        <f t="shared" si="11"/>
        <v>85.831999999999994</v>
      </c>
      <c r="M55" s="2"/>
      <c r="N55" s="2">
        <v>0</v>
      </c>
      <c r="O55" s="2">
        <f t="shared" si="12"/>
        <v>17.166399999999999</v>
      </c>
      <c r="P55" s="12">
        <f>14*O55-N55-F55</f>
        <v>125.23860000000001</v>
      </c>
      <c r="Q55" s="35">
        <f t="shared" si="15"/>
        <v>157.16640000000001</v>
      </c>
      <c r="R55" s="12">
        <v>140</v>
      </c>
      <c r="S55" s="2"/>
      <c r="T55" s="2">
        <f t="shared" si="8"/>
        <v>15.859900736322119</v>
      </c>
      <c r="U55" s="2">
        <f t="shared" si="13"/>
        <v>6.7044342436387359</v>
      </c>
      <c r="V55" s="2">
        <v>23.615400000000001</v>
      </c>
      <c r="W55" s="2">
        <v>23.662400000000002</v>
      </c>
      <c r="X55" s="2">
        <v>34.990400000000001</v>
      </c>
      <c r="Y55" s="2">
        <v>42.936999999999998</v>
      </c>
      <c r="Z55" s="2">
        <v>32.451000000000001</v>
      </c>
      <c r="AA55" s="2">
        <v>30.9376</v>
      </c>
      <c r="AB55" s="2">
        <v>38.764600000000002</v>
      </c>
      <c r="AC55" s="2">
        <v>42.788200000000003</v>
      </c>
      <c r="AD55" s="2">
        <v>38.3904</v>
      </c>
      <c r="AE55" s="2">
        <v>34.041800000000002</v>
      </c>
      <c r="AF55" s="2"/>
      <c r="AG55" s="2">
        <f t="shared" si="9"/>
        <v>157.16640000000001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x14ac:dyDescent="0.25">
      <c r="A56" s="15" t="s">
        <v>96</v>
      </c>
      <c r="B56" s="16" t="s">
        <v>40</v>
      </c>
      <c r="C56" s="16">
        <v>182</v>
      </c>
      <c r="D56" s="16">
        <v>163</v>
      </c>
      <c r="E56" s="16">
        <v>156</v>
      </c>
      <c r="F56" s="17"/>
      <c r="G56" s="10">
        <v>0</v>
      </c>
      <c r="H56" s="9">
        <v>45</v>
      </c>
      <c r="I56" s="9" t="s">
        <v>37</v>
      </c>
      <c r="J56" s="9">
        <v>26</v>
      </c>
      <c r="K56" s="9">
        <f t="shared" si="10"/>
        <v>130</v>
      </c>
      <c r="L56" s="9">
        <f t="shared" si="11"/>
        <v>156</v>
      </c>
      <c r="M56" s="9"/>
      <c r="N56" s="9">
        <v>0</v>
      </c>
      <c r="O56" s="9">
        <f t="shared" si="12"/>
        <v>31.2</v>
      </c>
      <c r="P56" s="11"/>
      <c r="Q56" s="11">
        <f t="shared" si="7"/>
        <v>0</v>
      </c>
      <c r="R56" s="11"/>
      <c r="S56" s="9"/>
      <c r="T56" s="9">
        <f t="shared" si="8"/>
        <v>0</v>
      </c>
      <c r="U56" s="9">
        <f t="shared" si="13"/>
        <v>0</v>
      </c>
      <c r="V56" s="9">
        <v>59.6</v>
      </c>
      <c r="W56" s="9">
        <v>96.8</v>
      </c>
      <c r="X56" s="9">
        <v>55.6</v>
      </c>
      <c r="Y56" s="9">
        <v>85.6</v>
      </c>
      <c r="Z56" s="9">
        <v>103</v>
      </c>
      <c r="AA56" s="9">
        <v>68.400000000000006</v>
      </c>
      <c r="AB56" s="9">
        <v>82.2</v>
      </c>
      <c r="AC56" s="9">
        <v>115.2</v>
      </c>
      <c r="AD56" s="9">
        <v>94</v>
      </c>
      <c r="AE56" s="9">
        <v>188.4</v>
      </c>
      <c r="AF56" s="18" t="s">
        <v>97</v>
      </c>
      <c r="AG56" s="2">
        <f t="shared" si="9"/>
        <v>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x14ac:dyDescent="0.25">
      <c r="A57" s="19" t="s">
        <v>98</v>
      </c>
      <c r="B57" s="20" t="s">
        <v>40</v>
      </c>
      <c r="C57" s="20"/>
      <c r="D57" s="20">
        <v>568</v>
      </c>
      <c r="E57" s="20">
        <v>334</v>
      </c>
      <c r="F57" s="21">
        <v>103</v>
      </c>
      <c r="G57" s="3">
        <v>0.28000000000000003</v>
      </c>
      <c r="H57" s="2">
        <v>50</v>
      </c>
      <c r="I57" s="2" t="s">
        <v>41</v>
      </c>
      <c r="J57" s="2"/>
      <c r="K57" s="2">
        <f t="shared" si="10"/>
        <v>334</v>
      </c>
      <c r="L57" s="2">
        <f t="shared" si="11"/>
        <v>334</v>
      </c>
      <c r="M57" s="2"/>
      <c r="N57" s="2">
        <v>0</v>
      </c>
      <c r="O57" s="2">
        <f t="shared" si="12"/>
        <v>66.8</v>
      </c>
      <c r="P57" s="12">
        <f>10*O57-N57-F57</f>
        <v>565</v>
      </c>
      <c r="Q57" s="12">
        <v>630</v>
      </c>
      <c r="R57" s="12">
        <v>630</v>
      </c>
      <c r="S57" s="2"/>
      <c r="T57" s="2">
        <f t="shared" si="8"/>
        <v>10.973053892215569</v>
      </c>
      <c r="U57" s="2">
        <f t="shared" si="13"/>
        <v>1.5419161676646707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 t="s">
        <v>99</v>
      </c>
      <c r="AG57" s="2">
        <f t="shared" si="9"/>
        <v>176.4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x14ac:dyDescent="0.25">
      <c r="A58" s="15" t="s">
        <v>100</v>
      </c>
      <c r="B58" s="16" t="s">
        <v>40</v>
      </c>
      <c r="C58" s="16"/>
      <c r="D58" s="16">
        <v>42</v>
      </c>
      <c r="E58" s="22">
        <v>8</v>
      </c>
      <c r="F58" s="17"/>
      <c r="G58" s="10">
        <v>0</v>
      </c>
      <c r="H58" s="9">
        <v>45</v>
      </c>
      <c r="I58" s="9" t="s">
        <v>37</v>
      </c>
      <c r="J58" s="9">
        <v>8</v>
      </c>
      <c r="K58" s="9">
        <f t="shared" si="10"/>
        <v>0</v>
      </c>
      <c r="L58" s="9">
        <f t="shared" si="11"/>
        <v>8</v>
      </c>
      <c r="M58" s="9"/>
      <c r="N58" s="9">
        <v>0</v>
      </c>
      <c r="O58" s="9">
        <f t="shared" si="12"/>
        <v>1.6</v>
      </c>
      <c r="P58" s="11"/>
      <c r="Q58" s="11">
        <f t="shared" si="7"/>
        <v>0</v>
      </c>
      <c r="R58" s="11"/>
      <c r="S58" s="9"/>
      <c r="T58" s="9">
        <f t="shared" si="8"/>
        <v>0</v>
      </c>
      <c r="U58" s="9">
        <f t="shared" si="13"/>
        <v>0</v>
      </c>
      <c r="V58" s="9">
        <v>58</v>
      </c>
      <c r="W58" s="9">
        <v>114</v>
      </c>
      <c r="X58" s="9">
        <v>94</v>
      </c>
      <c r="Y58" s="9">
        <v>39.4</v>
      </c>
      <c r="Z58" s="9">
        <v>115.8</v>
      </c>
      <c r="AA58" s="9">
        <v>56.2</v>
      </c>
      <c r="AB58" s="9">
        <v>63.4</v>
      </c>
      <c r="AC58" s="9">
        <v>53.8</v>
      </c>
      <c r="AD58" s="9">
        <v>41.8</v>
      </c>
      <c r="AE58" s="9">
        <v>125.8</v>
      </c>
      <c r="AF58" s="18" t="s">
        <v>101</v>
      </c>
      <c r="AG58" s="2">
        <f t="shared" si="9"/>
        <v>0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25">
      <c r="A59" s="19" t="s">
        <v>102</v>
      </c>
      <c r="B59" s="20" t="s">
        <v>40</v>
      </c>
      <c r="C59" s="20">
        <v>433</v>
      </c>
      <c r="D59" s="20">
        <v>790</v>
      </c>
      <c r="E59" s="23">
        <f>475+E58</f>
        <v>483</v>
      </c>
      <c r="F59" s="21">
        <v>507</v>
      </c>
      <c r="G59" s="3">
        <v>0.35</v>
      </c>
      <c r="H59" s="2">
        <v>50</v>
      </c>
      <c r="I59" s="2" t="s">
        <v>41</v>
      </c>
      <c r="J59" s="2">
        <v>242</v>
      </c>
      <c r="K59" s="2">
        <f t="shared" si="10"/>
        <v>241</v>
      </c>
      <c r="L59" s="2">
        <f t="shared" si="11"/>
        <v>251</v>
      </c>
      <c r="M59" s="2">
        <v>232</v>
      </c>
      <c r="N59" s="2">
        <v>0</v>
      </c>
      <c r="O59" s="2">
        <f t="shared" si="12"/>
        <v>50.2</v>
      </c>
      <c r="P59" s="12">
        <f>14*O59-N59-F59</f>
        <v>195.80000000000007</v>
      </c>
      <c r="Q59" s="12">
        <v>240</v>
      </c>
      <c r="R59" s="12">
        <v>240</v>
      </c>
      <c r="S59" s="2"/>
      <c r="T59" s="2">
        <f t="shared" si="8"/>
        <v>14.880478087649401</v>
      </c>
      <c r="U59" s="2">
        <f t="shared" si="13"/>
        <v>10.099601593625497</v>
      </c>
      <c r="V59" s="2">
        <v>1.2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 t="s">
        <v>103</v>
      </c>
      <c r="AG59" s="2">
        <f t="shared" si="9"/>
        <v>84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x14ac:dyDescent="0.25">
      <c r="A60" s="2" t="s">
        <v>104</v>
      </c>
      <c r="B60" s="2" t="s">
        <v>40</v>
      </c>
      <c r="C60" s="2">
        <v>145</v>
      </c>
      <c r="D60" s="2">
        <v>1554</v>
      </c>
      <c r="E60" s="2">
        <v>555</v>
      </c>
      <c r="F60" s="2">
        <v>835</v>
      </c>
      <c r="G60" s="3">
        <v>0.28000000000000003</v>
      </c>
      <c r="H60" s="2">
        <v>45</v>
      </c>
      <c r="I60" s="2" t="s">
        <v>41</v>
      </c>
      <c r="J60" s="2">
        <v>285</v>
      </c>
      <c r="K60" s="2">
        <f t="shared" si="10"/>
        <v>270</v>
      </c>
      <c r="L60" s="2">
        <f t="shared" si="11"/>
        <v>307</v>
      </c>
      <c r="M60" s="2">
        <v>248</v>
      </c>
      <c r="N60" s="2">
        <v>0</v>
      </c>
      <c r="O60" s="2">
        <f t="shared" si="12"/>
        <v>61.4</v>
      </c>
      <c r="P60" s="12">
        <f>14*O60-N60-F60</f>
        <v>24.600000000000023</v>
      </c>
      <c r="Q60" s="12">
        <v>80</v>
      </c>
      <c r="R60" s="12">
        <v>80</v>
      </c>
      <c r="S60" s="2"/>
      <c r="T60" s="2">
        <f t="shared" si="8"/>
        <v>14.90228013029316</v>
      </c>
      <c r="U60" s="2">
        <f t="shared" si="13"/>
        <v>13.599348534201955</v>
      </c>
      <c r="V60" s="2">
        <v>59.6</v>
      </c>
      <c r="W60" s="2">
        <v>111.4</v>
      </c>
      <c r="X60" s="2">
        <v>65.2</v>
      </c>
      <c r="Y60" s="2">
        <v>52.8</v>
      </c>
      <c r="Z60" s="2">
        <v>120</v>
      </c>
      <c r="AA60" s="2">
        <v>59</v>
      </c>
      <c r="AB60" s="2">
        <v>68.400000000000006</v>
      </c>
      <c r="AC60" s="2">
        <v>83.4</v>
      </c>
      <c r="AD60" s="2">
        <v>83.6</v>
      </c>
      <c r="AE60" s="2">
        <v>161.80000000000001</v>
      </c>
      <c r="AF60" s="2"/>
      <c r="AG60" s="2">
        <f t="shared" si="9"/>
        <v>22.400000000000002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x14ac:dyDescent="0.25">
      <c r="A61" s="15" t="s">
        <v>105</v>
      </c>
      <c r="B61" s="16" t="s">
        <v>40</v>
      </c>
      <c r="C61" s="16">
        <v>140</v>
      </c>
      <c r="D61" s="16">
        <v>85</v>
      </c>
      <c r="E61" s="16">
        <v>103</v>
      </c>
      <c r="F61" s="17">
        <v>29</v>
      </c>
      <c r="G61" s="10">
        <v>0</v>
      </c>
      <c r="H61" s="9">
        <v>45</v>
      </c>
      <c r="I61" s="9" t="s">
        <v>37</v>
      </c>
      <c r="J61" s="9">
        <v>50</v>
      </c>
      <c r="K61" s="9">
        <f t="shared" si="10"/>
        <v>53</v>
      </c>
      <c r="L61" s="9">
        <f t="shared" si="11"/>
        <v>103</v>
      </c>
      <c r="M61" s="9"/>
      <c r="N61" s="9">
        <v>0</v>
      </c>
      <c r="O61" s="9">
        <f t="shared" si="12"/>
        <v>20.6</v>
      </c>
      <c r="P61" s="11"/>
      <c r="Q61" s="11">
        <f t="shared" si="7"/>
        <v>0</v>
      </c>
      <c r="R61" s="11"/>
      <c r="S61" s="9"/>
      <c r="T61" s="9">
        <f t="shared" si="8"/>
        <v>1.407766990291262</v>
      </c>
      <c r="U61" s="9">
        <f t="shared" si="13"/>
        <v>1.407766990291262</v>
      </c>
      <c r="V61" s="9">
        <v>75.599999999999994</v>
      </c>
      <c r="W61" s="9">
        <v>123.8</v>
      </c>
      <c r="X61" s="9">
        <v>107.8</v>
      </c>
      <c r="Y61" s="9">
        <v>109</v>
      </c>
      <c r="Z61" s="9">
        <v>125.6</v>
      </c>
      <c r="AA61" s="9">
        <v>85.2</v>
      </c>
      <c r="AB61" s="9">
        <v>88.4</v>
      </c>
      <c r="AC61" s="9">
        <v>110.2</v>
      </c>
      <c r="AD61" s="9">
        <v>78.2</v>
      </c>
      <c r="AE61" s="9">
        <v>175.4</v>
      </c>
      <c r="AF61" s="18" t="s">
        <v>106</v>
      </c>
      <c r="AG61" s="2">
        <f t="shared" si="9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x14ac:dyDescent="0.25">
      <c r="A62" s="19" t="s">
        <v>107</v>
      </c>
      <c r="B62" s="20" t="s">
        <v>40</v>
      </c>
      <c r="C62" s="20">
        <v>449</v>
      </c>
      <c r="D62" s="20">
        <v>648</v>
      </c>
      <c r="E62" s="20">
        <v>428</v>
      </c>
      <c r="F62" s="21">
        <v>563</v>
      </c>
      <c r="G62" s="3">
        <v>0.35</v>
      </c>
      <c r="H62" s="2">
        <v>50</v>
      </c>
      <c r="I62" s="2" t="s">
        <v>41</v>
      </c>
      <c r="J62" s="2">
        <v>201</v>
      </c>
      <c r="K62" s="2">
        <f t="shared" si="10"/>
        <v>227</v>
      </c>
      <c r="L62" s="2">
        <f t="shared" si="11"/>
        <v>228</v>
      </c>
      <c r="M62" s="2">
        <v>200</v>
      </c>
      <c r="N62" s="2">
        <v>0</v>
      </c>
      <c r="O62" s="2">
        <f t="shared" si="12"/>
        <v>45.6</v>
      </c>
      <c r="P62" s="12">
        <f>14*O62-N62-F62</f>
        <v>75.399999999999977</v>
      </c>
      <c r="Q62" s="12">
        <v>120</v>
      </c>
      <c r="R62" s="12">
        <v>120</v>
      </c>
      <c r="S62" s="2"/>
      <c r="T62" s="2">
        <f t="shared" si="8"/>
        <v>14.978070175438596</v>
      </c>
      <c r="U62" s="2">
        <f t="shared" si="13"/>
        <v>12.346491228070175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 t="s">
        <v>108</v>
      </c>
      <c r="AG62" s="2">
        <f t="shared" si="9"/>
        <v>42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x14ac:dyDescent="0.25">
      <c r="A63" s="2" t="s">
        <v>109</v>
      </c>
      <c r="B63" s="2" t="s">
        <v>40</v>
      </c>
      <c r="C63" s="2">
        <v>290</v>
      </c>
      <c r="D63" s="2">
        <v>1748</v>
      </c>
      <c r="E63" s="2">
        <v>628</v>
      </c>
      <c r="F63" s="2">
        <v>1033</v>
      </c>
      <c r="G63" s="3">
        <v>0.35</v>
      </c>
      <c r="H63" s="2">
        <v>45</v>
      </c>
      <c r="I63" s="2" t="s">
        <v>61</v>
      </c>
      <c r="J63" s="2">
        <v>262</v>
      </c>
      <c r="K63" s="2">
        <f t="shared" si="10"/>
        <v>366</v>
      </c>
      <c r="L63" s="2">
        <f t="shared" si="11"/>
        <v>428</v>
      </c>
      <c r="M63" s="2">
        <v>200</v>
      </c>
      <c r="N63" s="2">
        <v>0</v>
      </c>
      <c r="O63" s="2">
        <f t="shared" si="12"/>
        <v>85.6</v>
      </c>
      <c r="P63" s="12">
        <f>14*O63-N63-F63</f>
        <v>165.39999999999986</v>
      </c>
      <c r="Q63" s="12">
        <v>220</v>
      </c>
      <c r="R63" s="12">
        <v>220</v>
      </c>
      <c r="S63" s="2"/>
      <c r="T63" s="2">
        <f t="shared" si="8"/>
        <v>14.63785046728972</v>
      </c>
      <c r="U63" s="2">
        <f t="shared" si="13"/>
        <v>12.067757009345796</v>
      </c>
      <c r="V63" s="2">
        <v>75.400000000000006</v>
      </c>
      <c r="W63" s="2">
        <v>129.4</v>
      </c>
      <c r="X63" s="2">
        <v>61.4</v>
      </c>
      <c r="Y63" s="2">
        <v>40.200000000000003</v>
      </c>
      <c r="Z63" s="2">
        <v>137</v>
      </c>
      <c r="AA63" s="2">
        <v>59.6</v>
      </c>
      <c r="AB63" s="2">
        <v>52.2</v>
      </c>
      <c r="AC63" s="2">
        <v>111.6</v>
      </c>
      <c r="AD63" s="2">
        <v>56.8</v>
      </c>
      <c r="AE63" s="2">
        <v>183.02699999999999</v>
      </c>
      <c r="AF63" s="14" t="s">
        <v>46</v>
      </c>
      <c r="AG63" s="2">
        <f t="shared" si="9"/>
        <v>77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x14ac:dyDescent="0.25">
      <c r="A64" s="2" t="s">
        <v>110</v>
      </c>
      <c r="B64" s="2" t="s">
        <v>40</v>
      </c>
      <c r="C64" s="2">
        <v>373</v>
      </c>
      <c r="D64" s="2">
        <v>130</v>
      </c>
      <c r="E64" s="2">
        <v>235</v>
      </c>
      <c r="F64" s="2">
        <v>141</v>
      </c>
      <c r="G64" s="3">
        <v>0.28000000000000003</v>
      </c>
      <c r="H64" s="2">
        <v>45</v>
      </c>
      <c r="I64" s="2" t="s">
        <v>41</v>
      </c>
      <c r="J64" s="2">
        <v>95</v>
      </c>
      <c r="K64" s="2">
        <f t="shared" si="10"/>
        <v>140</v>
      </c>
      <c r="L64" s="2">
        <f t="shared" si="11"/>
        <v>163</v>
      </c>
      <c r="M64" s="2">
        <v>72</v>
      </c>
      <c r="N64" s="2">
        <v>20</v>
      </c>
      <c r="O64" s="2">
        <f t="shared" si="12"/>
        <v>32.6</v>
      </c>
      <c r="P64" s="12">
        <f>13*O64-N64-F64</f>
        <v>262.8</v>
      </c>
      <c r="Q64" s="12">
        <v>300</v>
      </c>
      <c r="R64" s="12">
        <v>320</v>
      </c>
      <c r="S64" s="2"/>
      <c r="T64" s="2">
        <f t="shared" si="8"/>
        <v>14.141104294478527</v>
      </c>
      <c r="U64" s="2">
        <f t="shared" si="13"/>
        <v>4.9386503067484657</v>
      </c>
      <c r="V64" s="2">
        <v>23.8</v>
      </c>
      <c r="W64" s="2">
        <v>32.4</v>
      </c>
      <c r="X64" s="2">
        <v>44.2</v>
      </c>
      <c r="Y64" s="2">
        <v>31.2</v>
      </c>
      <c r="Z64" s="2">
        <v>31.4</v>
      </c>
      <c r="AA64" s="2">
        <v>26.4</v>
      </c>
      <c r="AB64" s="2">
        <v>20</v>
      </c>
      <c r="AC64" s="2">
        <v>27.6</v>
      </c>
      <c r="AD64" s="2">
        <v>31</v>
      </c>
      <c r="AE64" s="2">
        <v>37.6</v>
      </c>
      <c r="AF64" s="2"/>
      <c r="AG64" s="2">
        <f t="shared" si="9"/>
        <v>84.000000000000014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25">
      <c r="A65" s="2" t="s">
        <v>111</v>
      </c>
      <c r="B65" s="2" t="s">
        <v>40</v>
      </c>
      <c r="C65" s="2">
        <v>489</v>
      </c>
      <c r="D65" s="2">
        <v>271</v>
      </c>
      <c r="E65" s="2">
        <v>369</v>
      </c>
      <c r="F65" s="2">
        <v>123</v>
      </c>
      <c r="G65" s="3">
        <v>0.41</v>
      </c>
      <c r="H65" s="2">
        <v>45</v>
      </c>
      <c r="I65" s="2" t="s">
        <v>41</v>
      </c>
      <c r="J65" s="2">
        <v>155</v>
      </c>
      <c r="K65" s="2">
        <f t="shared" si="10"/>
        <v>214</v>
      </c>
      <c r="L65" s="2">
        <f t="shared" si="11"/>
        <v>249</v>
      </c>
      <c r="M65" s="2">
        <v>120</v>
      </c>
      <c r="N65" s="2">
        <v>0</v>
      </c>
      <c r="O65" s="2">
        <f t="shared" si="12"/>
        <v>49.8</v>
      </c>
      <c r="P65" s="12">
        <f>10*O65-N65-F65</f>
        <v>375</v>
      </c>
      <c r="Q65" s="12">
        <v>420</v>
      </c>
      <c r="R65" s="12">
        <v>420</v>
      </c>
      <c r="S65" s="2"/>
      <c r="T65" s="2">
        <f t="shared" si="8"/>
        <v>10.903614457831326</v>
      </c>
      <c r="U65" s="2">
        <f t="shared" si="13"/>
        <v>2.4698795180722892</v>
      </c>
      <c r="V65" s="2">
        <v>22</v>
      </c>
      <c r="W65" s="2">
        <v>30</v>
      </c>
      <c r="X65" s="2">
        <v>55</v>
      </c>
      <c r="Y65" s="2">
        <v>27</v>
      </c>
      <c r="Z65" s="2">
        <v>76</v>
      </c>
      <c r="AA65" s="2">
        <v>34.799999999999997</v>
      </c>
      <c r="AB65" s="2">
        <v>37.200000000000003</v>
      </c>
      <c r="AC65" s="2">
        <v>48.4</v>
      </c>
      <c r="AD65" s="2">
        <v>19</v>
      </c>
      <c r="AE65" s="2">
        <v>67.599999999999994</v>
      </c>
      <c r="AF65" s="2"/>
      <c r="AG65" s="2">
        <f t="shared" si="9"/>
        <v>172.2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25">
      <c r="A66" s="2" t="s">
        <v>112</v>
      </c>
      <c r="B66" s="2" t="s">
        <v>40</v>
      </c>
      <c r="C66" s="2">
        <v>154</v>
      </c>
      <c r="D66" s="2">
        <v>51</v>
      </c>
      <c r="E66" s="2">
        <v>46</v>
      </c>
      <c r="F66" s="2">
        <v>43</v>
      </c>
      <c r="G66" s="3">
        <v>0.4</v>
      </c>
      <c r="H66" s="2">
        <v>30</v>
      </c>
      <c r="I66" s="2" t="s">
        <v>41</v>
      </c>
      <c r="J66" s="2">
        <v>13</v>
      </c>
      <c r="K66" s="2">
        <f t="shared" si="10"/>
        <v>33</v>
      </c>
      <c r="L66" s="2">
        <f t="shared" si="11"/>
        <v>46</v>
      </c>
      <c r="M66" s="2"/>
      <c r="N66" s="2">
        <v>60</v>
      </c>
      <c r="O66" s="2">
        <f t="shared" si="12"/>
        <v>9.1999999999999993</v>
      </c>
      <c r="P66" s="12">
        <f>14*O66-N66-F66</f>
        <v>25.799999999999983</v>
      </c>
      <c r="Q66" s="12">
        <f t="shared" si="7"/>
        <v>26</v>
      </c>
      <c r="R66" s="12"/>
      <c r="S66" s="2"/>
      <c r="T66" s="2">
        <f t="shared" si="8"/>
        <v>14.021739130434783</v>
      </c>
      <c r="U66" s="2">
        <f t="shared" si="13"/>
        <v>11.195652173913045</v>
      </c>
      <c r="V66" s="2">
        <v>13.4</v>
      </c>
      <c r="W66" s="2">
        <v>12.4</v>
      </c>
      <c r="X66" s="2">
        <v>20</v>
      </c>
      <c r="Y66" s="2">
        <v>14.8</v>
      </c>
      <c r="Z66" s="2">
        <v>22</v>
      </c>
      <c r="AA66" s="2">
        <v>19.2</v>
      </c>
      <c r="AB66" s="2">
        <v>4</v>
      </c>
      <c r="AC66" s="2">
        <v>19.8</v>
      </c>
      <c r="AD66" s="2">
        <v>10.4</v>
      </c>
      <c r="AE66" s="2">
        <v>18.399999999999999</v>
      </c>
      <c r="AF66" s="2"/>
      <c r="AG66" s="2">
        <f t="shared" si="9"/>
        <v>10.4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x14ac:dyDescent="0.25">
      <c r="A67" s="30" t="s">
        <v>113</v>
      </c>
      <c r="B67" s="30" t="s">
        <v>36</v>
      </c>
      <c r="C67" s="30">
        <v>19</v>
      </c>
      <c r="D67" s="30">
        <v>33.302999999999997</v>
      </c>
      <c r="E67" s="30">
        <v>9.2550000000000008</v>
      </c>
      <c r="F67" s="30">
        <v>17.927</v>
      </c>
      <c r="G67" s="31">
        <v>1</v>
      </c>
      <c r="H67" s="30">
        <v>30</v>
      </c>
      <c r="I67" s="30" t="s">
        <v>41</v>
      </c>
      <c r="J67" s="30">
        <v>2</v>
      </c>
      <c r="K67" s="30">
        <f t="shared" si="10"/>
        <v>7.2550000000000008</v>
      </c>
      <c r="L67" s="30">
        <f t="shared" si="11"/>
        <v>9.2550000000000008</v>
      </c>
      <c r="M67" s="30"/>
      <c r="N67" s="30">
        <v>0</v>
      </c>
      <c r="O67" s="30">
        <f t="shared" si="12"/>
        <v>1.8510000000000002</v>
      </c>
      <c r="P67" s="32">
        <f>14*O67-N67-F67</f>
        <v>7.9870000000000019</v>
      </c>
      <c r="Q67" s="32">
        <v>0</v>
      </c>
      <c r="R67" s="32">
        <v>0</v>
      </c>
      <c r="S67" s="33" t="s">
        <v>192</v>
      </c>
      <c r="T67" s="30">
        <f t="shared" si="8"/>
        <v>9.6850351161534292</v>
      </c>
      <c r="U67" s="30">
        <f t="shared" si="13"/>
        <v>9.6850351161534292</v>
      </c>
      <c r="V67" s="30">
        <v>1.4392</v>
      </c>
      <c r="W67" s="30">
        <v>2.9140000000000001</v>
      </c>
      <c r="X67" s="30">
        <v>0.63080000000000003</v>
      </c>
      <c r="Y67" s="30">
        <v>1.905</v>
      </c>
      <c r="Z67" s="30">
        <v>6.1936</v>
      </c>
      <c r="AA67" s="30">
        <v>3.8580000000000001</v>
      </c>
      <c r="AB67" s="30">
        <v>1.8956</v>
      </c>
      <c r="AC67" s="30">
        <v>3.8412000000000002</v>
      </c>
      <c r="AD67" s="30">
        <v>1.0304</v>
      </c>
      <c r="AE67" s="30">
        <v>6.8819999999999997</v>
      </c>
      <c r="AF67" s="34" t="s">
        <v>193</v>
      </c>
      <c r="AG67" s="2">
        <f t="shared" si="9"/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25">
      <c r="A68" s="2" t="s">
        <v>114</v>
      </c>
      <c r="B68" s="2" t="s">
        <v>40</v>
      </c>
      <c r="C68" s="2">
        <v>113</v>
      </c>
      <c r="D68" s="2">
        <v>103</v>
      </c>
      <c r="E68" s="2">
        <v>55</v>
      </c>
      <c r="F68" s="2">
        <v>16</v>
      </c>
      <c r="G68" s="3">
        <v>0.41</v>
      </c>
      <c r="H68" s="2">
        <v>45</v>
      </c>
      <c r="I68" s="2" t="s">
        <v>41</v>
      </c>
      <c r="J68" s="2">
        <v>17</v>
      </c>
      <c r="K68" s="2">
        <f t="shared" si="10"/>
        <v>38</v>
      </c>
      <c r="L68" s="2">
        <f t="shared" si="11"/>
        <v>55</v>
      </c>
      <c r="M68" s="2"/>
      <c r="N68" s="2">
        <v>74</v>
      </c>
      <c r="O68" s="2">
        <f t="shared" si="12"/>
        <v>11</v>
      </c>
      <c r="P68" s="12">
        <f>14*O68-N68-F68</f>
        <v>64</v>
      </c>
      <c r="Q68" s="12">
        <f t="shared" si="7"/>
        <v>64</v>
      </c>
      <c r="R68" s="12"/>
      <c r="S68" s="2"/>
      <c r="T68" s="2">
        <f t="shared" si="8"/>
        <v>14</v>
      </c>
      <c r="U68" s="2">
        <f t="shared" si="13"/>
        <v>8.1818181818181817</v>
      </c>
      <c r="V68" s="2">
        <v>12.8</v>
      </c>
      <c r="W68" s="2">
        <v>7.6</v>
      </c>
      <c r="X68" s="2">
        <v>8.8000000000000007</v>
      </c>
      <c r="Y68" s="2">
        <v>22.8</v>
      </c>
      <c r="Z68" s="2">
        <v>7.4</v>
      </c>
      <c r="AA68" s="2">
        <v>9.1999999999999993</v>
      </c>
      <c r="AB68" s="2">
        <v>17</v>
      </c>
      <c r="AC68" s="2">
        <v>9.1999999999999993</v>
      </c>
      <c r="AD68" s="2">
        <v>3.2</v>
      </c>
      <c r="AE68" s="2">
        <v>6.8</v>
      </c>
      <c r="AF68" s="2"/>
      <c r="AG68" s="2">
        <f t="shared" si="9"/>
        <v>26.24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x14ac:dyDescent="0.25">
      <c r="A69" s="30" t="s">
        <v>115</v>
      </c>
      <c r="B69" s="30" t="s">
        <v>36</v>
      </c>
      <c r="C69" s="30">
        <v>17.399999999999999</v>
      </c>
      <c r="D69" s="30">
        <v>34.4</v>
      </c>
      <c r="E69" s="30">
        <v>8.6790000000000003</v>
      </c>
      <c r="F69" s="30">
        <v>25.437000000000001</v>
      </c>
      <c r="G69" s="31">
        <v>1</v>
      </c>
      <c r="H69" s="30">
        <v>45</v>
      </c>
      <c r="I69" s="30" t="s">
        <v>41</v>
      </c>
      <c r="J69" s="30">
        <v>4</v>
      </c>
      <c r="K69" s="30">
        <f t="shared" si="10"/>
        <v>4.6790000000000003</v>
      </c>
      <c r="L69" s="30">
        <f t="shared" si="11"/>
        <v>8.6790000000000003</v>
      </c>
      <c r="M69" s="30"/>
      <c r="N69" s="30">
        <v>38</v>
      </c>
      <c r="O69" s="30">
        <f t="shared" si="12"/>
        <v>1.7358</v>
      </c>
      <c r="P69" s="32"/>
      <c r="Q69" s="32">
        <f t="shared" si="7"/>
        <v>0</v>
      </c>
      <c r="R69" s="32"/>
      <c r="S69" s="33" t="s">
        <v>192</v>
      </c>
      <c r="T69" s="30">
        <f t="shared" si="8"/>
        <v>36.546261089987325</v>
      </c>
      <c r="U69" s="30">
        <f t="shared" si="13"/>
        <v>36.546261089987325</v>
      </c>
      <c r="V69" s="30">
        <v>5.1264000000000003</v>
      </c>
      <c r="W69" s="30">
        <v>3.9346000000000001</v>
      </c>
      <c r="X69" s="30">
        <v>4.202</v>
      </c>
      <c r="Y69" s="30">
        <v>3.5531999999999999</v>
      </c>
      <c r="Z69" s="30">
        <v>4.9947999999999997</v>
      </c>
      <c r="AA69" s="30">
        <v>7.0069999999999997</v>
      </c>
      <c r="AB69" s="30">
        <v>3.3119999999999998</v>
      </c>
      <c r="AC69" s="30">
        <v>6.6494</v>
      </c>
      <c r="AD69" s="30">
        <v>2.5703999999999998</v>
      </c>
      <c r="AE69" s="30">
        <v>6.3234000000000004</v>
      </c>
      <c r="AF69" s="30"/>
      <c r="AG69" s="2">
        <f t="shared" si="9"/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x14ac:dyDescent="0.25">
      <c r="A70" s="2" t="s">
        <v>116</v>
      </c>
      <c r="B70" s="2" t="s">
        <v>40</v>
      </c>
      <c r="C70" s="2">
        <v>110</v>
      </c>
      <c r="D70" s="2">
        <v>508</v>
      </c>
      <c r="E70" s="2">
        <v>94</v>
      </c>
      <c r="F70" s="2">
        <v>368</v>
      </c>
      <c r="G70" s="3">
        <v>0.36</v>
      </c>
      <c r="H70" s="2">
        <v>45</v>
      </c>
      <c r="I70" s="2" t="s">
        <v>41</v>
      </c>
      <c r="J70" s="2">
        <v>14</v>
      </c>
      <c r="K70" s="2">
        <f t="shared" ref="K70:K101" si="16">E70-J70</f>
        <v>80</v>
      </c>
      <c r="L70" s="2">
        <f t="shared" ref="L70:L101" si="17">E70-M70</f>
        <v>94</v>
      </c>
      <c r="M70" s="2"/>
      <c r="N70" s="2">
        <v>0</v>
      </c>
      <c r="O70" s="2">
        <f t="shared" ref="O70:O101" si="18">L70/5</f>
        <v>18.8</v>
      </c>
      <c r="P70" s="12"/>
      <c r="Q70" s="12">
        <f t="shared" si="7"/>
        <v>0</v>
      </c>
      <c r="R70" s="12"/>
      <c r="S70" s="2"/>
      <c r="T70" s="2">
        <f t="shared" si="8"/>
        <v>19.574468085106382</v>
      </c>
      <c r="U70" s="2">
        <f t="shared" ref="U70:U101" si="19">(F70+N70)/O70</f>
        <v>19.574468085106382</v>
      </c>
      <c r="V70" s="2">
        <v>25.6</v>
      </c>
      <c r="W70" s="2">
        <v>42.6</v>
      </c>
      <c r="X70" s="2">
        <v>30</v>
      </c>
      <c r="Y70" s="2">
        <v>29.4</v>
      </c>
      <c r="Z70" s="2">
        <v>35.6</v>
      </c>
      <c r="AA70" s="2">
        <v>28</v>
      </c>
      <c r="AB70" s="2">
        <v>22.2</v>
      </c>
      <c r="AC70" s="2">
        <v>26</v>
      </c>
      <c r="AD70" s="2">
        <v>12.4</v>
      </c>
      <c r="AE70" s="2">
        <v>50.8</v>
      </c>
      <c r="AF70" s="2"/>
      <c r="AG70" s="2">
        <f t="shared" si="9"/>
        <v>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x14ac:dyDescent="0.25">
      <c r="A71" s="2" t="s">
        <v>117</v>
      </c>
      <c r="B71" s="2" t="s">
        <v>36</v>
      </c>
      <c r="C71" s="2">
        <v>56.5</v>
      </c>
      <c r="D71" s="2">
        <v>97.257000000000005</v>
      </c>
      <c r="E71" s="2">
        <v>20.670999999999999</v>
      </c>
      <c r="F71" s="2">
        <v>64.635999999999996</v>
      </c>
      <c r="G71" s="3">
        <v>1</v>
      </c>
      <c r="H71" s="2">
        <v>45</v>
      </c>
      <c r="I71" s="2" t="s">
        <v>41</v>
      </c>
      <c r="J71" s="2">
        <v>2</v>
      </c>
      <c r="K71" s="2">
        <f t="shared" si="16"/>
        <v>18.670999999999999</v>
      </c>
      <c r="L71" s="2">
        <f t="shared" si="17"/>
        <v>20.670999999999999</v>
      </c>
      <c r="M71" s="2"/>
      <c r="N71" s="2">
        <v>13</v>
      </c>
      <c r="O71" s="2">
        <f t="shared" si="18"/>
        <v>4.1341999999999999</v>
      </c>
      <c r="P71" s="12"/>
      <c r="Q71" s="12">
        <f t="shared" ref="Q71:Q117" si="20">ROUND(P71,0)</f>
        <v>0</v>
      </c>
      <c r="R71" s="12"/>
      <c r="S71" s="2"/>
      <c r="T71" s="2">
        <f t="shared" ref="T71:T117" si="21">(F71+N71+Q71)/O71</f>
        <v>18.778965700740166</v>
      </c>
      <c r="U71" s="2">
        <f t="shared" si="19"/>
        <v>18.778965700740166</v>
      </c>
      <c r="V71" s="2">
        <v>7.9518000000000004</v>
      </c>
      <c r="W71" s="2">
        <v>8.9825999999999997</v>
      </c>
      <c r="X71" s="2">
        <v>7.1231999999999998</v>
      </c>
      <c r="Y71" s="2">
        <v>10.985200000000001</v>
      </c>
      <c r="Z71" s="2">
        <v>12.244400000000001</v>
      </c>
      <c r="AA71" s="2">
        <v>11.993600000000001</v>
      </c>
      <c r="AB71" s="2">
        <v>12.036799999999999</v>
      </c>
      <c r="AC71" s="2">
        <v>9.0383999999999993</v>
      </c>
      <c r="AD71" s="2">
        <v>8.8729999999999993</v>
      </c>
      <c r="AE71" s="2">
        <v>7.8849999999999998</v>
      </c>
      <c r="AF71" s="2"/>
      <c r="AG71" s="2">
        <f t="shared" si="9"/>
        <v>0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x14ac:dyDescent="0.25">
      <c r="A72" s="2" t="s">
        <v>118</v>
      </c>
      <c r="B72" s="2" t="s">
        <v>40</v>
      </c>
      <c r="C72" s="2">
        <v>213</v>
      </c>
      <c r="D72" s="2">
        <v>35</v>
      </c>
      <c r="E72" s="2">
        <v>54</v>
      </c>
      <c r="F72" s="2">
        <v>135</v>
      </c>
      <c r="G72" s="3">
        <v>0.41</v>
      </c>
      <c r="H72" s="2">
        <v>45</v>
      </c>
      <c r="I72" s="2" t="s">
        <v>41</v>
      </c>
      <c r="J72" s="2">
        <v>10</v>
      </c>
      <c r="K72" s="2">
        <f t="shared" si="16"/>
        <v>44</v>
      </c>
      <c r="L72" s="2">
        <f t="shared" si="17"/>
        <v>54</v>
      </c>
      <c r="M72" s="2"/>
      <c r="N72" s="2">
        <v>0</v>
      </c>
      <c r="O72" s="2">
        <f t="shared" si="18"/>
        <v>10.8</v>
      </c>
      <c r="P72" s="12">
        <f>14*O72-N72-F72</f>
        <v>16.200000000000017</v>
      </c>
      <c r="Q72" s="12">
        <f t="shared" si="20"/>
        <v>16</v>
      </c>
      <c r="R72" s="12"/>
      <c r="S72" s="2"/>
      <c r="T72" s="2">
        <f t="shared" si="21"/>
        <v>13.981481481481481</v>
      </c>
      <c r="U72" s="2">
        <f t="shared" si="19"/>
        <v>12.5</v>
      </c>
      <c r="V72" s="2">
        <v>3.8</v>
      </c>
      <c r="W72" s="2">
        <v>6.2</v>
      </c>
      <c r="X72" s="2">
        <v>21</v>
      </c>
      <c r="Y72" s="2">
        <v>8.1999999999999993</v>
      </c>
      <c r="Z72" s="2">
        <v>10.4</v>
      </c>
      <c r="AA72" s="2">
        <v>17.2</v>
      </c>
      <c r="AB72" s="2">
        <v>10</v>
      </c>
      <c r="AC72" s="2">
        <v>3.4</v>
      </c>
      <c r="AD72" s="2">
        <v>18.8</v>
      </c>
      <c r="AE72" s="2">
        <v>12.2</v>
      </c>
      <c r="AF72" s="2"/>
      <c r="AG72" s="2">
        <f t="shared" si="9"/>
        <v>6.56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x14ac:dyDescent="0.25">
      <c r="A73" s="2" t="s">
        <v>119</v>
      </c>
      <c r="B73" s="2" t="s">
        <v>40</v>
      </c>
      <c r="C73" s="2">
        <v>20</v>
      </c>
      <c r="D73" s="2">
        <v>8</v>
      </c>
      <c r="E73" s="2">
        <v>8</v>
      </c>
      <c r="F73" s="2"/>
      <c r="G73" s="3">
        <v>0.41</v>
      </c>
      <c r="H73" s="2">
        <v>45</v>
      </c>
      <c r="I73" s="2" t="s">
        <v>41</v>
      </c>
      <c r="J73" s="2">
        <v>2</v>
      </c>
      <c r="K73" s="2">
        <f t="shared" si="16"/>
        <v>6</v>
      </c>
      <c r="L73" s="2">
        <f t="shared" si="17"/>
        <v>8</v>
      </c>
      <c r="M73" s="2"/>
      <c r="N73" s="2">
        <v>70</v>
      </c>
      <c r="O73" s="2">
        <f t="shared" si="18"/>
        <v>1.6</v>
      </c>
      <c r="P73" s="12"/>
      <c r="Q73" s="12">
        <f t="shared" si="20"/>
        <v>0</v>
      </c>
      <c r="R73" s="12"/>
      <c r="S73" s="2"/>
      <c r="T73" s="2">
        <f t="shared" si="21"/>
        <v>43.75</v>
      </c>
      <c r="U73" s="2">
        <f t="shared" si="19"/>
        <v>43.75</v>
      </c>
      <c r="V73" s="2">
        <v>8.8000000000000007</v>
      </c>
      <c r="W73" s="2">
        <v>3.4</v>
      </c>
      <c r="X73" s="2">
        <v>3.2</v>
      </c>
      <c r="Y73" s="2">
        <v>6.4</v>
      </c>
      <c r="Z73" s="2">
        <v>4</v>
      </c>
      <c r="AA73" s="2">
        <v>2.2000000000000002</v>
      </c>
      <c r="AB73" s="2">
        <v>4</v>
      </c>
      <c r="AC73" s="2">
        <v>-2.8</v>
      </c>
      <c r="AD73" s="2">
        <v>1</v>
      </c>
      <c r="AE73" s="2">
        <v>5.8</v>
      </c>
      <c r="AF73" s="2" t="s">
        <v>120</v>
      </c>
      <c r="AG73" s="2">
        <f t="shared" ref="AG73:AG117" si="22">G73*Q73</f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x14ac:dyDescent="0.25">
      <c r="A74" s="2" t="s">
        <v>121</v>
      </c>
      <c r="B74" s="2" t="s">
        <v>40</v>
      </c>
      <c r="C74" s="2">
        <v>519</v>
      </c>
      <c r="D74" s="2">
        <v>450</v>
      </c>
      <c r="E74" s="2">
        <v>434</v>
      </c>
      <c r="F74" s="2">
        <v>396</v>
      </c>
      <c r="G74" s="3">
        <v>0.28000000000000003</v>
      </c>
      <c r="H74" s="2">
        <v>45</v>
      </c>
      <c r="I74" s="2" t="s">
        <v>41</v>
      </c>
      <c r="J74" s="2">
        <v>272</v>
      </c>
      <c r="K74" s="2">
        <f t="shared" si="16"/>
        <v>162</v>
      </c>
      <c r="L74" s="2">
        <f t="shared" si="17"/>
        <v>178</v>
      </c>
      <c r="M74" s="2">
        <v>256</v>
      </c>
      <c r="N74" s="2">
        <v>0</v>
      </c>
      <c r="O74" s="2">
        <f t="shared" si="18"/>
        <v>35.6</v>
      </c>
      <c r="P74" s="12">
        <f>14*O74-N74-F74</f>
        <v>102.40000000000003</v>
      </c>
      <c r="Q74" s="12">
        <v>130</v>
      </c>
      <c r="R74" s="12">
        <v>130</v>
      </c>
      <c r="S74" s="2"/>
      <c r="T74" s="2">
        <f t="shared" si="21"/>
        <v>14.775280898876403</v>
      </c>
      <c r="U74" s="2">
        <f t="shared" si="19"/>
        <v>11.123595505617978</v>
      </c>
      <c r="V74" s="2">
        <v>31.4</v>
      </c>
      <c r="W74" s="2">
        <v>53</v>
      </c>
      <c r="X74" s="2">
        <v>63.6</v>
      </c>
      <c r="Y74" s="2">
        <v>23.4</v>
      </c>
      <c r="Z74" s="2">
        <v>58.6</v>
      </c>
      <c r="AA74" s="2">
        <v>28.2</v>
      </c>
      <c r="AB74" s="2">
        <v>34.6</v>
      </c>
      <c r="AC74" s="2">
        <v>36.799999999999997</v>
      </c>
      <c r="AD74" s="2">
        <v>13.8</v>
      </c>
      <c r="AE74" s="2">
        <v>82.2</v>
      </c>
      <c r="AF74" s="14" t="s">
        <v>46</v>
      </c>
      <c r="AG74" s="2">
        <f t="shared" si="22"/>
        <v>36.400000000000006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x14ac:dyDescent="0.25">
      <c r="A75" s="2" t="s">
        <v>122</v>
      </c>
      <c r="B75" s="2" t="s">
        <v>40</v>
      </c>
      <c r="C75" s="2">
        <v>92</v>
      </c>
      <c r="D75" s="2">
        <v>78</v>
      </c>
      <c r="E75" s="2">
        <v>37</v>
      </c>
      <c r="F75" s="2">
        <v>40</v>
      </c>
      <c r="G75" s="3">
        <v>0.33</v>
      </c>
      <c r="H75" s="2" t="e">
        <f>#N/A</f>
        <v>#N/A</v>
      </c>
      <c r="I75" s="2" t="s">
        <v>41</v>
      </c>
      <c r="J75" s="2">
        <v>12</v>
      </c>
      <c r="K75" s="2">
        <f t="shared" si="16"/>
        <v>25</v>
      </c>
      <c r="L75" s="2">
        <f t="shared" si="17"/>
        <v>37</v>
      </c>
      <c r="M75" s="2"/>
      <c r="N75" s="2">
        <v>34</v>
      </c>
      <c r="O75" s="2">
        <f t="shared" si="18"/>
        <v>7.4</v>
      </c>
      <c r="P75" s="12">
        <f>14*O75-N75-F75</f>
        <v>29.600000000000009</v>
      </c>
      <c r="Q75" s="12">
        <f t="shared" si="20"/>
        <v>30</v>
      </c>
      <c r="R75" s="12"/>
      <c r="S75" s="2"/>
      <c r="T75" s="2">
        <f t="shared" si="21"/>
        <v>14.054054054054053</v>
      </c>
      <c r="U75" s="2">
        <f t="shared" si="19"/>
        <v>10</v>
      </c>
      <c r="V75" s="2">
        <v>8.1999999999999993</v>
      </c>
      <c r="W75" s="2">
        <v>5.6</v>
      </c>
      <c r="X75" s="2">
        <v>4.5999999999999996</v>
      </c>
      <c r="Y75" s="2">
        <v>14.2</v>
      </c>
      <c r="Z75" s="2">
        <v>5.8</v>
      </c>
      <c r="AA75" s="2">
        <v>9.1999999999999993</v>
      </c>
      <c r="AB75" s="2">
        <v>5.6</v>
      </c>
      <c r="AC75" s="2">
        <v>3.2</v>
      </c>
      <c r="AD75" s="2">
        <v>15.2</v>
      </c>
      <c r="AE75" s="2">
        <v>8.1999999999999993</v>
      </c>
      <c r="AF75" s="2"/>
      <c r="AG75" s="2">
        <f t="shared" si="22"/>
        <v>9.9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x14ac:dyDescent="0.25">
      <c r="A76" s="15" t="s">
        <v>123</v>
      </c>
      <c r="B76" s="16" t="s">
        <v>36</v>
      </c>
      <c r="C76" s="16">
        <v>64</v>
      </c>
      <c r="D76" s="16">
        <v>61.652999999999999</v>
      </c>
      <c r="E76" s="16">
        <v>67.403000000000006</v>
      </c>
      <c r="F76" s="17">
        <v>49.39</v>
      </c>
      <c r="G76" s="10">
        <v>0</v>
      </c>
      <c r="H76" s="9">
        <v>45</v>
      </c>
      <c r="I76" s="9" t="s">
        <v>37</v>
      </c>
      <c r="J76" s="9">
        <v>61.755000000000003</v>
      </c>
      <c r="K76" s="9">
        <f t="shared" si="16"/>
        <v>5.6480000000000032</v>
      </c>
      <c r="L76" s="9">
        <f t="shared" si="17"/>
        <v>8.6480000000000032</v>
      </c>
      <c r="M76" s="9">
        <v>58.755000000000003</v>
      </c>
      <c r="N76" s="9">
        <v>0</v>
      </c>
      <c r="O76" s="9">
        <f t="shared" si="18"/>
        <v>1.7296000000000007</v>
      </c>
      <c r="P76" s="11"/>
      <c r="Q76" s="11">
        <f t="shared" si="20"/>
        <v>0</v>
      </c>
      <c r="R76" s="11"/>
      <c r="S76" s="9"/>
      <c r="T76" s="9">
        <f t="shared" si="21"/>
        <v>28.555735430157252</v>
      </c>
      <c r="U76" s="9">
        <f t="shared" si="19"/>
        <v>28.555735430157252</v>
      </c>
      <c r="V76" s="9">
        <v>3.3216000000000001</v>
      </c>
      <c r="W76" s="9">
        <v>1.8754</v>
      </c>
      <c r="X76" s="9">
        <v>6.6449999999999996</v>
      </c>
      <c r="Y76" s="9">
        <v>2.5453999999999999</v>
      </c>
      <c r="Z76" s="9">
        <v>0.26679999999999998</v>
      </c>
      <c r="AA76" s="9">
        <v>3.2160000000000002</v>
      </c>
      <c r="AB76" s="9">
        <v>2.0255999999999998</v>
      </c>
      <c r="AC76" s="9">
        <v>1.8775999999999999</v>
      </c>
      <c r="AD76" s="9">
        <v>2.8012000000000001</v>
      </c>
      <c r="AE76" s="9">
        <v>4.1048</v>
      </c>
      <c r="AF76" s="14" t="s">
        <v>124</v>
      </c>
      <c r="AG76" s="2">
        <f t="shared" si="22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x14ac:dyDescent="0.25">
      <c r="A77" s="19" t="s">
        <v>125</v>
      </c>
      <c r="B77" s="20" t="s">
        <v>36</v>
      </c>
      <c r="C77" s="20"/>
      <c r="D77" s="20"/>
      <c r="E77" s="20"/>
      <c r="F77" s="21"/>
      <c r="G77" s="3">
        <v>1</v>
      </c>
      <c r="H77" s="2" t="e">
        <f>#N/A</f>
        <v>#N/A</v>
      </c>
      <c r="I77" s="2" t="s">
        <v>41</v>
      </c>
      <c r="J77" s="2"/>
      <c r="K77" s="2">
        <f t="shared" si="16"/>
        <v>0</v>
      </c>
      <c r="L77" s="2">
        <f t="shared" si="17"/>
        <v>0</v>
      </c>
      <c r="M77" s="2"/>
      <c r="N77" s="2">
        <v>0</v>
      </c>
      <c r="O77" s="2">
        <f t="shared" si="18"/>
        <v>0</v>
      </c>
      <c r="P77" s="12"/>
      <c r="Q77" s="12">
        <f t="shared" si="20"/>
        <v>0</v>
      </c>
      <c r="R77" s="12"/>
      <c r="S77" s="2"/>
      <c r="T77" s="2" t="e">
        <f t="shared" si="21"/>
        <v>#DIV/0!</v>
      </c>
      <c r="U77" s="2" t="e">
        <f t="shared" si="19"/>
        <v>#DIV/0!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 t="s">
        <v>126</v>
      </c>
      <c r="AG77" s="2">
        <f t="shared" si="22"/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x14ac:dyDescent="0.25">
      <c r="A78" s="2" t="s">
        <v>127</v>
      </c>
      <c r="B78" s="2" t="s">
        <v>40</v>
      </c>
      <c r="C78" s="2">
        <v>48</v>
      </c>
      <c r="D78" s="2">
        <v>32</v>
      </c>
      <c r="E78" s="2">
        <v>33</v>
      </c>
      <c r="F78" s="2">
        <v>1</v>
      </c>
      <c r="G78" s="3">
        <v>0.33</v>
      </c>
      <c r="H78" s="2">
        <v>45</v>
      </c>
      <c r="I78" s="2" t="s">
        <v>41</v>
      </c>
      <c r="J78" s="2">
        <v>8</v>
      </c>
      <c r="K78" s="2">
        <f t="shared" si="16"/>
        <v>25</v>
      </c>
      <c r="L78" s="2">
        <f t="shared" si="17"/>
        <v>33</v>
      </c>
      <c r="M78" s="2"/>
      <c r="N78" s="2">
        <v>58</v>
      </c>
      <c r="O78" s="2">
        <f t="shared" si="18"/>
        <v>6.6</v>
      </c>
      <c r="P78" s="12">
        <f>14*O78-N78-F78</f>
        <v>33.399999999999991</v>
      </c>
      <c r="Q78" s="12">
        <v>40</v>
      </c>
      <c r="R78" s="12">
        <v>40</v>
      </c>
      <c r="S78" s="2"/>
      <c r="T78" s="2">
        <f t="shared" si="21"/>
        <v>15</v>
      </c>
      <c r="U78" s="2">
        <f t="shared" si="19"/>
        <v>8.9393939393939394</v>
      </c>
      <c r="V78" s="2">
        <v>7.2</v>
      </c>
      <c r="W78" s="2">
        <v>4.8</v>
      </c>
      <c r="X78" s="2">
        <v>7.6</v>
      </c>
      <c r="Y78" s="2">
        <v>10</v>
      </c>
      <c r="Z78" s="2">
        <v>6.8</v>
      </c>
      <c r="AA78" s="2">
        <v>7.8</v>
      </c>
      <c r="AB78" s="2">
        <v>8.1999999999999993</v>
      </c>
      <c r="AC78" s="2">
        <v>6.8</v>
      </c>
      <c r="AD78" s="2">
        <v>8</v>
      </c>
      <c r="AE78" s="2">
        <v>13.8</v>
      </c>
      <c r="AF78" s="2"/>
      <c r="AG78" s="2">
        <f t="shared" si="22"/>
        <v>13.200000000000001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x14ac:dyDescent="0.25">
      <c r="A79" s="2" t="s">
        <v>128</v>
      </c>
      <c r="B79" s="2" t="s">
        <v>36</v>
      </c>
      <c r="C79" s="2"/>
      <c r="D79" s="2">
        <v>5.9210000000000003</v>
      </c>
      <c r="E79" s="2">
        <v>0.63800000000000001</v>
      </c>
      <c r="F79" s="2">
        <v>-3.2000000000000001E-2</v>
      </c>
      <c r="G79" s="3">
        <v>1</v>
      </c>
      <c r="H79" s="2">
        <v>45</v>
      </c>
      <c r="I79" s="2" t="s">
        <v>41</v>
      </c>
      <c r="J79" s="2"/>
      <c r="K79" s="2">
        <f t="shared" si="16"/>
        <v>0.63800000000000001</v>
      </c>
      <c r="L79" s="2">
        <f t="shared" si="17"/>
        <v>0.63800000000000001</v>
      </c>
      <c r="M79" s="2"/>
      <c r="N79" s="2">
        <v>9</v>
      </c>
      <c r="O79" s="2">
        <f t="shared" si="18"/>
        <v>0.12759999999999999</v>
      </c>
      <c r="P79" s="12"/>
      <c r="Q79" s="12">
        <f t="shared" si="20"/>
        <v>0</v>
      </c>
      <c r="R79" s="12"/>
      <c r="S79" s="2"/>
      <c r="T79" s="2">
        <f t="shared" si="21"/>
        <v>70.282131661442008</v>
      </c>
      <c r="U79" s="2">
        <f t="shared" si="19"/>
        <v>70.282131661442008</v>
      </c>
      <c r="V79" s="2">
        <v>0.99280000000000002</v>
      </c>
      <c r="W79" s="2">
        <v>0.7964</v>
      </c>
      <c r="X79" s="2">
        <v>0</v>
      </c>
      <c r="Y79" s="2">
        <v>0.94099999999999995</v>
      </c>
      <c r="Z79" s="2">
        <v>0.40600000000000003</v>
      </c>
      <c r="AA79" s="2">
        <v>1.9956</v>
      </c>
      <c r="AB79" s="2">
        <v>2.5206</v>
      </c>
      <c r="AC79" s="2">
        <v>1.88</v>
      </c>
      <c r="AD79" s="2">
        <v>1.073</v>
      </c>
      <c r="AE79" s="2">
        <v>4.54</v>
      </c>
      <c r="AF79" s="2"/>
      <c r="AG79" s="2">
        <f t="shared" si="22"/>
        <v>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x14ac:dyDescent="0.25">
      <c r="A80" s="2" t="s">
        <v>129</v>
      </c>
      <c r="B80" s="2" t="s">
        <v>40</v>
      </c>
      <c r="C80" s="2">
        <v>231</v>
      </c>
      <c r="D80" s="2">
        <v>214</v>
      </c>
      <c r="E80" s="2">
        <v>98</v>
      </c>
      <c r="F80" s="2">
        <v>133</v>
      </c>
      <c r="G80" s="3">
        <v>0.33</v>
      </c>
      <c r="H80" s="2">
        <v>45</v>
      </c>
      <c r="I80" s="2" t="s">
        <v>41</v>
      </c>
      <c r="J80" s="2">
        <v>5</v>
      </c>
      <c r="K80" s="2">
        <f t="shared" si="16"/>
        <v>93</v>
      </c>
      <c r="L80" s="2">
        <f t="shared" si="17"/>
        <v>98</v>
      </c>
      <c r="M80" s="2"/>
      <c r="N80" s="2">
        <v>0</v>
      </c>
      <c r="O80" s="2">
        <f t="shared" si="18"/>
        <v>19.600000000000001</v>
      </c>
      <c r="P80" s="12">
        <f>14*O80-N80-F80</f>
        <v>141.40000000000003</v>
      </c>
      <c r="Q80" s="12">
        <v>150</v>
      </c>
      <c r="R80" s="12">
        <v>150</v>
      </c>
      <c r="S80" s="2"/>
      <c r="T80" s="2">
        <f t="shared" si="21"/>
        <v>14.438775510204081</v>
      </c>
      <c r="U80" s="2">
        <f t="shared" si="19"/>
        <v>6.7857142857142856</v>
      </c>
      <c r="V80" s="2">
        <v>11.2</v>
      </c>
      <c r="W80" s="2">
        <v>14.4</v>
      </c>
      <c r="X80" s="2">
        <v>27.8</v>
      </c>
      <c r="Y80" s="2">
        <v>28.2</v>
      </c>
      <c r="Z80" s="2">
        <v>43.2</v>
      </c>
      <c r="AA80" s="2">
        <v>14.4</v>
      </c>
      <c r="AB80" s="2">
        <v>28.6</v>
      </c>
      <c r="AC80" s="2">
        <v>7.6</v>
      </c>
      <c r="AD80" s="2">
        <v>30</v>
      </c>
      <c r="AE80" s="2">
        <v>29.4</v>
      </c>
      <c r="AF80" s="2"/>
      <c r="AG80" s="2">
        <f t="shared" si="22"/>
        <v>49.5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x14ac:dyDescent="0.25">
      <c r="A81" s="15" t="s">
        <v>130</v>
      </c>
      <c r="B81" s="16" t="s">
        <v>36</v>
      </c>
      <c r="C81" s="16">
        <v>28.6</v>
      </c>
      <c r="D81" s="16">
        <v>171.12799999999999</v>
      </c>
      <c r="E81" s="16">
        <v>166.99</v>
      </c>
      <c r="F81" s="17"/>
      <c r="G81" s="10">
        <v>0</v>
      </c>
      <c r="H81" s="9">
        <v>45</v>
      </c>
      <c r="I81" s="9" t="s">
        <v>37</v>
      </c>
      <c r="J81" s="9">
        <v>147.33099999999999</v>
      </c>
      <c r="K81" s="9">
        <f t="shared" si="16"/>
        <v>19.65900000000002</v>
      </c>
      <c r="L81" s="9">
        <f t="shared" si="17"/>
        <v>22.459000000000003</v>
      </c>
      <c r="M81" s="9">
        <v>144.53100000000001</v>
      </c>
      <c r="N81" s="9">
        <v>0</v>
      </c>
      <c r="O81" s="9">
        <f t="shared" si="18"/>
        <v>4.4918000000000005</v>
      </c>
      <c r="P81" s="11"/>
      <c r="Q81" s="11">
        <f t="shared" si="20"/>
        <v>0</v>
      </c>
      <c r="R81" s="11"/>
      <c r="S81" s="9"/>
      <c r="T81" s="9">
        <f t="shared" si="21"/>
        <v>0</v>
      </c>
      <c r="U81" s="9">
        <f t="shared" si="19"/>
        <v>0</v>
      </c>
      <c r="V81" s="9">
        <v>11.5138</v>
      </c>
      <c r="W81" s="9">
        <v>9.0556000000000001</v>
      </c>
      <c r="X81" s="9">
        <v>8.9266000000000005</v>
      </c>
      <c r="Y81" s="9">
        <v>8.9773999999999994</v>
      </c>
      <c r="Z81" s="9">
        <v>11.254</v>
      </c>
      <c r="AA81" s="9">
        <v>13.206200000000001</v>
      </c>
      <c r="AB81" s="9">
        <v>15.4176</v>
      </c>
      <c r="AC81" s="9">
        <v>14.6494</v>
      </c>
      <c r="AD81" s="9">
        <v>22.618400000000001</v>
      </c>
      <c r="AE81" s="9">
        <v>23.721</v>
      </c>
      <c r="AF81" s="18" t="s">
        <v>131</v>
      </c>
      <c r="AG81" s="2">
        <f t="shared" si="22"/>
        <v>0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x14ac:dyDescent="0.25">
      <c r="A82" s="19" t="s">
        <v>132</v>
      </c>
      <c r="B82" s="20" t="s">
        <v>36</v>
      </c>
      <c r="C82" s="20"/>
      <c r="D82" s="20">
        <v>49.744</v>
      </c>
      <c r="E82" s="20">
        <v>15.01</v>
      </c>
      <c r="F82" s="21">
        <v>25.245000000000001</v>
      </c>
      <c r="G82" s="3">
        <v>1</v>
      </c>
      <c r="H82" s="2" t="e">
        <f>#N/A</f>
        <v>#N/A</v>
      </c>
      <c r="I82" s="2" t="s">
        <v>41</v>
      </c>
      <c r="J82" s="2"/>
      <c r="K82" s="2">
        <f t="shared" si="16"/>
        <v>15.01</v>
      </c>
      <c r="L82" s="2">
        <f t="shared" si="17"/>
        <v>15.01</v>
      </c>
      <c r="M82" s="2"/>
      <c r="N82" s="2">
        <v>0</v>
      </c>
      <c r="O82" s="2">
        <f t="shared" si="18"/>
        <v>3.0019999999999998</v>
      </c>
      <c r="P82" s="12">
        <f>14*O82-N82-F82</f>
        <v>16.782999999999998</v>
      </c>
      <c r="Q82" s="12">
        <v>20</v>
      </c>
      <c r="R82" s="12">
        <v>20</v>
      </c>
      <c r="S82" s="2"/>
      <c r="T82" s="2">
        <f t="shared" si="21"/>
        <v>15.071618920719523</v>
      </c>
      <c r="U82" s="2">
        <f t="shared" si="19"/>
        <v>8.4093937375083279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 t="s">
        <v>133</v>
      </c>
      <c r="AG82" s="2">
        <f t="shared" si="22"/>
        <v>20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x14ac:dyDescent="0.25">
      <c r="A83" s="15" t="s">
        <v>134</v>
      </c>
      <c r="B83" s="16" t="s">
        <v>40</v>
      </c>
      <c r="C83" s="16">
        <v>6</v>
      </c>
      <c r="D83" s="16">
        <v>4</v>
      </c>
      <c r="E83" s="16">
        <v>2</v>
      </c>
      <c r="F83" s="17"/>
      <c r="G83" s="10">
        <v>0</v>
      </c>
      <c r="H83" s="9">
        <v>45</v>
      </c>
      <c r="I83" s="9" t="s">
        <v>37</v>
      </c>
      <c r="J83" s="9">
        <v>1</v>
      </c>
      <c r="K83" s="9">
        <f t="shared" si="16"/>
        <v>1</v>
      </c>
      <c r="L83" s="9">
        <f t="shared" si="17"/>
        <v>2</v>
      </c>
      <c r="M83" s="9"/>
      <c r="N83" s="9">
        <v>0</v>
      </c>
      <c r="O83" s="9">
        <f t="shared" si="18"/>
        <v>0.4</v>
      </c>
      <c r="P83" s="11"/>
      <c r="Q83" s="11">
        <f t="shared" si="20"/>
        <v>0</v>
      </c>
      <c r="R83" s="11"/>
      <c r="S83" s="9"/>
      <c r="T83" s="9">
        <f t="shared" si="21"/>
        <v>0</v>
      </c>
      <c r="U83" s="9">
        <f t="shared" si="19"/>
        <v>0</v>
      </c>
      <c r="V83" s="9">
        <v>2.6</v>
      </c>
      <c r="W83" s="9">
        <v>7.4</v>
      </c>
      <c r="X83" s="9">
        <v>4</v>
      </c>
      <c r="Y83" s="9">
        <v>0</v>
      </c>
      <c r="Z83" s="9">
        <v>8.4</v>
      </c>
      <c r="AA83" s="9">
        <v>2</v>
      </c>
      <c r="AB83" s="9">
        <v>4.8</v>
      </c>
      <c r="AC83" s="9">
        <v>-3</v>
      </c>
      <c r="AD83" s="9">
        <v>3.8</v>
      </c>
      <c r="AE83" s="9">
        <v>7.2</v>
      </c>
      <c r="AF83" s="18" t="s">
        <v>135</v>
      </c>
      <c r="AG83" s="2">
        <f t="shared" si="22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x14ac:dyDescent="0.25">
      <c r="A84" s="19" t="s">
        <v>136</v>
      </c>
      <c r="B84" s="20" t="s">
        <v>40</v>
      </c>
      <c r="C84" s="20"/>
      <c r="D84" s="20">
        <v>52.8</v>
      </c>
      <c r="E84" s="20">
        <v>9</v>
      </c>
      <c r="F84" s="21">
        <v>43.8</v>
      </c>
      <c r="G84" s="3">
        <v>0.33</v>
      </c>
      <c r="H84" s="2" t="e">
        <f>#N/A</f>
        <v>#N/A</v>
      </c>
      <c r="I84" s="2" t="s">
        <v>41</v>
      </c>
      <c r="J84" s="2"/>
      <c r="K84" s="2">
        <f t="shared" si="16"/>
        <v>9</v>
      </c>
      <c r="L84" s="2">
        <f t="shared" si="17"/>
        <v>9</v>
      </c>
      <c r="M84" s="2"/>
      <c r="N84" s="2">
        <v>0</v>
      </c>
      <c r="O84" s="2">
        <f t="shared" si="18"/>
        <v>1.8</v>
      </c>
      <c r="P84" s="12"/>
      <c r="Q84" s="12">
        <f t="shared" si="20"/>
        <v>0</v>
      </c>
      <c r="R84" s="12"/>
      <c r="S84" s="2"/>
      <c r="T84" s="2">
        <f t="shared" si="21"/>
        <v>24.333333333333332</v>
      </c>
      <c r="U84" s="2">
        <f t="shared" si="19"/>
        <v>24.333333333333332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 t="s">
        <v>137</v>
      </c>
      <c r="AG84" s="2">
        <f t="shared" si="22"/>
        <v>0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x14ac:dyDescent="0.25">
      <c r="A85" s="15" t="s">
        <v>138</v>
      </c>
      <c r="B85" s="16" t="s">
        <v>40</v>
      </c>
      <c r="C85" s="16">
        <v>40</v>
      </c>
      <c r="D85" s="16">
        <v>7</v>
      </c>
      <c r="E85" s="16">
        <v>29</v>
      </c>
      <c r="F85" s="17">
        <v>4</v>
      </c>
      <c r="G85" s="10">
        <v>0</v>
      </c>
      <c r="H85" s="9">
        <v>45</v>
      </c>
      <c r="I85" s="9" t="s">
        <v>37</v>
      </c>
      <c r="J85" s="9">
        <v>3</v>
      </c>
      <c r="K85" s="9">
        <f t="shared" si="16"/>
        <v>26</v>
      </c>
      <c r="L85" s="9">
        <f t="shared" si="17"/>
        <v>29</v>
      </c>
      <c r="M85" s="9"/>
      <c r="N85" s="9">
        <v>0</v>
      </c>
      <c r="O85" s="9">
        <f t="shared" si="18"/>
        <v>5.8</v>
      </c>
      <c r="P85" s="11"/>
      <c r="Q85" s="11">
        <f t="shared" si="20"/>
        <v>0</v>
      </c>
      <c r="R85" s="11"/>
      <c r="S85" s="9"/>
      <c r="T85" s="9">
        <f t="shared" si="21"/>
        <v>0.68965517241379315</v>
      </c>
      <c r="U85" s="9">
        <f t="shared" si="19"/>
        <v>0.68965517241379315</v>
      </c>
      <c r="V85" s="9">
        <v>4.8</v>
      </c>
      <c r="W85" s="9">
        <v>5.6</v>
      </c>
      <c r="X85" s="9">
        <v>7.2</v>
      </c>
      <c r="Y85" s="9">
        <v>6.8</v>
      </c>
      <c r="Z85" s="9">
        <v>5.4</v>
      </c>
      <c r="AA85" s="9">
        <v>5.2</v>
      </c>
      <c r="AB85" s="9">
        <v>11.8</v>
      </c>
      <c r="AC85" s="9">
        <v>7.8</v>
      </c>
      <c r="AD85" s="9">
        <v>2.4</v>
      </c>
      <c r="AE85" s="9">
        <v>21</v>
      </c>
      <c r="AF85" s="18" t="s">
        <v>139</v>
      </c>
      <c r="AG85" s="2">
        <f t="shared" si="22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x14ac:dyDescent="0.25">
      <c r="A86" s="19" t="s">
        <v>140</v>
      </c>
      <c r="B86" s="20" t="s">
        <v>40</v>
      </c>
      <c r="C86" s="20"/>
      <c r="D86" s="20">
        <v>12</v>
      </c>
      <c r="E86" s="20">
        <v>1</v>
      </c>
      <c r="F86" s="21">
        <v>9</v>
      </c>
      <c r="G86" s="3">
        <v>0.84</v>
      </c>
      <c r="H86" s="2" t="e">
        <f>#N/A</f>
        <v>#N/A</v>
      </c>
      <c r="I86" s="2" t="s">
        <v>41</v>
      </c>
      <c r="J86" s="2"/>
      <c r="K86" s="2">
        <f t="shared" si="16"/>
        <v>1</v>
      </c>
      <c r="L86" s="2">
        <f t="shared" si="17"/>
        <v>1</v>
      </c>
      <c r="M86" s="2"/>
      <c r="N86" s="2">
        <v>0</v>
      </c>
      <c r="O86" s="2">
        <f t="shared" si="18"/>
        <v>0.2</v>
      </c>
      <c r="P86" s="12"/>
      <c r="Q86" s="12">
        <f t="shared" si="20"/>
        <v>0</v>
      </c>
      <c r="R86" s="12"/>
      <c r="S86" s="2"/>
      <c r="T86" s="2">
        <f t="shared" si="21"/>
        <v>45</v>
      </c>
      <c r="U86" s="2">
        <f t="shared" si="19"/>
        <v>45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 t="s">
        <v>141</v>
      </c>
      <c r="AG86" s="2">
        <f t="shared" si="22"/>
        <v>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x14ac:dyDescent="0.25">
      <c r="A87" s="24" t="s">
        <v>142</v>
      </c>
      <c r="B87" s="25" t="s">
        <v>40</v>
      </c>
      <c r="C87" s="25">
        <v>87</v>
      </c>
      <c r="D87" s="25">
        <v>39</v>
      </c>
      <c r="E87" s="25">
        <v>40</v>
      </c>
      <c r="F87" s="26">
        <v>33</v>
      </c>
      <c r="G87" s="10">
        <v>0</v>
      </c>
      <c r="H87" s="9">
        <v>45</v>
      </c>
      <c r="I87" s="9" t="s">
        <v>37</v>
      </c>
      <c r="J87" s="9">
        <v>4</v>
      </c>
      <c r="K87" s="9">
        <f t="shared" si="16"/>
        <v>36</v>
      </c>
      <c r="L87" s="9">
        <f t="shared" si="17"/>
        <v>40</v>
      </c>
      <c r="M87" s="9"/>
      <c r="N87" s="9">
        <v>0</v>
      </c>
      <c r="O87" s="9">
        <f t="shared" si="18"/>
        <v>8</v>
      </c>
      <c r="P87" s="11"/>
      <c r="Q87" s="11">
        <f t="shared" si="20"/>
        <v>0</v>
      </c>
      <c r="R87" s="11"/>
      <c r="S87" s="9"/>
      <c r="T87" s="9">
        <f t="shared" si="21"/>
        <v>4.125</v>
      </c>
      <c r="U87" s="9">
        <f t="shared" si="19"/>
        <v>4.125</v>
      </c>
      <c r="V87" s="9">
        <v>7.6</v>
      </c>
      <c r="W87" s="9">
        <v>5.4</v>
      </c>
      <c r="X87" s="9">
        <v>10.199999999999999</v>
      </c>
      <c r="Y87" s="9">
        <v>6.0679999999999996</v>
      </c>
      <c r="Z87" s="9">
        <v>9</v>
      </c>
      <c r="AA87" s="9">
        <v>8.6</v>
      </c>
      <c r="AB87" s="9">
        <v>6.8</v>
      </c>
      <c r="AC87" s="9">
        <v>5.2</v>
      </c>
      <c r="AD87" s="9">
        <v>13.2</v>
      </c>
      <c r="AE87" s="9">
        <v>6.8</v>
      </c>
      <c r="AF87" s="14" t="s">
        <v>143</v>
      </c>
      <c r="AG87" s="2">
        <f t="shared" si="22"/>
        <v>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x14ac:dyDescent="0.25">
      <c r="A88" s="27" t="s">
        <v>144</v>
      </c>
      <c r="B88" s="28" t="s">
        <v>40</v>
      </c>
      <c r="C88" s="28"/>
      <c r="D88" s="28"/>
      <c r="E88" s="28"/>
      <c r="F88" s="29"/>
      <c r="G88" s="3">
        <v>0.84</v>
      </c>
      <c r="H88" s="2" t="e">
        <f>#N/A</f>
        <v>#N/A</v>
      </c>
      <c r="I88" s="2" t="s">
        <v>41</v>
      </c>
      <c r="J88" s="2"/>
      <c r="K88" s="2">
        <f t="shared" si="16"/>
        <v>0</v>
      </c>
      <c r="L88" s="2">
        <f t="shared" si="17"/>
        <v>0</v>
      </c>
      <c r="M88" s="2"/>
      <c r="N88" s="2">
        <v>0</v>
      </c>
      <c r="O88" s="2">
        <f t="shared" si="18"/>
        <v>0</v>
      </c>
      <c r="P88" s="12">
        <v>60</v>
      </c>
      <c r="Q88" s="12">
        <f t="shared" si="20"/>
        <v>60</v>
      </c>
      <c r="R88" s="12"/>
      <c r="S88" s="2"/>
      <c r="T88" s="2" t="e">
        <f t="shared" si="21"/>
        <v>#DIV/0!</v>
      </c>
      <c r="U88" s="2" t="e">
        <f t="shared" si="19"/>
        <v>#DIV/0!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 t="s">
        <v>145</v>
      </c>
      <c r="AG88" s="2">
        <f t="shared" si="22"/>
        <v>50.4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x14ac:dyDescent="0.25">
      <c r="A89" s="2" t="s">
        <v>146</v>
      </c>
      <c r="B89" s="2" t="s">
        <v>40</v>
      </c>
      <c r="C89" s="2">
        <v>168</v>
      </c>
      <c r="D89" s="2">
        <v>94</v>
      </c>
      <c r="E89" s="2">
        <v>122</v>
      </c>
      <c r="F89" s="2">
        <v>84</v>
      </c>
      <c r="G89" s="3">
        <v>0.33</v>
      </c>
      <c r="H89" s="2">
        <v>45</v>
      </c>
      <c r="I89" s="2" t="s">
        <v>41</v>
      </c>
      <c r="J89" s="2">
        <v>90</v>
      </c>
      <c r="K89" s="2">
        <f t="shared" si="16"/>
        <v>32</v>
      </c>
      <c r="L89" s="2">
        <f t="shared" si="17"/>
        <v>42</v>
      </c>
      <c r="M89" s="2">
        <v>80</v>
      </c>
      <c r="N89" s="2">
        <v>0</v>
      </c>
      <c r="O89" s="2">
        <f t="shared" si="18"/>
        <v>8.4</v>
      </c>
      <c r="P89" s="12">
        <f>14*O89-N89-F89</f>
        <v>33.600000000000009</v>
      </c>
      <c r="Q89" s="12">
        <f t="shared" si="20"/>
        <v>34</v>
      </c>
      <c r="R89" s="12"/>
      <c r="S89" s="2"/>
      <c r="T89" s="2">
        <f t="shared" si="21"/>
        <v>14.047619047619047</v>
      </c>
      <c r="U89" s="2">
        <f t="shared" si="19"/>
        <v>10</v>
      </c>
      <c r="V89" s="2">
        <v>3.6</v>
      </c>
      <c r="W89" s="2">
        <v>10.199999999999999</v>
      </c>
      <c r="X89" s="2">
        <v>16.600000000000001</v>
      </c>
      <c r="Y89" s="2">
        <v>10.4</v>
      </c>
      <c r="Z89" s="2">
        <v>7.8</v>
      </c>
      <c r="AA89" s="2">
        <v>0.4</v>
      </c>
      <c r="AB89" s="2">
        <v>20.8</v>
      </c>
      <c r="AC89" s="2">
        <v>8.1999999999999993</v>
      </c>
      <c r="AD89" s="2">
        <v>11.8</v>
      </c>
      <c r="AE89" s="2">
        <v>17.2</v>
      </c>
      <c r="AF89" s="2"/>
      <c r="AG89" s="2">
        <f t="shared" si="22"/>
        <v>11.22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x14ac:dyDescent="0.25">
      <c r="A90" s="2" t="s">
        <v>147</v>
      </c>
      <c r="B90" s="2" t="s">
        <v>40</v>
      </c>
      <c r="C90" s="2">
        <v>25</v>
      </c>
      <c r="D90" s="2">
        <v>431</v>
      </c>
      <c r="E90" s="2">
        <v>88</v>
      </c>
      <c r="F90" s="2">
        <v>292</v>
      </c>
      <c r="G90" s="3">
        <v>0.36</v>
      </c>
      <c r="H90" s="2">
        <v>45</v>
      </c>
      <c r="I90" s="2" t="s">
        <v>41</v>
      </c>
      <c r="J90" s="2">
        <v>15</v>
      </c>
      <c r="K90" s="2">
        <f t="shared" si="16"/>
        <v>73</v>
      </c>
      <c r="L90" s="2">
        <f t="shared" si="17"/>
        <v>88</v>
      </c>
      <c r="M90" s="2"/>
      <c r="N90" s="2">
        <v>0</v>
      </c>
      <c r="O90" s="2">
        <f t="shared" si="18"/>
        <v>17.600000000000001</v>
      </c>
      <c r="P90" s="12"/>
      <c r="Q90" s="12">
        <f t="shared" si="20"/>
        <v>0</v>
      </c>
      <c r="R90" s="12"/>
      <c r="S90" s="2"/>
      <c r="T90" s="2">
        <f t="shared" si="21"/>
        <v>16.59090909090909</v>
      </c>
      <c r="U90" s="2">
        <f t="shared" si="19"/>
        <v>16.59090909090909</v>
      </c>
      <c r="V90" s="2">
        <v>17</v>
      </c>
      <c r="W90" s="2">
        <v>47.6</v>
      </c>
      <c r="X90" s="2">
        <v>14.2</v>
      </c>
      <c r="Y90" s="2">
        <v>28.2</v>
      </c>
      <c r="Z90" s="2">
        <v>40.200000000000003</v>
      </c>
      <c r="AA90" s="2">
        <v>23.6</v>
      </c>
      <c r="AB90" s="2">
        <v>23.4</v>
      </c>
      <c r="AC90" s="2">
        <v>22.6</v>
      </c>
      <c r="AD90" s="2">
        <v>20.6</v>
      </c>
      <c r="AE90" s="2">
        <v>44.4</v>
      </c>
      <c r="AF90" s="2"/>
      <c r="AG90" s="2">
        <f t="shared" si="22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x14ac:dyDescent="0.25">
      <c r="A91" s="2" t="s">
        <v>148</v>
      </c>
      <c r="B91" s="2" t="s">
        <v>36</v>
      </c>
      <c r="C91" s="2">
        <v>2168.029</v>
      </c>
      <c r="D91" s="2">
        <v>879.27700000000004</v>
      </c>
      <c r="E91" s="2">
        <v>1312.0820000000001</v>
      </c>
      <c r="F91" s="2">
        <v>1425.6020000000001</v>
      </c>
      <c r="G91" s="3">
        <v>1</v>
      </c>
      <c r="H91" s="2">
        <v>45</v>
      </c>
      <c r="I91" s="2" t="s">
        <v>61</v>
      </c>
      <c r="J91" s="2">
        <v>894.02700000000004</v>
      </c>
      <c r="K91" s="2">
        <f t="shared" si="16"/>
        <v>418.05500000000006</v>
      </c>
      <c r="L91" s="2">
        <f t="shared" si="17"/>
        <v>508.05500000000006</v>
      </c>
      <c r="M91" s="2">
        <v>804.02700000000004</v>
      </c>
      <c r="N91" s="2">
        <v>0</v>
      </c>
      <c r="O91" s="2">
        <f t="shared" si="18"/>
        <v>101.61100000000002</v>
      </c>
      <c r="P91" s="12"/>
      <c r="Q91" s="35">
        <f>R91+O91</f>
        <v>201.61100000000002</v>
      </c>
      <c r="R91" s="12">
        <v>100</v>
      </c>
      <c r="S91" s="2"/>
      <c r="T91" s="2">
        <f t="shared" si="21"/>
        <v>16.014142169646988</v>
      </c>
      <c r="U91" s="2">
        <f t="shared" si="19"/>
        <v>14.029996752320121</v>
      </c>
      <c r="V91" s="2">
        <v>97.706199999999995</v>
      </c>
      <c r="W91" s="2">
        <v>120.0866</v>
      </c>
      <c r="X91" s="2">
        <v>224.49199999999999</v>
      </c>
      <c r="Y91" s="2">
        <v>164.79339999999999</v>
      </c>
      <c r="Z91" s="2">
        <v>158.85380000000001</v>
      </c>
      <c r="AA91" s="2">
        <v>141.86060000000001</v>
      </c>
      <c r="AB91" s="2">
        <v>112.39279999999999</v>
      </c>
      <c r="AC91" s="2">
        <v>163.20740000000001</v>
      </c>
      <c r="AD91" s="2">
        <v>163.3578</v>
      </c>
      <c r="AE91" s="2">
        <v>147.8184</v>
      </c>
      <c r="AF91" s="13" t="s">
        <v>43</v>
      </c>
      <c r="AG91" s="2">
        <f t="shared" si="22"/>
        <v>201.61100000000002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x14ac:dyDescent="0.25">
      <c r="A92" s="2" t="s">
        <v>149</v>
      </c>
      <c r="B92" s="2" t="s">
        <v>40</v>
      </c>
      <c r="C92" s="2">
        <v>21</v>
      </c>
      <c r="D92" s="2">
        <v>21</v>
      </c>
      <c r="E92" s="2">
        <v>1</v>
      </c>
      <c r="F92" s="2">
        <v>14</v>
      </c>
      <c r="G92" s="3">
        <v>0.1</v>
      </c>
      <c r="H92" s="2">
        <v>60</v>
      </c>
      <c r="I92" s="2" t="s">
        <v>41</v>
      </c>
      <c r="J92" s="2"/>
      <c r="K92" s="2">
        <f t="shared" si="16"/>
        <v>1</v>
      </c>
      <c r="L92" s="2">
        <f t="shared" si="17"/>
        <v>1</v>
      </c>
      <c r="M92" s="2"/>
      <c r="N92" s="2">
        <v>29</v>
      </c>
      <c r="O92" s="2">
        <f t="shared" si="18"/>
        <v>0.2</v>
      </c>
      <c r="P92" s="12"/>
      <c r="Q92" s="12">
        <f t="shared" si="20"/>
        <v>0</v>
      </c>
      <c r="R92" s="12"/>
      <c r="S92" s="2"/>
      <c r="T92" s="2">
        <f t="shared" si="21"/>
        <v>215</v>
      </c>
      <c r="U92" s="2">
        <f t="shared" si="19"/>
        <v>215</v>
      </c>
      <c r="V92" s="2">
        <v>3.6</v>
      </c>
      <c r="W92" s="2">
        <v>2.6</v>
      </c>
      <c r="X92" s="2">
        <v>4.8</v>
      </c>
      <c r="Y92" s="2">
        <v>3.4</v>
      </c>
      <c r="Z92" s="2">
        <v>0.8</v>
      </c>
      <c r="AA92" s="2">
        <v>1.4</v>
      </c>
      <c r="AB92" s="2">
        <v>4</v>
      </c>
      <c r="AC92" s="2">
        <v>3.2</v>
      </c>
      <c r="AD92" s="2">
        <v>8.8000000000000007</v>
      </c>
      <c r="AE92" s="2">
        <v>24</v>
      </c>
      <c r="AF92" s="2" t="s">
        <v>150</v>
      </c>
      <c r="AG92" s="2">
        <f t="shared" si="22"/>
        <v>0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x14ac:dyDescent="0.25">
      <c r="A93" s="2" t="s">
        <v>151</v>
      </c>
      <c r="B93" s="2" t="s">
        <v>36</v>
      </c>
      <c r="C93" s="2">
        <v>89.4</v>
      </c>
      <c r="D93" s="2">
        <v>52.658000000000001</v>
      </c>
      <c r="E93" s="2">
        <v>25.222000000000001</v>
      </c>
      <c r="F93" s="2">
        <v>62.238</v>
      </c>
      <c r="G93" s="3">
        <v>1</v>
      </c>
      <c r="H93" s="2">
        <v>60</v>
      </c>
      <c r="I93" s="2" t="s">
        <v>41</v>
      </c>
      <c r="J93" s="2">
        <v>5</v>
      </c>
      <c r="K93" s="2">
        <f t="shared" si="16"/>
        <v>20.222000000000001</v>
      </c>
      <c r="L93" s="2">
        <f t="shared" si="17"/>
        <v>25.222000000000001</v>
      </c>
      <c r="M93" s="2"/>
      <c r="N93" s="2">
        <v>0</v>
      </c>
      <c r="O93" s="2">
        <f t="shared" si="18"/>
        <v>5.0444000000000004</v>
      </c>
      <c r="P93" s="12">
        <f>14*O93-N93-F93</f>
        <v>8.3836000000000013</v>
      </c>
      <c r="Q93" s="12">
        <f t="shared" si="20"/>
        <v>8</v>
      </c>
      <c r="R93" s="12"/>
      <c r="S93" s="2"/>
      <c r="T93" s="2">
        <f t="shared" si="21"/>
        <v>13.923955277139004</v>
      </c>
      <c r="U93" s="2">
        <f t="shared" si="19"/>
        <v>12.338038220601062</v>
      </c>
      <c r="V93" s="2">
        <v>2.7115999999999998</v>
      </c>
      <c r="W93" s="2">
        <v>2.7791999999999999</v>
      </c>
      <c r="X93" s="2">
        <v>7.9496000000000002</v>
      </c>
      <c r="Y93" s="2">
        <v>9.5291999999999994</v>
      </c>
      <c r="Z93" s="2">
        <v>7.56</v>
      </c>
      <c r="AA93" s="2">
        <v>3.9578000000000002</v>
      </c>
      <c r="AB93" s="2">
        <v>3.1804000000000001</v>
      </c>
      <c r="AC93" s="2">
        <v>11.450200000000001</v>
      </c>
      <c r="AD93" s="2">
        <v>3.1686000000000001</v>
      </c>
      <c r="AE93" s="2">
        <v>16.2164</v>
      </c>
      <c r="AF93" s="14" t="s">
        <v>46</v>
      </c>
      <c r="AG93" s="2">
        <f t="shared" si="22"/>
        <v>8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x14ac:dyDescent="0.25">
      <c r="A94" s="2" t="s">
        <v>152</v>
      </c>
      <c r="B94" s="2" t="s">
        <v>36</v>
      </c>
      <c r="C94" s="2">
        <v>30</v>
      </c>
      <c r="D94" s="2">
        <v>27.995999999999999</v>
      </c>
      <c r="E94" s="2">
        <v>4.0069999999999997</v>
      </c>
      <c r="F94" s="2">
        <v>23.989000000000001</v>
      </c>
      <c r="G94" s="3">
        <v>1</v>
      </c>
      <c r="H94" s="2">
        <v>60</v>
      </c>
      <c r="I94" s="2" t="s">
        <v>41</v>
      </c>
      <c r="J94" s="2"/>
      <c r="K94" s="2">
        <f t="shared" si="16"/>
        <v>4.0069999999999997</v>
      </c>
      <c r="L94" s="2">
        <f t="shared" si="17"/>
        <v>4.0069999999999997</v>
      </c>
      <c r="M94" s="2"/>
      <c r="N94" s="2">
        <v>0</v>
      </c>
      <c r="O94" s="2">
        <f t="shared" si="18"/>
        <v>0.80139999999999989</v>
      </c>
      <c r="P94" s="12"/>
      <c r="Q94" s="12">
        <f t="shared" si="20"/>
        <v>0</v>
      </c>
      <c r="R94" s="12"/>
      <c r="S94" s="2"/>
      <c r="T94" s="2">
        <f t="shared" si="21"/>
        <v>29.933865734963817</v>
      </c>
      <c r="U94" s="2">
        <f t="shared" si="19"/>
        <v>29.933865734963817</v>
      </c>
      <c r="V94" s="2">
        <v>0.80400000000000005</v>
      </c>
      <c r="W94" s="2">
        <v>0.81720000000000004</v>
      </c>
      <c r="X94" s="2">
        <v>1.1796</v>
      </c>
      <c r="Y94" s="2">
        <v>0.39879999999999999</v>
      </c>
      <c r="Z94" s="2">
        <v>3.1339999999999999</v>
      </c>
      <c r="AA94" s="2">
        <v>0.4032</v>
      </c>
      <c r="AB94" s="2">
        <v>2.7490000000000001</v>
      </c>
      <c r="AC94" s="2">
        <v>1.9372</v>
      </c>
      <c r="AD94" s="2">
        <v>0.39240000000000003</v>
      </c>
      <c r="AE94" s="2">
        <v>3.4725999999999999</v>
      </c>
      <c r="AF94" s="14" t="s">
        <v>46</v>
      </c>
      <c r="AG94" s="2">
        <f t="shared" si="22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x14ac:dyDescent="0.25">
      <c r="A95" s="2" t="s">
        <v>153</v>
      </c>
      <c r="B95" s="2" t="s">
        <v>36</v>
      </c>
      <c r="C95" s="2">
        <v>67.5</v>
      </c>
      <c r="D95" s="2">
        <v>100.572</v>
      </c>
      <c r="E95" s="2">
        <v>57.109000000000002</v>
      </c>
      <c r="F95" s="2">
        <v>31.478999999999999</v>
      </c>
      <c r="G95" s="3">
        <v>1</v>
      </c>
      <c r="H95" s="2">
        <v>60</v>
      </c>
      <c r="I95" s="2" t="s">
        <v>45</v>
      </c>
      <c r="J95" s="2"/>
      <c r="K95" s="2">
        <f t="shared" si="16"/>
        <v>57.109000000000002</v>
      </c>
      <c r="L95" s="2">
        <f t="shared" si="17"/>
        <v>57.109000000000002</v>
      </c>
      <c r="M95" s="2"/>
      <c r="N95" s="2">
        <v>31</v>
      </c>
      <c r="O95" s="2">
        <f t="shared" si="18"/>
        <v>11.421800000000001</v>
      </c>
      <c r="P95" s="12">
        <f>13*O95-N95-F95</f>
        <v>86.004400000000018</v>
      </c>
      <c r="Q95" s="35">
        <f>R95+O95</f>
        <v>111.4218</v>
      </c>
      <c r="R95" s="12">
        <v>100</v>
      </c>
      <c r="S95" s="2"/>
      <c r="T95" s="2">
        <f t="shared" si="21"/>
        <v>15.22534101455112</v>
      </c>
      <c r="U95" s="2">
        <f t="shared" si="19"/>
        <v>5.4701535659878475</v>
      </c>
      <c r="V95" s="2">
        <v>9.9185999999999996</v>
      </c>
      <c r="W95" s="2">
        <v>11.001799999999999</v>
      </c>
      <c r="X95" s="2">
        <v>11.4864</v>
      </c>
      <c r="Y95" s="2">
        <v>14.2036</v>
      </c>
      <c r="Z95" s="2">
        <v>16.5822</v>
      </c>
      <c r="AA95" s="2">
        <v>15.099</v>
      </c>
      <c r="AB95" s="2">
        <v>13.789199999999999</v>
      </c>
      <c r="AC95" s="2">
        <v>13.5692</v>
      </c>
      <c r="AD95" s="2">
        <v>12.0014</v>
      </c>
      <c r="AE95" s="2">
        <v>18.293199999999999</v>
      </c>
      <c r="AF95" s="2" t="s">
        <v>154</v>
      </c>
      <c r="AG95" s="2">
        <f t="shared" si="22"/>
        <v>111.4218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x14ac:dyDescent="0.25">
      <c r="A96" s="2" t="s">
        <v>155</v>
      </c>
      <c r="B96" s="2" t="s">
        <v>40</v>
      </c>
      <c r="C96" s="2"/>
      <c r="D96" s="2">
        <v>24</v>
      </c>
      <c r="E96" s="2">
        <v>24</v>
      </c>
      <c r="F96" s="2"/>
      <c r="G96" s="3">
        <v>0.4</v>
      </c>
      <c r="H96" s="2">
        <v>30</v>
      </c>
      <c r="I96" s="2" t="s">
        <v>41</v>
      </c>
      <c r="J96" s="2"/>
      <c r="K96" s="2">
        <f t="shared" si="16"/>
        <v>24</v>
      </c>
      <c r="L96" s="2">
        <f t="shared" si="17"/>
        <v>24</v>
      </c>
      <c r="M96" s="2"/>
      <c r="N96" s="2">
        <v>0</v>
      </c>
      <c r="O96" s="2">
        <f t="shared" si="18"/>
        <v>4.8</v>
      </c>
      <c r="P96" s="12">
        <f>10*O96-N96-F96</f>
        <v>48</v>
      </c>
      <c r="Q96" s="12">
        <v>64</v>
      </c>
      <c r="R96" s="12">
        <v>70</v>
      </c>
      <c r="S96" s="2"/>
      <c r="T96" s="2">
        <f t="shared" si="21"/>
        <v>13.333333333333334</v>
      </c>
      <c r="U96" s="2">
        <f t="shared" si="19"/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 t="s">
        <v>156</v>
      </c>
      <c r="AG96" s="2">
        <f t="shared" si="22"/>
        <v>25.6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x14ac:dyDescent="0.25">
      <c r="A97" s="2" t="s">
        <v>157</v>
      </c>
      <c r="B97" s="2" t="s">
        <v>40</v>
      </c>
      <c r="C97" s="2">
        <v>227</v>
      </c>
      <c r="D97" s="2">
        <v>114</v>
      </c>
      <c r="E97" s="2">
        <v>134</v>
      </c>
      <c r="F97" s="2">
        <v>149</v>
      </c>
      <c r="G97" s="3">
        <v>0.33</v>
      </c>
      <c r="H97" s="2" t="e">
        <f>#N/A</f>
        <v>#N/A</v>
      </c>
      <c r="I97" s="2" t="s">
        <v>41</v>
      </c>
      <c r="J97" s="2">
        <v>95</v>
      </c>
      <c r="K97" s="2">
        <f t="shared" si="16"/>
        <v>39</v>
      </c>
      <c r="L97" s="2">
        <f t="shared" si="17"/>
        <v>54</v>
      </c>
      <c r="M97" s="2">
        <v>80</v>
      </c>
      <c r="N97" s="2">
        <v>0</v>
      </c>
      <c r="O97" s="2">
        <f t="shared" si="18"/>
        <v>10.8</v>
      </c>
      <c r="P97" s="12"/>
      <c r="Q97" s="12">
        <f t="shared" si="20"/>
        <v>0</v>
      </c>
      <c r="R97" s="12"/>
      <c r="S97" s="2"/>
      <c r="T97" s="2">
        <f t="shared" si="21"/>
        <v>13.796296296296296</v>
      </c>
      <c r="U97" s="2">
        <f t="shared" si="19"/>
        <v>13.796296296296296</v>
      </c>
      <c r="V97" s="2">
        <v>6</v>
      </c>
      <c r="W97" s="2">
        <v>10</v>
      </c>
      <c r="X97" s="2">
        <v>23.6</v>
      </c>
      <c r="Y97" s="2">
        <v>13.6</v>
      </c>
      <c r="Z97" s="2">
        <v>1.4</v>
      </c>
      <c r="AA97" s="2">
        <v>21.8</v>
      </c>
      <c r="AB97" s="2">
        <v>9</v>
      </c>
      <c r="AC97" s="2">
        <v>3.2</v>
      </c>
      <c r="AD97" s="2">
        <v>22.4</v>
      </c>
      <c r="AE97" s="2">
        <v>7.6</v>
      </c>
      <c r="AF97" s="13" t="s">
        <v>43</v>
      </c>
      <c r="AG97" s="2">
        <f t="shared" si="22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x14ac:dyDescent="0.25">
      <c r="A98" s="9" t="s">
        <v>158</v>
      </c>
      <c r="B98" s="9" t="s">
        <v>40</v>
      </c>
      <c r="C98" s="9"/>
      <c r="D98" s="9">
        <v>120</v>
      </c>
      <c r="E98" s="9">
        <v>120</v>
      </c>
      <c r="F98" s="9"/>
      <c r="G98" s="10">
        <v>0</v>
      </c>
      <c r="H98" s="9" t="e">
        <f>#N/A</f>
        <v>#N/A</v>
      </c>
      <c r="I98" s="9" t="s">
        <v>37</v>
      </c>
      <c r="J98" s="9">
        <v>120</v>
      </c>
      <c r="K98" s="9">
        <f t="shared" si="16"/>
        <v>0</v>
      </c>
      <c r="L98" s="9">
        <f t="shared" si="17"/>
        <v>0</v>
      </c>
      <c r="M98" s="9">
        <v>120</v>
      </c>
      <c r="N98" s="9"/>
      <c r="O98" s="9">
        <f t="shared" si="18"/>
        <v>0</v>
      </c>
      <c r="P98" s="11"/>
      <c r="Q98" s="11">
        <f t="shared" si="20"/>
        <v>0</v>
      </c>
      <c r="R98" s="11"/>
      <c r="S98" s="9"/>
      <c r="T98" s="9" t="e">
        <f t="shared" si="21"/>
        <v>#DIV/0!</v>
      </c>
      <c r="U98" s="9" t="e">
        <f t="shared" si="19"/>
        <v>#DIV/0!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/>
      <c r="AG98" s="2">
        <f t="shared" si="22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x14ac:dyDescent="0.25">
      <c r="A99" s="9" t="s">
        <v>159</v>
      </c>
      <c r="B99" s="9" t="s">
        <v>36</v>
      </c>
      <c r="C99" s="9"/>
      <c r="D99" s="9">
        <v>1.585</v>
      </c>
      <c r="E99" s="9">
        <v>1.585</v>
      </c>
      <c r="F99" s="9"/>
      <c r="G99" s="10">
        <v>0</v>
      </c>
      <c r="H99" s="9" t="e">
        <f>#N/A</f>
        <v>#N/A</v>
      </c>
      <c r="I99" s="9" t="s">
        <v>37</v>
      </c>
      <c r="J99" s="9"/>
      <c r="K99" s="9">
        <f t="shared" si="16"/>
        <v>1.585</v>
      </c>
      <c r="L99" s="9">
        <f t="shared" si="17"/>
        <v>1.585</v>
      </c>
      <c r="M99" s="9"/>
      <c r="N99" s="9"/>
      <c r="O99" s="9">
        <f t="shared" si="18"/>
        <v>0.317</v>
      </c>
      <c r="P99" s="11"/>
      <c r="Q99" s="11">
        <f t="shared" si="20"/>
        <v>0</v>
      </c>
      <c r="R99" s="11"/>
      <c r="S99" s="9"/>
      <c r="T99" s="9">
        <f t="shared" si="21"/>
        <v>0</v>
      </c>
      <c r="U99" s="9">
        <f t="shared" si="19"/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/>
      <c r="AG99" s="2">
        <f t="shared" si="22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x14ac:dyDescent="0.25">
      <c r="A100" s="9" t="s">
        <v>160</v>
      </c>
      <c r="B100" s="9" t="s">
        <v>36</v>
      </c>
      <c r="C100" s="9"/>
      <c r="D100" s="9">
        <v>1.5760000000000001</v>
      </c>
      <c r="E100" s="9">
        <v>-0.58399999999999996</v>
      </c>
      <c r="F100" s="9"/>
      <c r="G100" s="10">
        <v>0</v>
      </c>
      <c r="H100" s="9" t="e">
        <f>#N/A</f>
        <v>#N/A</v>
      </c>
      <c r="I100" s="9" t="s">
        <v>37</v>
      </c>
      <c r="J100" s="9"/>
      <c r="K100" s="9">
        <f t="shared" si="16"/>
        <v>-0.58399999999999996</v>
      </c>
      <c r="L100" s="9">
        <f t="shared" si="17"/>
        <v>-0.58399999999999996</v>
      </c>
      <c r="M100" s="9"/>
      <c r="N100" s="9"/>
      <c r="O100" s="9">
        <f t="shared" si="18"/>
        <v>-0.11679999999999999</v>
      </c>
      <c r="P100" s="11"/>
      <c r="Q100" s="11">
        <f t="shared" si="20"/>
        <v>0</v>
      </c>
      <c r="R100" s="11"/>
      <c r="S100" s="9"/>
      <c r="T100" s="9">
        <f t="shared" si="21"/>
        <v>0</v>
      </c>
      <c r="U100" s="9">
        <f t="shared" si="19"/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/>
      <c r="AG100" s="2">
        <f t="shared" si="22"/>
        <v>0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x14ac:dyDescent="0.25">
      <c r="A101" s="9" t="s">
        <v>161</v>
      </c>
      <c r="B101" s="9" t="s">
        <v>40</v>
      </c>
      <c r="C101" s="9"/>
      <c r="D101" s="9">
        <v>80</v>
      </c>
      <c r="E101" s="9">
        <v>80</v>
      </c>
      <c r="F101" s="9"/>
      <c r="G101" s="10">
        <v>0</v>
      </c>
      <c r="H101" s="9" t="e">
        <f>#N/A</f>
        <v>#N/A</v>
      </c>
      <c r="I101" s="9" t="s">
        <v>37</v>
      </c>
      <c r="J101" s="9">
        <v>80</v>
      </c>
      <c r="K101" s="9">
        <f t="shared" si="16"/>
        <v>0</v>
      </c>
      <c r="L101" s="9">
        <f t="shared" si="17"/>
        <v>0</v>
      </c>
      <c r="M101" s="9">
        <v>80</v>
      </c>
      <c r="N101" s="9"/>
      <c r="O101" s="9">
        <f t="shared" si="18"/>
        <v>0</v>
      </c>
      <c r="P101" s="11"/>
      <c r="Q101" s="11">
        <f t="shared" si="20"/>
        <v>0</v>
      </c>
      <c r="R101" s="11"/>
      <c r="S101" s="9"/>
      <c r="T101" s="9" t="e">
        <f t="shared" si="21"/>
        <v>#DIV/0!</v>
      </c>
      <c r="U101" s="9" t="e">
        <f t="shared" si="19"/>
        <v>#DIV/0!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/>
      <c r="AG101" s="2">
        <f t="shared" si="22"/>
        <v>0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x14ac:dyDescent="0.25">
      <c r="A102" s="2" t="s">
        <v>162</v>
      </c>
      <c r="B102" s="2" t="s">
        <v>36</v>
      </c>
      <c r="C102" s="2">
        <v>278.39999999999998</v>
      </c>
      <c r="D102" s="2">
        <v>81.046999999999997</v>
      </c>
      <c r="E102" s="2">
        <v>133.911</v>
      </c>
      <c r="F102" s="2">
        <v>138.26499999999999</v>
      </c>
      <c r="G102" s="3">
        <v>1</v>
      </c>
      <c r="H102" s="2">
        <v>45</v>
      </c>
      <c r="I102" s="2" t="s">
        <v>41</v>
      </c>
      <c r="J102" s="2">
        <v>29</v>
      </c>
      <c r="K102" s="2">
        <f t="shared" ref="K102:K117" si="23">E102-J102</f>
        <v>104.911</v>
      </c>
      <c r="L102" s="2">
        <f t="shared" ref="L102:L117" si="24">E102-M102</f>
        <v>133.911</v>
      </c>
      <c r="M102" s="2"/>
      <c r="N102" s="2">
        <v>16</v>
      </c>
      <c r="O102" s="2">
        <f t="shared" ref="O102:O117" si="25">L102/5</f>
        <v>26.7822</v>
      </c>
      <c r="P102" s="12">
        <f>14*O102-N102-F102</f>
        <v>220.68580000000003</v>
      </c>
      <c r="Q102" s="35">
        <f>R102+O102</f>
        <v>266.78219999999999</v>
      </c>
      <c r="R102" s="12">
        <v>240</v>
      </c>
      <c r="S102" s="2"/>
      <c r="T102" s="2">
        <f t="shared" si="21"/>
        <v>15.721158082607104</v>
      </c>
      <c r="U102" s="2">
        <f t="shared" ref="U102:U117" si="26">(F102+N102)/O102</f>
        <v>5.7599823763544435</v>
      </c>
      <c r="V102" s="2">
        <v>24.662600000000001</v>
      </c>
      <c r="W102" s="2">
        <v>28.6252</v>
      </c>
      <c r="X102" s="2">
        <v>35.7926</v>
      </c>
      <c r="Y102" s="2">
        <v>40.215400000000002</v>
      </c>
      <c r="Z102" s="2">
        <v>6.9363999999999999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 t="s">
        <v>163</v>
      </c>
      <c r="AG102" s="2">
        <f t="shared" si="22"/>
        <v>266.78219999999999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x14ac:dyDescent="0.25">
      <c r="A103" s="2" t="s">
        <v>164</v>
      </c>
      <c r="B103" s="2" t="s">
        <v>40</v>
      </c>
      <c r="C103" s="2">
        <v>115</v>
      </c>
      <c r="D103" s="2">
        <v>1311</v>
      </c>
      <c r="E103" s="2">
        <v>453</v>
      </c>
      <c r="F103" s="2">
        <v>846</v>
      </c>
      <c r="G103" s="3">
        <v>0.41</v>
      </c>
      <c r="H103" s="2">
        <v>50</v>
      </c>
      <c r="I103" s="2" t="s">
        <v>41</v>
      </c>
      <c r="J103" s="2">
        <v>151</v>
      </c>
      <c r="K103" s="2">
        <f t="shared" si="23"/>
        <v>302</v>
      </c>
      <c r="L103" s="2">
        <f t="shared" si="24"/>
        <v>333</v>
      </c>
      <c r="M103" s="2">
        <v>120</v>
      </c>
      <c r="N103" s="2">
        <v>0</v>
      </c>
      <c r="O103" s="2">
        <f t="shared" si="25"/>
        <v>66.599999999999994</v>
      </c>
      <c r="P103" s="12">
        <f>14*O103-N103-F103</f>
        <v>86.399999999999864</v>
      </c>
      <c r="Q103" s="12">
        <v>140</v>
      </c>
      <c r="R103" s="12">
        <v>140</v>
      </c>
      <c r="S103" s="2"/>
      <c r="T103" s="2">
        <f t="shared" si="21"/>
        <v>14.804804804804807</v>
      </c>
      <c r="U103" s="2">
        <f t="shared" si="26"/>
        <v>12.702702702702704</v>
      </c>
      <c r="V103" s="2">
        <v>59</v>
      </c>
      <c r="W103" s="2">
        <v>96</v>
      </c>
      <c r="X103" s="2">
        <v>56.2</v>
      </c>
      <c r="Y103" s="2">
        <v>29.6</v>
      </c>
      <c r="Z103" s="2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 t="s">
        <v>165</v>
      </c>
      <c r="AG103" s="2">
        <f t="shared" si="22"/>
        <v>57.4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x14ac:dyDescent="0.25">
      <c r="A104" s="2" t="s">
        <v>166</v>
      </c>
      <c r="B104" s="2" t="s">
        <v>36</v>
      </c>
      <c r="C104" s="2">
        <v>400</v>
      </c>
      <c r="D104" s="2">
        <v>901</v>
      </c>
      <c r="E104" s="2">
        <v>841.36900000000003</v>
      </c>
      <c r="F104" s="2">
        <v>153.04900000000001</v>
      </c>
      <c r="G104" s="3">
        <v>1</v>
      </c>
      <c r="H104" s="2">
        <v>50</v>
      </c>
      <c r="I104" s="2" t="s">
        <v>41</v>
      </c>
      <c r="J104" s="2">
        <v>644.45799999999997</v>
      </c>
      <c r="K104" s="2">
        <f t="shared" si="23"/>
        <v>196.91100000000006</v>
      </c>
      <c r="L104" s="2">
        <f t="shared" si="24"/>
        <v>228.41100000000006</v>
      </c>
      <c r="M104" s="2">
        <v>612.95799999999997</v>
      </c>
      <c r="N104" s="2">
        <v>230</v>
      </c>
      <c r="O104" s="2">
        <f t="shared" si="25"/>
        <v>45.682200000000009</v>
      </c>
      <c r="P104" s="12">
        <f>14*O104-N104-F104</f>
        <v>256.50180000000012</v>
      </c>
      <c r="Q104" s="35">
        <f>R104+O104</f>
        <v>335.68220000000002</v>
      </c>
      <c r="R104" s="12">
        <v>290</v>
      </c>
      <c r="S104" s="2"/>
      <c r="T104" s="2">
        <f t="shared" si="21"/>
        <v>15.733287801375587</v>
      </c>
      <c r="U104" s="2">
        <f t="shared" si="26"/>
        <v>8.3850821545372138</v>
      </c>
      <c r="V104" s="2">
        <v>43.335000000000001</v>
      </c>
      <c r="W104" s="2">
        <v>40.189</v>
      </c>
      <c r="X104" s="2">
        <v>53.014200000000002</v>
      </c>
      <c r="Y104" s="2">
        <v>45.966000000000001</v>
      </c>
      <c r="Z104" s="2">
        <v>4.0137999999999998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 t="s">
        <v>167</v>
      </c>
      <c r="AG104" s="2">
        <f t="shared" si="22"/>
        <v>335.68220000000002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x14ac:dyDescent="0.25">
      <c r="A105" s="2" t="s">
        <v>168</v>
      </c>
      <c r="B105" s="2" t="s">
        <v>40</v>
      </c>
      <c r="C105" s="2">
        <v>83</v>
      </c>
      <c r="D105" s="2">
        <v>473</v>
      </c>
      <c r="E105" s="2">
        <v>184</v>
      </c>
      <c r="F105" s="2">
        <v>174</v>
      </c>
      <c r="G105" s="3">
        <v>0.35</v>
      </c>
      <c r="H105" s="2">
        <v>50</v>
      </c>
      <c r="I105" s="2" t="s">
        <v>41</v>
      </c>
      <c r="J105" s="2">
        <v>21</v>
      </c>
      <c r="K105" s="2">
        <f t="shared" si="23"/>
        <v>163</v>
      </c>
      <c r="L105" s="2">
        <f t="shared" si="24"/>
        <v>184</v>
      </c>
      <c r="M105" s="2"/>
      <c r="N105" s="2">
        <v>200</v>
      </c>
      <c r="O105" s="2">
        <f t="shared" si="25"/>
        <v>36.799999999999997</v>
      </c>
      <c r="P105" s="12">
        <f>14*O105-N105-F105</f>
        <v>141.19999999999993</v>
      </c>
      <c r="Q105" s="12">
        <v>170</v>
      </c>
      <c r="R105" s="12">
        <v>170</v>
      </c>
      <c r="S105" s="2"/>
      <c r="T105" s="2">
        <f t="shared" si="21"/>
        <v>14.782608695652176</v>
      </c>
      <c r="U105" s="2">
        <f t="shared" si="26"/>
        <v>10.163043478260871</v>
      </c>
      <c r="V105" s="2">
        <v>31.6</v>
      </c>
      <c r="W105" s="2">
        <v>33.6</v>
      </c>
      <c r="X105" s="2">
        <v>25.8</v>
      </c>
      <c r="Y105" s="2">
        <v>38</v>
      </c>
      <c r="Z105" s="2">
        <v>5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 t="s">
        <v>169</v>
      </c>
      <c r="AG105" s="2">
        <f t="shared" si="22"/>
        <v>59.499999999999993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x14ac:dyDescent="0.25">
      <c r="A106" s="2" t="s">
        <v>170</v>
      </c>
      <c r="B106" s="2" t="s">
        <v>36</v>
      </c>
      <c r="C106" s="2">
        <v>137</v>
      </c>
      <c r="D106" s="2">
        <v>118.645</v>
      </c>
      <c r="E106" s="2">
        <v>163.29400000000001</v>
      </c>
      <c r="F106" s="2">
        <v>29.318999999999999</v>
      </c>
      <c r="G106" s="3">
        <v>1</v>
      </c>
      <c r="H106" s="2">
        <v>50</v>
      </c>
      <c r="I106" s="2" t="s">
        <v>41</v>
      </c>
      <c r="J106" s="2">
        <v>19.5</v>
      </c>
      <c r="K106" s="2">
        <f t="shared" si="23"/>
        <v>143.79400000000001</v>
      </c>
      <c r="L106" s="2">
        <f t="shared" si="24"/>
        <v>163.29400000000001</v>
      </c>
      <c r="M106" s="2"/>
      <c r="N106" s="2">
        <v>100</v>
      </c>
      <c r="O106" s="2">
        <f t="shared" si="25"/>
        <v>32.658799999999999</v>
      </c>
      <c r="P106" s="12">
        <f>12*O106-N106-F106</f>
        <v>262.58659999999998</v>
      </c>
      <c r="Q106" s="35">
        <f>R106+O106</f>
        <v>312.65879999999999</v>
      </c>
      <c r="R106" s="12">
        <v>280</v>
      </c>
      <c r="S106" s="2"/>
      <c r="T106" s="2">
        <f t="shared" si="21"/>
        <v>13.533191666564601</v>
      </c>
      <c r="U106" s="2">
        <f t="shared" si="26"/>
        <v>3.9596984579960068</v>
      </c>
      <c r="V106" s="2">
        <v>20.638999999999999</v>
      </c>
      <c r="W106" s="2">
        <v>18.8264</v>
      </c>
      <c r="X106" s="2">
        <v>16.926200000000001</v>
      </c>
      <c r="Y106" s="2">
        <v>32.729199999999999</v>
      </c>
      <c r="Z106" s="2">
        <v>12.9718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 t="s">
        <v>171</v>
      </c>
      <c r="AG106" s="2">
        <f t="shared" si="22"/>
        <v>312.65879999999999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x14ac:dyDescent="0.25">
      <c r="A107" s="2" t="s">
        <v>172</v>
      </c>
      <c r="B107" s="2" t="s">
        <v>40</v>
      </c>
      <c r="C107" s="2">
        <v>190</v>
      </c>
      <c r="D107" s="2">
        <v>590</v>
      </c>
      <c r="E107" s="2">
        <v>316</v>
      </c>
      <c r="F107" s="2">
        <v>321</v>
      </c>
      <c r="G107" s="3">
        <v>0.4</v>
      </c>
      <c r="H107" s="2">
        <v>50</v>
      </c>
      <c r="I107" s="2" t="s">
        <v>41</v>
      </c>
      <c r="J107" s="2">
        <v>52</v>
      </c>
      <c r="K107" s="2">
        <f t="shared" si="23"/>
        <v>264</v>
      </c>
      <c r="L107" s="2">
        <f t="shared" si="24"/>
        <v>276</v>
      </c>
      <c r="M107" s="2">
        <v>40</v>
      </c>
      <c r="N107" s="2">
        <v>0</v>
      </c>
      <c r="O107" s="2">
        <f t="shared" si="25"/>
        <v>55.2</v>
      </c>
      <c r="P107" s="12">
        <f>14*O107-N107-F107</f>
        <v>451.80000000000007</v>
      </c>
      <c r="Q107" s="12">
        <v>490</v>
      </c>
      <c r="R107" s="12">
        <v>490</v>
      </c>
      <c r="S107" s="2"/>
      <c r="T107" s="2">
        <f t="shared" si="21"/>
        <v>14.692028985507246</v>
      </c>
      <c r="U107" s="2">
        <f t="shared" si="26"/>
        <v>5.8152173913043477</v>
      </c>
      <c r="V107" s="2">
        <v>40</v>
      </c>
      <c r="W107" s="2">
        <v>51.2</v>
      </c>
      <c r="X107" s="2">
        <v>28.6</v>
      </c>
      <c r="Y107" s="2">
        <v>64</v>
      </c>
      <c r="Z107" s="2">
        <v>29.4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14" t="s">
        <v>173</v>
      </c>
      <c r="AG107" s="2">
        <f t="shared" si="22"/>
        <v>196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x14ac:dyDescent="0.25">
      <c r="A108" s="2" t="s">
        <v>174</v>
      </c>
      <c r="B108" s="2" t="s">
        <v>40</v>
      </c>
      <c r="C108" s="2">
        <v>28</v>
      </c>
      <c r="D108" s="2">
        <v>1119</v>
      </c>
      <c r="E108" s="2">
        <v>239</v>
      </c>
      <c r="F108" s="2">
        <v>811</v>
      </c>
      <c r="G108" s="3">
        <v>0.41</v>
      </c>
      <c r="H108" s="2">
        <v>50</v>
      </c>
      <c r="I108" s="2" t="s">
        <v>41</v>
      </c>
      <c r="J108" s="2">
        <v>33</v>
      </c>
      <c r="K108" s="2">
        <f t="shared" si="23"/>
        <v>206</v>
      </c>
      <c r="L108" s="2">
        <f t="shared" si="24"/>
        <v>239</v>
      </c>
      <c r="M108" s="2"/>
      <c r="N108" s="2">
        <v>0</v>
      </c>
      <c r="O108" s="2">
        <f t="shared" si="25"/>
        <v>47.8</v>
      </c>
      <c r="P108" s="12"/>
      <c r="Q108" s="12">
        <f t="shared" si="20"/>
        <v>0</v>
      </c>
      <c r="R108" s="12"/>
      <c r="S108" s="2"/>
      <c r="T108" s="2">
        <f t="shared" si="21"/>
        <v>16.96652719665272</v>
      </c>
      <c r="U108" s="2">
        <f t="shared" si="26"/>
        <v>16.96652719665272</v>
      </c>
      <c r="V108" s="2">
        <v>46.4</v>
      </c>
      <c r="W108" s="2">
        <v>82.2</v>
      </c>
      <c r="X108" s="2">
        <v>45.8</v>
      </c>
      <c r="Y108" s="2">
        <v>41.6</v>
      </c>
      <c r="Z108" s="2">
        <v>2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 t="s">
        <v>175</v>
      </c>
      <c r="AG108" s="2">
        <f t="shared" si="22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x14ac:dyDescent="0.25">
      <c r="A109" s="2" t="s">
        <v>176</v>
      </c>
      <c r="B109" s="2" t="s">
        <v>36</v>
      </c>
      <c r="C109" s="2">
        <v>732.56299999999999</v>
      </c>
      <c r="D109" s="2">
        <v>769.11099999999999</v>
      </c>
      <c r="E109" s="2">
        <v>677.82299999999998</v>
      </c>
      <c r="F109" s="2">
        <v>403.839</v>
      </c>
      <c r="G109" s="3">
        <v>1</v>
      </c>
      <c r="H109" s="2">
        <v>50</v>
      </c>
      <c r="I109" s="2" t="s">
        <v>41</v>
      </c>
      <c r="J109" s="2">
        <v>496.87900000000002</v>
      </c>
      <c r="K109" s="2">
        <f t="shared" si="23"/>
        <v>180.94399999999996</v>
      </c>
      <c r="L109" s="2">
        <f t="shared" si="24"/>
        <v>209.44399999999996</v>
      </c>
      <c r="M109" s="2">
        <v>468.37900000000002</v>
      </c>
      <c r="N109" s="2">
        <v>100</v>
      </c>
      <c r="O109" s="2">
        <f t="shared" si="25"/>
        <v>41.888799999999989</v>
      </c>
      <c r="P109" s="12">
        <f>14*O109-N109-F109</f>
        <v>82.604199999999821</v>
      </c>
      <c r="Q109" s="35">
        <f>R109+O109</f>
        <v>161.8888</v>
      </c>
      <c r="R109" s="12">
        <v>120</v>
      </c>
      <c r="S109" s="2"/>
      <c r="T109" s="2">
        <f t="shared" si="21"/>
        <v>15.892739825442604</v>
      </c>
      <c r="U109" s="2">
        <f t="shared" si="26"/>
        <v>12.028012261033979</v>
      </c>
      <c r="V109" s="2">
        <v>49.417000000000002</v>
      </c>
      <c r="W109" s="2">
        <v>45.0792</v>
      </c>
      <c r="X109" s="2">
        <v>79.257800000000003</v>
      </c>
      <c r="Y109" s="2">
        <v>35.848999999999997</v>
      </c>
      <c r="Z109" s="2">
        <v>6.2587999999999999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 t="s">
        <v>177</v>
      </c>
      <c r="AG109" s="2">
        <f t="shared" si="22"/>
        <v>161.8888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x14ac:dyDescent="0.25">
      <c r="A110" s="2" t="s">
        <v>178</v>
      </c>
      <c r="B110" s="2" t="s">
        <v>40</v>
      </c>
      <c r="C110" s="2">
        <v>79</v>
      </c>
      <c r="D110" s="2">
        <v>296</v>
      </c>
      <c r="E110" s="2">
        <v>174</v>
      </c>
      <c r="F110" s="2">
        <v>170</v>
      </c>
      <c r="G110" s="3">
        <v>0.3</v>
      </c>
      <c r="H110" s="2">
        <v>50</v>
      </c>
      <c r="I110" s="2" t="s">
        <v>41</v>
      </c>
      <c r="J110" s="2">
        <v>129</v>
      </c>
      <c r="K110" s="2">
        <f t="shared" si="23"/>
        <v>45</v>
      </c>
      <c r="L110" s="2">
        <f t="shared" si="24"/>
        <v>54</v>
      </c>
      <c r="M110" s="2">
        <v>120</v>
      </c>
      <c r="N110" s="2">
        <v>0</v>
      </c>
      <c r="O110" s="2">
        <f t="shared" si="25"/>
        <v>10.8</v>
      </c>
      <c r="P110" s="12"/>
      <c r="Q110" s="12">
        <f t="shared" si="20"/>
        <v>0</v>
      </c>
      <c r="R110" s="12"/>
      <c r="S110" s="2"/>
      <c r="T110" s="2">
        <f t="shared" si="21"/>
        <v>15.74074074074074</v>
      </c>
      <c r="U110" s="2">
        <f t="shared" si="26"/>
        <v>15.74074074074074</v>
      </c>
      <c r="V110" s="2">
        <v>11</v>
      </c>
      <c r="W110" s="2">
        <v>17.399999999999999</v>
      </c>
      <c r="X110" s="2">
        <v>14.4</v>
      </c>
      <c r="Y110" s="2">
        <v>15.8</v>
      </c>
      <c r="Z110" s="2">
        <v>3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14" t="s">
        <v>179</v>
      </c>
      <c r="AG110" s="2">
        <f t="shared" si="22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x14ac:dyDescent="0.25">
      <c r="A111" s="2" t="s">
        <v>180</v>
      </c>
      <c r="B111" s="2" t="s">
        <v>40</v>
      </c>
      <c r="C111" s="2">
        <v>396</v>
      </c>
      <c r="D111" s="2">
        <v>612</v>
      </c>
      <c r="E111" s="2">
        <v>402</v>
      </c>
      <c r="F111" s="2">
        <v>312</v>
      </c>
      <c r="G111" s="3">
        <v>0.18</v>
      </c>
      <c r="H111" s="2">
        <v>50</v>
      </c>
      <c r="I111" s="2" t="s">
        <v>41</v>
      </c>
      <c r="J111" s="2">
        <v>354</v>
      </c>
      <c r="K111" s="2">
        <f t="shared" si="23"/>
        <v>48</v>
      </c>
      <c r="L111" s="2">
        <f t="shared" si="24"/>
        <v>52</v>
      </c>
      <c r="M111" s="2">
        <v>350</v>
      </c>
      <c r="N111" s="2">
        <v>0</v>
      </c>
      <c r="O111" s="2">
        <f t="shared" si="25"/>
        <v>10.4</v>
      </c>
      <c r="P111" s="12"/>
      <c r="Q111" s="12">
        <f t="shared" si="20"/>
        <v>0</v>
      </c>
      <c r="R111" s="12"/>
      <c r="S111" s="2"/>
      <c r="T111" s="2">
        <f t="shared" si="21"/>
        <v>30</v>
      </c>
      <c r="U111" s="2">
        <f t="shared" si="26"/>
        <v>30</v>
      </c>
      <c r="V111" s="2">
        <v>8</v>
      </c>
      <c r="W111" s="2">
        <v>23.2</v>
      </c>
      <c r="X111" s="2">
        <v>38.6</v>
      </c>
      <c r="Y111" s="2">
        <v>19.2</v>
      </c>
      <c r="Z111" s="2">
        <v>41.2</v>
      </c>
      <c r="AA111" s="2">
        <v>15.2</v>
      </c>
      <c r="AB111" s="2">
        <v>7</v>
      </c>
      <c r="AC111" s="2">
        <v>0</v>
      </c>
      <c r="AD111" s="2">
        <v>0</v>
      </c>
      <c r="AE111" s="2">
        <v>0</v>
      </c>
      <c r="AF111" s="14" t="s">
        <v>181</v>
      </c>
      <c r="AG111" s="2">
        <f t="shared" si="22"/>
        <v>0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x14ac:dyDescent="0.25">
      <c r="A112" s="2" t="s">
        <v>182</v>
      </c>
      <c r="B112" s="2" t="s">
        <v>36</v>
      </c>
      <c r="C112" s="2">
        <v>59.6</v>
      </c>
      <c r="D112" s="2">
        <v>5.5039999999999996</v>
      </c>
      <c r="E112" s="2">
        <v>29.274999999999999</v>
      </c>
      <c r="F112" s="2">
        <v>24.222999999999999</v>
      </c>
      <c r="G112" s="3">
        <v>1</v>
      </c>
      <c r="H112" s="2">
        <v>60</v>
      </c>
      <c r="I112" s="2" t="s">
        <v>41</v>
      </c>
      <c r="J112" s="2">
        <v>2.6</v>
      </c>
      <c r="K112" s="2">
        <f t="shared" si="23"/>
        <v>26.674999999999997</v>
      </c>
      <c r="L112" s="2">
        <f t="shared" si="24"/>
        <v>29.274999999999999</v>
      </c>
      <c r="M112" s="2"/>
      <c r="N112" s="2">
        <v>0</v>
      </c>
      <c r="O112" s="2">
        <f t="shared" si="25"/>
        <v>5.8549999999999995</v>
      </c>
      <c r="P112" s="12">
        <f>12*O112-N112-F112</f>
        <v>46.036999999999992</v>
      </c>
      <c r="Q112" s="12">
        <v>50</v>
      </c>
      <c r="R112" s="12">
        <v>60</v>
      </c>
      <c r="S112" s="2"/>
      <c r="T112" s="2">
        <f t="shared" si="21"/>
        <v>12.676857386848848</v>
      </c>
      <c r="U112" s="2">
        <f t="shared" si="26"/>
        <v>4.1371477369769432</v>
      </c>
      <c r="V112" s="2">
        <v>1.492</v>
      </c>
      <c r="W112" s="2">
        <v>4.0632000000000001</v>
      </c>
      <c r="X112" s="2">
        <v>0.27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 t="s">
        <v>183</v>
      </c>
      <c r="AG112" s="2">
        <f t="shared" si="22"/>
        <v>50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x14ac:dyDescent="0.25">
      <c r="A113" s="2" t="s">
        <v>184</v>
      </c>
      <c r="B113" s="2" t="s">
        <v>40</v>
      </c>
      <c r="C113" s="2">
        <v>67</v>
      </c>
      <c r="D113" s="2">
        <v>7</v>
      </c>
      <c r="E113" s="2">
        <v>37</v>
      </c>
      <c r="F113" s="2">
        <v>18</v>
      </c>
      <c r="G113" s="3">
        <v>0.4</v>
      </c>
      <c r="H113" s="2">
        <v>60</v>
      </c>
      <c r="I113" s="2" t="s">
        <v>41</v>
      </c>
      <c r="J113" s="2">
        <v>1</v>
      </c>
      <c r="K113" s="2">
        <f t="shared" si="23"/>
        <v>36</v>
      </c>
      <c r="L113" s="2">
        <f t="shared" si="24"/>
        <v>37</v>
      </c>
      <c r="M113" s="2"/>
      <c r="N113" s="2">
        <v>0</v>
      </c>
      <c r="O113" s="2">
        <f t="shared" si="25"/>
        <v>7.4</v>
      </c>
      <c r="P113" s="12">
        <f>10*O113-N113-F113</f>
        <v>56</v>
      </c>
      <c r="Q113" s="12">
        <v>64</v>
      </c>
      <c r="R113" s="12">
        <v>80</v>
      </c>
      <c r="S113" s="2"/>
      <c r="T113" s="2">
        <f t="shared" si="21"/>
        <v>11.081081081081081</v>
      </c>
      <c r="U113" s="2">
        <f t="shared" si="26"/>
        <v>2.4324324324324325</v>
      </c>
      <c r="V113" s="2">
        <v>4.5999999999999996</v>
      </c>
      <c r="W113" s="2">
        <v>5</v>
      </c>
      <c r="X113" s="2">
        <v>1.8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 t="s">
        <v>185</v>
      </c>
      <c r="AG113" s="2">
        <f t="shared" si="22"/>
        <v>25.6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x14ac:dyDescent="0.25">
      <c r="A114" s="2" t="s">
        <v>186</v>
      </c>
      <c r="B114" s="2" t="s">
        <v>36</v>
      </c>
      <c r="C114" s="2"/>
      <c r="D114" s="2">
        <v>9.9819999999999993</v>
      </c>
      <c r="E114" s="2"/>
      <c r="F114" s="2">
        <v>9.9819999999999993</v>
      </c>
      <c r="G114" s="3">
        <v>1</v>
      </c>
      <c r="H114" s="2" t="e">
        <f>#N/A</f>
        <v>#N/A</v>
      </c>
      <c r="I114" s="2" t="s">
        <v>41</v>
      </c>
      <c r="J114" s="2"/>
      <c r="K114" s="2">
        <f t="shared" si="23"/>
        <v>0</v>
      </c>
      <c r="L114" s="2">
        <f t="shared" si="24"/>
        <v>0</v>
      </c>
      <c r="M114" s="2"/>
      <c r="N114" s="2">
        <v>0</v>
      </c>
      <c r="O114" s="2">
        <f t="shared" si="25"/>
        <v>0</v>
      </c>
      <c r="P114" s="12"/>
      <c r="Q114" s="12">
        <f t="shared" si="20"/>
        <v>0</v>
      </c>
      <c r="R114" s="12"/>
      <c r="S114" s="2"/>
      <c r="T114" s="2" t="e">
        <f t="shared" si="21"/>
        <v>#DIV/0!</v>
      </c>
      <c r="U114" s="2" t="e">
        <f t="shared" si="26"/>
        <v>#DIV/0!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 t="s">
        <v>187</v>
      </c>
      <c r="AG114" s="2">
        <f t="shared" si="22"/>
        <v>0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x14ac:dyDescent="0.25">
      <c r="A115" s="2" t="s">
        <v>188</v>
      </c>
      <c r="B115" s="2" t="s">
        <v>40</v>
      </c>
      <c r="C115" s="2">
        <v>16</v>
      </c>
      <c r="D115" s="2">
        <v>106</v>
      </c>
      <c r="E115" s="2">
        <v>42</v>
      </c>
      <c r="F115" s="2">
        <v>72</v>
      </c>
      <c r="G115" s="3">
        <v>0.84</v>
      </c>
      <c r="H115" s="2">
        <v>50</v>
      </c>
      <c r="I115" s="2" t="s">
        <v>41</v>
      </c>
      <c r="J115" s="2">
        <v>2</v>
      </c>
      <c r="K115" s="2">
        <f t="shared" si="23"/>
        <v>40</v>
      </c>
      <c r="L115" s="2">
        <f t="shared" si="24"/>
        <v>42</v>
      </c>
      <c r="M115" s="2"/>
      <c r="N115" s="2">
        <v>0</v>
      </c>
      <c r="O115" s="2">
        <f t="shared" si="25"/>
        <v>8.4</v>
      </c>
      <c r="P115" s="12">
        <f>14*O115-N115-F115</f>
        <v>45.600000000000009</v>
      </c>
      <c r="Q115" s="12">
        <v>50</v>
      </c>
      <c r="R115" s="12">
        <v>50</v>
      </c>
      <c r="S115" s="2"/>
      <c r="T115" s="2">
        <f t="shared" si="21"/>
        <v>14.523809523809524</v>
      </c>
      <c r="U115" s="2">
        <f t="shared" si="26"/>
        <v>8.5714285714285712</v>
      </c>
      <c r="V115" s="2">
        <v>0.6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 t="s">
        <v>189</v>
      </c>
      <c r="AG115" s="2">
        <f t="shared" si="22"/>
        <v>42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x14ac:dyDescent="0.25">
      <c r="A116" s="9" t="s">
        <v>190</v>
      </c>
      <c r="B116" s="9" t="s">
        <v>36</v>
      </c>
      <c r="C116" s="9"/>
      <c r="D116" s="9">
        <v>270.06</v>
      </c>
      <c r="E116" s="9">
        <v>270.06</v>
      </c>
      <c r="F116" s="9"/>
      <c r="G116" s="10">
        <v>0</v>
      </c>
      <c r="H116" s="9" t="e">
        <f>#N/A</f>
        <v>#N/A</v>
      </c>
      <c r="I116" s="9" t="s">
        <v>37</v>
      </c>
      <c r="J116" s="9">
        <v>270.06</v>
      </c>
      <c r="K116" s="9">
        <f t="shared" si="23"/>
        <v>0</v>
      </c>
      <c r="L116" s="9">
        <f t="shared" si="24"/>
        <v>0</v>
      </c>
      <c r="M116" s="9">
        <v>270.06</v>
      </c>
      <c r="N116" s="9"/>
      <c r="O116" s="9">
        <f t="shared" si="25"/>
        <v>0</v>
      </c>
      <c r="P116" s="11"/>
      <c r="Q116" s="11">
        <f t="shared" si="20"/>
        <v>0</v>
      </c>
      <c r="R116" s="11"/>
      <c r="S116" s="9"/>
      <c r="T116" s="9" t="e">
        <f t="shared" si="21"/>
        <v>#DIV/0!</v>
      </c>
      <c r="U116" s="9" t="e">
        <f t="shared" si="26"/>
        <v>#DIV/0!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/>
      <c r="AG116" s="2">
        <f t="shared" si="22"/>
        <v>0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x14ac:dyDescent="0.25">
      <c r="A117" s="9" t="s">
        <v>191</v>
      </c>
      <c r="B117" s="9" t="s">
        <v>40</v>
      </c>
      <c r="C117" s="9"/>
      <c r="D117" s="9">
        <v>48</v>
      </c>
      <c r="E117" s="9">
        <v>48</v>
      </c>
      <c r="F117" s="9"/>
      <c r="G117" s="10">
        <v>0</v>
      </c>
      <c r="H117" s="9" t="e">
        <f>#N/A</f>
        <v>#N/A</v>
      </c>
      <c r="I117" s="9" t="s">
        <v>37</v>
      </c>
      <c r="J117" s="9">
        <v>48</v>
      </c>
      <c r="K117" s="9">
        <f t="shared" si="23"/>
        <v>0</v>
      </c>
      <c r="L117" s="9">
        <f t="shared" si="24"/>
        <v>0</v>
      </c>
      <c r="M117" s="9">
        <v>48</v>
      </c>
      <c r="N117" s="9"/>
      <c r="O117" s="9">
        <f t="shared" si="25"/>
        <v>0</v>
      </c>
      <c r="P117" s="11"/>
      <c r="Q117" s="11">
        <f t="shared" si="20"/>
        <v>0</v>
      </c>
      <c r="R117" s="11"/>
      <c r="S117" s="9"/>
      <c r="T117" s="9" t="e">
        <f t="shared" si="21"/>
        <v>#DIV/0!</v>
      </c>
      <c r="U117" s="9" t="e">
        <f t="shared" si="26"/>
        <v>#DIV/0!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/>
      <c r="AG117" s="2">
        <f t="shared" si="22"/>
        <v>0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</sheetData>
  <autoFilter ref="A3:AG117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13</cp:revision>
  <dcterms:created xsi:type="dcterms:W3CDTF">2025-03-18T14:18:24Z</dcterms:created>
  <dcterms:modified xsi:type="dcterms:W3CDTF">2025-03-19T11:27:26Z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