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1"/>
  <sheetViews>
    <sheetView tabSelected="1" zoomScale="87" zoomScaleNormal="87" workbookViewId="0">
      <pane ySplit="9" topLeftCell="A10" activePane="bottomLeft" state="frozen"/>
      <selection pane="bottomLeft" activeCell="L13" sqref="L13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45358</v>
      </c>
      <c r="E3" s="7" t="inlineStr">
        <is>
          <t xml:space="preserve">Доставка: </t>
        </is>
      </c>
      <c r="F3" s="106" t="n"/>
      <c r="G3" s="106" t="n">
        <v>45361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RIGHT(D11:D126,4)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RIGHT(D12:D127,4)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RIGHT(D13:D128,4)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RIGHT(D14:D129,4)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RIGHT(D15:D129,4)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80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RIGHT(D16:D130,4)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RIGHT(D17:D131,4)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RIGHT(D18:D132,4)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160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RIGHT(D19:D133,4)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RIGHT(D20:D134,4)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RIGHT(D21:D133,4)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RIGHT(D22:D134,4)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RIGHT(D23:D135,4)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RIGHT(D24:D136,4)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RIGHT(D25:D137,4)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RIGHT(D26:D139,4)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30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RIGHT(D27:D140,4)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RIGHT(D28:D141,4)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10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RIGHT(D29:D142,4)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RIGHT(D30:D144,4)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100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RIGHT(D31:D145,4)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800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RIGHT(D32:D147,4)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/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RIGHT(D36:D148,4)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200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RIGHT(D37:D149,4)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RIGHT(D38:D151,4)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50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RIGHT(D39:D152,4)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320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RIGHT(D40:D151,4)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/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RIGHT(D41:D152,4)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90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RIGHT(D42:D154,4)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/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RIGHT(D43:D159,4)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120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RIGHT(D44:D162,4)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120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RIGHT(D45:D163,4)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50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RIGHT(D46:D164,4)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40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RIGHT(D47:D165,4)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5976</v>
      </c>
      <c r="E47" s="24" t="n">
        <v>120</v>
      </c>
      <c r="F47" s="23" t="n"/>
      <c r="G47" s="23">
        <f>E47*0.35</f>
        <v/>
      </c>
      <c r="H47" s="14" t="n"/>
      <c r="I47" s="14" t="n"/>
      <c r="J47" s="40" t="n"/>
      <c r="K47" s="84" t="n"/>
    </row>
    <row r="48" ht="16.5" customHeight="1" s="99">
      <c r="A48" s="79">
        <f>RIGHT(D48:D165,4)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>
        <v>30</v>
      </c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8" t="n">
        <v>6303</v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>
        <v>20</v>
      </c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4" t="n"/>
    </row>
    <row r="50" ht="16.5" customHeight="1" s="99">
      <c r="A50" s="98" t="n">
        <v>6726</v>
      </c>
      <c r="B50" s="46" t="inlineStr">
        <is>
          <t>СЛИВОЧНЫЕ ПМ сос п/о мгс 0,41кг 10шт.</t>
        </is>
      </c>
      <c r="C50" s="34" t="inlineStr">
        <is>
          <t>ШТ</t>
        </is>
      </c>
      <c r="D50" s="28" t="n">
        <v>1001022466726</v>
      </c>
      <c r="E50" s="24" t="n">
        <v>400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Папа может сос п/о мгс 2*2_45с</t>
        </is>
      </c>
      <c r="C51" s="31" t="inlineStr">
        <is>
          <t>КГ</t>
        </is>
      </c>
      <c r="D51" s="28" t="n">
        <v>1001022465820</v>
      </c>
      <c r="E51" s="24" t="n">
        <v>20</v>
      </c>
      <c r="F51" s="23" t="n"/>
      <c r="G51" s="23">
        <f>E51*1</f>
        <v/>
      </c>
      <c r="H51" s="14" t="n"/>
      <c r="I51" s="14" t="n">
        <v>45</v>
      </c>
      <c r="J51" s="40" t="n"/>
    </row>
    <row r="52" ht="16.5" customHeight="1" s="99">
      <c r="A52" s="79">
        <f>RIGHT(D52:D169,4)</f>
        <v/>
      </c>
      <c r="B52" s="46" t="inlineStr">
        <is>
          <t>СЛИВОЧНЫЕ СН сос п/о мгс 0.41кг 10шт.</t>
        </is>
      </c>
      <c r="C52" s="34" t="inlineStr">
        <is>
          <t>ШТ</t>
        </is>
      </c>
      <c r="D52" s="28" t="n">
        <v>6751</v>
      </c>
      <c r="E52" s="24" t="n"/>
      <c r="F52" s="23" t="n"/>
      <c r="G52" s="23">
        <f>E52*0.41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СЛИВОЧНЫЕ СН сос п/о мгс 1*6</t>
        </is>
      </c>
      <c r="C53" s="31" t="inlineStr">
        <is>
          <t>КГ</t>
        </is>
      </c>
      <c r="D53" s="28" t="n">
        <v>1001020846563</v>
      </c>
      <c r="E53" s="24" t="n"/>
      <c r="F53" s="23" t="n"/>
      <c r="G53" s="23">
        <f>E53*1</f>
        <v/>
      </c>
      <c r="H53" s="14" t="n"/>
      <c r="I53" s="14" t="n"/>
      <c r="J53" s="40" t="n"/>
    </row>
    <row r="54" ht="16.5" customHeight="1" s="99">
      <c r="A54" s="98">
        <f>RIGHT(D54:D171,4)</f>
        <v/>
      </c>
      <c r="B54" s="46" t="inlineStr">
        <is>
          <t>СОСИСКА.РУ сос ц/о в/у 1/300 8шт.</t>
        </is>
      </c>
      <c r="C54" s="34" t="inlineStr">
        <is>
          <t>ШТ</t>
        </is>
      </c>
      <c r="D54" s="28" t="n">
        <v>1001020886646</v>
      </c>
      <c r="E54" s="24" t="n"/>
      <c r="F54" s="23" t="n"/>
      <c r="G54" s="23">
        <f>E54*0.3</f>
        <v/>
      </c>
      <c r="H54" s="14" t="n"/>
      <c r="I54" s="14" t="n"/>
      <c r="J54" s="40" t="n"/>
    </row>
    <row r="55" ht="16.5" customHeight="1" s="99">
      <c r="A55" s="98" t="n">
        <v>6144</v>
      </c>
      <c r="B55" s="46" t="inlineStr">
        <is>
          <t>МОЛОЧНЫЕ ТРАДИЦ. сос п/о в/у 1/360 (1+1)</t>
        </is>
      </c>
      <c r="C55" s="34" t="inlineStr">
        <is>
          <t>ШТ</t>
        </is>
      </c>
      <c r="D55" s="28" t="n">
        <v>1001020966144</v>
      </c>
      <c r="E55" s="24" t="n"/>
      <c r="F55" s="23" t="n">
        <v>0.36</v>
      </c>
      <c r="G55" s="23">
        <f>E55*0.36</f>
        <v/>
      </c>
      <c r="H55" s="14" t="n"/>
      <c r="I55" s="14" t="n">
        <v>45</v>
      </c>
      <c r="J55" s="40" t="n"/>
    </row>
    <row r="56" ht="16.5" customHeight="1" s="99">
      <c r="A56" s="98" t="n">
        <v>6722</v>
      </c>
      <c r="B56" s="46" t="inlineStr">
        <is>
          <t>СОЧНЫЕ ПМ сос п/о мгс 0,41кг 10шт</t>
        </is>
      </c>
      <c r="C56" s="34" t="inlineStr">
        <is>
          <t>ШТ</t>
        </is>
      </c>
      <c r="D56" s="28" t="n">
        <v>1001022376722</v>
      </c>
      <c r="E56" s="24" t="n">
        <v>1100</v>
      </c>
      <c r="F56" s="23" t="n">
        <v>0.41</v>
      </c>
      <c r="G56" s="23">
        <f>E56*0.41</f>
        <v/>
      </c>
      <c r="H56" s="14" t="n">
        <v>4.5</v>
      </c>
      <c r="I56" s="14" t="n">
        <v>45</v>
      </c>
      <c r="J56" s="40" t="n"/>
    </row>
    <row r="57" ht="16.5" customHeight="1" s="99">
      <c r="A57" s="98" t="n">
        <v>3812</v>
      </c>
      <c r="B57" s="46" t="inlineStr">
        <is>
          <t>СОЧНЫЕ сос п/о мгс 2*2</t>
        </is>
      </c>
      <c r="C57" s="31" t="inlineStr">
        <is>
          <t>КГ</t>
        </is>
      </c>
      <c r="D57" s="28" t="n">
        <v>1001022373812</v>
      </c>
      <c r="E57" s="24" t="n"/>
      <c r="F57" s="23" t="n">
        <v>2.125</v>
      </c>
      <c r="G57" s="23">
        <f>E57*1</f>
        <v/>
      </c>
      <c r="H57" s="14" t="n">
        <v>4.25</v>
      </c>
      <c r="I57" s="14" t="n">
        <v>45</v>
      </c>
      <c r="J57" s="40" t="n"/>
    </row>
    <row r="58" ht="16.5" customFormat="1" customHeight="1" s="15">
      <c r="A58" s="98" t="n">
        <v>6113</v>
      </c>
      <c r="B58" s="27" t="inlineStr">
        <is>
          <t>СОЧНЫЕ сос п/о мгс 1*6</t>
        </is>
      </c>
      <c r="C58" s="31" t="inlineStr">
        <is>
          <t>КГ</t>
        </is>
      </c>
      <c r="D58" s="28" t="n">
        <v>1001022376113</v>
      </c>
      <c r="E58" s="24" t="n">
        <v>400</v>
      </c>
      <c r="F58" s="23" t="n">
        <v>1.033333333333333</v>
      </c>
      <c r="G58" s="23">
        <f>E58*1</f>
        <v/>
      </c>
      <c r="H58" s="14" t="n">
        <v>6.200000000000001</v>
      </c>
      <c r="I58" s="14" t="n">
        <v>45</v>
      </c>
      <c r="J58" s="40" t="n"/>
      <c r="K58" s="84" t="n"/>
    </row>
    <row r="59" ht="16.5" customFormat="1" customHeight="1" s="15">
      <c r="A59" s="98">
        <f>RIGHT(D59:D172,4)</f>
        <v/>
      </c>
      <c r="B59" s="27" t="inlineStr">
        <is>
          <t>СОЧНЫЙ ГРИЛЬ ПМ сос п/о мгс 1.5*4_Маяк</t>
        </is>
      </c>
      <c r="C59" s="31" t="inlineStr">
        <is>
          <t>КГ</t>
        </is>
      </c>
      <c r="D59" s="28" t="n">
        <v>1001022246661</v>
      </c>
      <c r="E59" s="24" t="n">
        <v>10</v>
      </c>
      <c r="F59" s="23" t="n"/>
      <c r="G59" s="23">
        <f>E59*1</f>
        <v/>
      </c>
      <c r="H59" s="14" t="n"/>
      <c r="I59" s="14" t="n"/>
      <c r="J59" s="40" t="n"/>
      <c r="K59" s="84" t="n"/>
    </row>
    <row r="60" ht="16.5" customFormat="1" customHeight="1" s="15">
      <c r="A60" s="98" t="n">
        <v>6713</v>
      </c>
      <c r="B60" s="27" t="inlineStr">
        <is>
          <t>СОЧНЫЙ ГРИЛЬ ПМ сос п/о мгс 0,41кг 8шт.</t>
        </is>
      </c>
      <c r="C60" s="36" t="inlineStr">
        <is>
          <t>ШТ</t>
        </is>
      </c>
      <c r="D60" s="28" t="n">
        <v>1001022246713</v>
      </c>
      <c r="E60" s="24" t="n">
        <v>200</v>
      </c>
      <c r="F60" s="23" t="n"/>
      <c r="G60" s="23">
        <f>E60*0.41</f>
        <v/>
      </c>
      <c r="H60" s="14" t="n"/>
      <c r="I60" s="14" t="n"/>
      <c r="J60" s="40" t="n"/>
      <c r="K60" s="84" t="n"/>
    </row>
    <row r="61" ht="16.5" customFormat="1" customHeight="1" s="15">
      <c r="A61" s="98">
        <f>RIGHT(D61:D174,4)</f>
        <v/>
      </c>
      <c r="B61" s="27" t="inlineStr">
        <is>
          <t>С СЫРОМ Папа может сос ц/о мгс 0.4кг 6шт</t>
        </is>
      </c>
      <c r="C61" s="36" t="inlineStr">
        <is>
          <t>ШТ</t>
        </is>
      </c>
      <c r="D61" s="28" t="n">
        <v>1001025176475</v>
      </c>
      <c r="E61" s="24" t="n">
        <v>30</v>
      </c>
      <c r="F61" s="23" t="n"/>
      <c r="G61" s="23">
        <f>E61*0.4</f>
        <v/>
      </c>
      <c r="H61" s="14" t="n"/>
      <c r="I61" s="14" t="n"/>
      <c r="J61" s="40" t="n"/>
      <c r="K61" s="84" t="n"/>
    </row>
    <row r="62" ht="16.5" customFormat="1" customHeight="1" s="15">
      <c r="A62" s="98" t="n">
        <v>6241</v>
      </c>
      <c r="B62" s="27" t="inlineStr">
        <is>
          <t>ХОТ-ДОГ Папа может сос п/о мгс 0,38кг</t>
        </is>
      </c>
      <c r="C62" s="36" t="inlineStr">
        <is>
          <t>ШТ</t>
        </is>
      </c>
      <c r="D62" s="28" t="n">
        <v>1001025166241</v>
      </c>
      <c r="E62" s="24" t="n"/>
      <c r="F62" s="23" t="n"/>
      <c r="G62" s="23">
        <f>E62*0.38</f>
        <v/>
      </c>
      <c r="H62" s="14" t="n"/>
      <c r="I62" s="14" t="n"/>
      <c r="J62" s="40" t="n"/>
      <c r="K62" s="84" t="n"/>
    </row>
    <row r="63" ht="16.5" customHeight="1" s="99" thickBot="1">
      <c r="A63" s="98">
        <f>RIGHT(D63:D172,4)</f>
        <v/>
      </c>
      <c r="B63" s="47" t="inlineStr">
        <is>
          <t>ФИЛЕЙНЫЕ сос ц/о в/у 1/270 12шт_45с</t>
        </is>
      </c>
      <c r="C63" s="36" t="inlineStr">
        <is>
          <t>ШТ</t>
        </is>
      </c>
      <c r="D63" s="28" t="n">
        <v>1001022556297</v>
      </c>
      <c r="E63" s="24" t="n">
        <v>360</v>
      </c>
      <c r="F63" s="23" t="n"/>
      <c r="G63" s="23">
        <f>E63*0.27</f>
        <v/>
      </c>
      <c r="H63" s="14" t="n">
        <v>3.24</v>
      </c>
      <c r="I63" s="14" t="n">
        <v>45</v>
      </c>
      <c r="J63" s="40" t="n"/>
    </row>
    <row r="64" ht="16.5" customHeight="1" s="99" thickBot="1" thickTop="1">
      <c r="A64" s="98">
        <f>RIGHT(D64:D173,4)</f>
        <v/>
      </c>
      <c r="B64" s="75" t="inlineStr">
        <is>
          <t>Сардельки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s="99" thickTop="1">
      <c r="A65" s="98">
        <f>RIGHT(D65:D174,4)</f>
        <v/>
      </c>
      <c r="B65" s="47" t="inlineStr">
        <is>
          <t>СЫТНЫЕ Папа может сар б/о мгс 1*3 СНГ</t>
        </is>
      </c>
      <c r="C65" s="31" t="inlineStr">
        <is>
          <t>КГ</t>
        </is>
      </c>
      <c r="D65" s="28" t="n">
        <v>3297</v>
      </c>
      <c r="E65" s="24" t="n">
        <v>20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40" t="n"/>
    </row>
    <row r="66" ht="16.5" customHeight="1" s="99">
      <c r="A66" s="98">
        <f>RIGHT(D66:D177,4)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/>
      <c r="F66" s="23" t="n"/>
      <c r="G66" s="23">
        <f>E66*0.4</f>
        <v/>
      </c>
      <c r="H66" s="14" t="n"/>
      <c r="I66" s="14" t="n"/>
      <c r="J66" s="40" t="n"/>
    </row>
    <row r="67" ht="16.5" customHeight="1" s="99" thickBot="1">
      <c r="A67" s="98">
        <f>RIGHT(D67:D179,4)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60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9" thickBot="1" thickTop="1">
      <c r="A68" s="98">
        <f>RIGHT(D68:D180,4)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9" thickTop="1">
      <c r="A69" s="98">
        <f>RIGHT(D69:D181,4)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200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9">
      <c r="A70" s="98">
        <f>RIGHT(D70:D182,4)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/>
      <c r="F70" s="23" t="n"/>
      <c r="G70" s="23">
        <f>E70*0.33</f>
        <v/>
      </c>
      <c r="H70" s="14" t="n"/>
      <c r="I70" s="14" t="n"/>
      <c r="J70" s="40" t="n"/>
    </row>
    <row r="71" ht="16.5" customHeight="1" s="99">
      <c r="A71" s="98">
        <f>RIGHT(D71:D182,4)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80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9" thickBot="1">
      <c r="A72" s="98">
        <f>RIGHT(D72:D183,4)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/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9" thickBot="1" thickTop="1">
      <c r="A73" s="98">
        <f>RIGHT(D73:D185,4)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9" thickTop="1">
      <c r="A74" s="98">
        <f>RIGHT(D74:D186,4)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400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9">
      <c r="A75" s="98" t="n">
        <v>6301</v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/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9">
      <c r="A76" s="98" t="n">
        <v>6302</v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/>
      <c r="F76" s="23" t="n"/>
      <c r="G76" s="23">
        <f>E76*0.35</f>
        <v/>
      </c>
      <c r="H76" s="14" t="n"/>
      <c r="I76" s="14" t="n"/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200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9">
      <c r="A78" s="98">
        <f>RIGHT(D78:D191,4)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40</v>
      </c>
      <c r="F78" s="23" t="n"/>
      <c r="G78" s="23">
        <f>E78*0.28</f>
        <v/>
      </c>
      <c r="H78" s="14" t="n"/>
      <c r="I78" s="14" t="n"/>
      <c r="J78" s="40" t="n"/>
    </row>
    <row r="79" ht="16.5" customHeight="1" s="99">
      <c r="A79" s="98" t="n">
        <v>6215</v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9">
      <c r="A80" s="98">
        <f>RIGHT(D80:D191,4)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800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9">
      <c r="A81" s="98" t="n">
        <v>6212</v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/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60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9">
      <c r="A83" s="98">
        <f>RIGHT(D83:D193,4)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80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9">
      <c r="A84" s="98">
        <f>RIGHT(D84:D193,4)</f>
        <v/>
      </c>
      <c r="B84" s="65" t="inlineStr">
        <is>
          <t>МРАМОРНАЯ И БАЛЫКОВАЯ в/к с/н мгс 1/90</t>
        </is>
      </c>
      <c r="C84" s="34" t="inlineStr">
        <is>
          <t>ШТ</t>
        </is>
      </c>
      <c r="D84" s="28" t="n">
        <v>6586</v>
      </c>
      <c r="E84" s="24" t="n">
        <v>40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RIGHT(D85:D194,4)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6228</v>
      </c>
      <c r="E85" s="24" t="n">
        <v>100</v>
      </c>
      <c r="F85" s="23" t="n"/>
      <c r="G85" s="23">
        <f>E85*0.09</f>
        <v/>
      </c>
      <c r="H85" s="14" t="n"/>
      <c r="I85" s="14" t="n"/>
      <c r="J85" s="40" t="n"/>
    </row>
    <row r="86" ht="16.5" customHeight="1" s="99">
      <c r="A86" s="98">
        <f>RIGHT(D86:D194,4)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120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9">
      <c r="A87" s="98" t="n">
        <v>6213</v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5.75" customHeight="1" s="99" thickBot="1">
      <c r="A88" s="98">
        <f>RIGHT(D88:D196,4)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800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9" thickBot="1" thickTop="1">
      <c r="A89" s="98">
        <f>RIGHT(D89:D197,4)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9" thickTop="1">
      <c r="A90" s="98">
        <f>RIGHT(D90:D198,4)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9">
      <c r="A91" s="98">
        <f>RIGHT(D91:D199,4)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140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9">
      <c r="A92" s="98">
        <f>RIGHT(D92:D201,4)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160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9">
      <c r="A93" s="98">
        <f>RIGHT(D93:D203,4)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/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9">
      <c r="A95" s="98">
        <f>RIGHT(D95:D209,4)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320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9">
      <c r="A96" s="98">
        <f>RIGHT(D96:D210,4)</f>
        <v/>
      </c>
      <c r="B96" s="27" t="inlineStr">
        <is>
          <t>НЕАПОЛИТАНСКИЙ ДУЭТ с/к с/н мгс 1/90</t>
        </is>
      </c>
      <c r="C96" s="34" t="inlineStr">
        <is>
          <t>ШТ</t>
        </is>
      </c>
      <c r="D96" s="28" t="n">
        <v>6221</v>
      </c>
      <c r="E96" s="24" t="n">
        <v>100</v>
      </c>
      <c r="F96" s="23" t="n"/>
      <c r="G96" s="23">
        <f>E96*0.09</f>
        <v/>
      </c>
      <c r="H96" s="14" t="n"/>
      <c r="I96" s="14" t="n"/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в/у_Л</t>
        </is>
      </c>
      <c r="C97" s="31" t="inlineStr">
        <is>
          <t>КГ</t>
        </is>
      </c>
      <c r="D97" s="28" t="n">
        <v>1001062504117</v>
      </c>
      <c r="E97" s="24" t="n"/>
      <c r="F97" s="23" t="n">
        <v>0.4875</v>
      </c>
      <c r="G97" s="23">
        <f>E97*1</f>
        <v/>
      </c>
      <c r="H97" s="14" t="n">
        <v>3.9</v>
      </c>
      <c r="I97" s="14" t="n">
        <v>120</v>
      </c>
      <c r="J97" s="40" t="n"/>
    </row>
    <row r="98" ht="16.5" customHeight="1" s="99">
      <c r="A98" s="98">
        <f>RIGHT(D98:D213,4)</f>
        <v/>
      </c>
      <c r="B98" s="27" t="inlineStr">
        <is>
          <t>ЭКСТРА Папа может с/к в/у 1/250 8шт.</t>
        </is>
      </c>
      <c r="C98" s="34" t="inlineStr">
        <is>
          <t>ШТ</t>
        </is>
      </c>
      <c r="D98" s="28" t="n">
        <v>1001062505483</v>
      </c>
      <c r="E98" s="24" t="n"/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9" thickBot="1">
      <c r="A99" s="98">
        <f>RIGHT(D99:D214,4)</f>
        <v/>
      </c>
      <c r="B99" s="27" t="inlineStr">
        <is>
          <t>ЭКСТРА Папа может с/к с/н в/у 1/100_60с</t>
        </is>
      </c>
      <c r="C99" s="34" t="inlineStr">
        <is>
          <t>ШТ</t>
        </is>
      </c>
      <c r="D99" s="28" t="n">
        <v>1001202506453</v>
      </c>
      <c r="E99" s="24" t="n">
        <v>140</v>
      </c>
      <c r="F99" s="23" t="n">
        <v>0.1</v>
      </c>
      <c r="G99" s="23">
        <f>E99*0.1</f>
        <v/>
      </c>
      <c r="H99" s="14" t="n">
        <v>0.8</v>
      </c>
      <c r="I99" s="14" t="n">
        <v>60</v>
      </c>
      <c r="J99" s="40" t="n"/>
    </row>
    <row r="100" ht="16.5" customHeight="1" s="99" thickBot="1" thickTop="1">
      <c r="A100" s="98">
        <f>RIGHT(D100:D215,4)</f>
        <v/>
      </c>
      <c r="B100" s="75" t="inlineStr">
        <is>
          <t>Ветчины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s="99" thickTop="1">
      <c r="A101" s="98">
        <f>RIGHT(D101:D216,4)</f>
        <v/>
      </c>
      <c r="B101" s="29" t="inlineStr">
        <is>
          <t>ВЕТЧ.ЛЮБИТЕЛЬСКАЯ п/о</t>
        </is>
      </c>
      <c r="C101" s="33" t="inlineStr">
        <is>
          <t>КГ</t>
        </is>
      </c>
      <c r="D101" s="30" t="n">
        <v>6756</v>
      </c>
      <c r="E101" s="24" t="n">
        <v>30</v>
      </c>
      <c r="F101" s="23" t="n">
        <v>1.525</v>
      </c>
      <c r="G101" s="23">
        <f>E101*1</f>
        <v/>
      </c>
      <c r="H101" s="14" t="n">
        <v>6.1</v>
      </c>
      <c r="I101" s="14" t="n">
        <v>60</v>
      </c>
      <c r="J101" s="40" t="n"/>
    </row>
    <row r="102" ht="16.5" customHeight="1" s="99">
      <c r="A102" s="98">
        <f>RIGHT(D102:D217,4)</f>
        <v/>
      </c>
      <c r="B102" s="29" t="inlineStr">
        <is>
          <t>ВЕТЧ.ЛЮБИТЕЛЬСКАЯ п/о 0.4кг</t>
        </is>
      </c>
      <c r="C102" s="38" t="inlineStr">
        <is>
          <t>ШТ</t>
        </is>
      </c>
      <c r="D102" s="82" t="n">
        <v>1001092444611</v>
      </c>
      <c r="E102" s="24" t="n"/>
      <c r="F102" s="23" t="n"/>
      <c r="G102" s="23">
        <f>E102*0.4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ВЕТЧ.КЛАССИЧЕСКАЯ СН п/о 0.8кг 4шт.</t>
        </is>
      </c>
      <c r="C103" s="38" t="inlineStr">
        <is>
          <t>ШТ</t>
        </is>
      </c>
      <c r="D103" s="82" t="n">
        <v>6645</v>
      </c>
      <c r="E103" s="24" t="n"/>
      <c r="F103" s="23" t="n"/>
      <c r="G103" s="23">
        <f>E103*0.8</f>
        <v/>
      </c>
      <c r="H103" s="14" t="n"/>
      <c r="I103" s="14" t="n"/>
      <c r="J103" s="40" t="n"/>
    </row>
    <row r="104" ht="16.5" customHeight="1" s="99">
      <c r="A104" s="98">
        <f>RIGHT(D104:D219,4)</f>
        <v/>
      </c>
      <c r="B104" s="29" t="inlineStr">
        <is>
          <t>ВЕТЧ.ФИРМЕННАЯ С ИНДЕЙКОЙ п/о</t>
        </is>
      </c>
      <c r="C104" s="33" t="inlineStr">
        <is>
          <t>КГ</t>
        </is>
      </c>
      <c r="D104" s="82" t="n">
        <v>6025</v>
      </c>
      <c r="E104" s="24" t="n"/>
      <c r="F104" s="23" t="n"/>
      <c r="G104" s="23">
        <f>E104*1</f>
        <v/>
      </c>
      <c r="H104" s="14" t="n"/>
      <c r="I104" s="14" t="n"/>
      <c r="J104" s="40" t="n"/>
    </row>
    <row r="105" ht="16.5" customHeight="1" s="99" thickBot="1">
      <c r="A105" s="98">
        <f>RIGHT(D105:D217,4)</f>
        <v/>
      </c>
      <c r="B105" s="27" t="inlineStr">
        <is>
          <t>ВЕТЧ.МЯСНАЯ Папа может п/о 0.4кг 8шт.</t>
        </is>
      </c>
      <c r="C105" s="38" t="inlineStr">
        <is>
          <t>ШТ</t>
        </is>
      </c>
      <c r="D105" s="52" t="n">
        <v>1001094053215</v>
      </c>
      <c r="E105" s="24" t="n"/>
      <c r="F105" s="23" t="n">
        <v>0.4</v>
      </c>
      <c r="G105" s="23">
        <f>E105*0.4</f>
        <v/>
      </c>
      <c r="H105" s="14" t="n">
        <v>3.2</v>
      </c>
      <c r="I105" s="14" t="n">
        <v>60</v>
      </c>
      <c r="J105" s="40" t="n"/>
    </row>
    <row r="106" ht="16.5" customHeight="1" s="99" thickBot="1" thickTop="1">
      <c r="A106" s="98">
        <f>RIGHT(D106:D220,4)</f>
        <v/>
      </c>
      <c r="B106" s="75" t="inlineStr">
        <is>
          <t>Копчености варенокопченые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9" thickTop="1">
      <c r="A107" s="98">
        <f>RIGHT(D107:D223,4)</f>
        <v/>
      </c>
      <c r="B107" s="48" t="inlineStr">
        <is>
          <t>СВИНИНА ДЕЛИКАТЕСНАЯ к/в мл/к в/у 0.3кг</t>
        </is>
      </c>
      <c r="C107" s="36" t="inlineStr">
        <is>
          <t>ШТ</t>
        </is>
      </c>
      <c r="D107" s="28" t="n">
        <v>1001082576281</v>
      </c>
      <c r="E107" s="24" t="n">
        <v>120</v>
      </c>
      <c r="F107" s="23" t="n">
        <v>0.3</v>
      </c>
      <c r="G107" s="23">
        <f>E107*0.3</f>
        <v/>
      </c>
      <c r="H107" s="14" t="n">
        <v>1.8</v>
      </c>
      <c r="I107" s="14" t="n">
        <v>30</v>
      </c>
      <c r="J107" s="40" t="n"/>
    </row>
    <row r="108" ht="16.5" customHeight="1" s="99">
      <c r="A108" s="98">
        <f>RIGHT(D108:D224,4)</f>
        <v/>
      </c>
      <c r="B108" s="48" t="inlineStr">
        <is>
          <t>БЕКОН с/к с/н в/у 1/100 10шт.</t>
        </is>
      </c>
      <c r="C108" s="36" t="inlineStr">
        <is>
          <t>ШТ</t>
        </is>
      </c>
      <c r="D108" s="28" t="n">
        <v>6450</v>
      </c>
      <c r="E108" s="24" t="n">
        <v>100</v>
      </c>
      <c r="F108" s="23" t="n"/>
      <c r="G108" s="23">
        <f>E108*0.1</f>
        <v/>
      </c>
      <c r="H108" s="101" t="n"/>
      <c r="I108" s="101" t="n"/>
      <c r="J108" s="100" t="n"/>
    </row>
    <row r="109" ht="16.5" customHeight="1" s="99" thickBot="1">
      <c r="A109" s="98">
        <f>RIGHT(D109:D224,4)</f>
        <v/>
      </c>
      <c r="B109" s="48" t="inlineStr">
        <is>
          <t>БУЖЕНИНА ЗАПЕЧЕННАЯ с/н в/у 1/100 10шт.</t>
        </is>
      </c>
      <c r="C109" s="36" t="inlineStr">
        <is>
          <t>ШТ</t>
        </is>
      </c>
      <c r="D109" s="28" t="n">
        <v>6233</v>
      </c>
      <c r="E109" s="24" t="n"/>
      <c r="F109" s="23" t="n">
        <v>0.1</v>
      </c>
      <c r="G109" s="23">
        <f>E109*0.1</f>
        <v/>
      </c>
      <c r="H109" s="101" t="n"/>
      <c r="I109" s="101" t="n"/>
      <c r="J109" s="100" t="n"/>
    </row>
    <row r="110" ht="16.5" customHeight="1" s="99" thickBot="1" thickTop="1">
      <c r="A110" s="98">
        <f>RIGHT(D110:D225,4)</f>
        <v/>
      </c>
      <c r="B110" s="75" t="inlineStr">
        <is>
          <t>Паштеты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Bot="1" thickTop="1">
      <c r="A111" s="98">
        <f>RIGHT(D111:D228,4)</f>
        <v/>
      </c>
      <c r="B111" s="75" t="inlineStr">
        <is>
          <t>Пельмени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s="99" thickTop="1">
      <c r="A112" s="98">
        <f>RIGHT(D112:D229,4)</f>
        <v/>
      </c>
      <c r="B112" s="48" t="inlineStr">
        <is>
          <t>ОСТАН.ТРАДИЦ. пельм кор.0.5кг зам._120с</t>
        </is>
      </c>
      <c r="C112" s="34" t="inlineStr">
        <is>
          <t>ШТ</t>
        </is>
      </c>
      <c r="D112" s="28" t="n">
        <v>1002112606314</v>
      </c>
      <c r="E112" s="24" t="n"/>
      <c r="F112" s="23" t="n">
        <v>0.5</v>
      </c>
      <c r="G112" s="23">
        <f>E112*0.5</f>
        <v/>
      </c>
      <c r="H112" s="14" t="n">
        <v>8</v>
      </c>
      <c r="I112" s="73" t="n">
        <v>120</v>
      </c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АДЖИКОЙ пл.0.45кг зам. </t>
        </is>
      </c>
      <c r="C113" s="34" t="inlineStr">
        <is>
          <t>ШТ</t>
        </is>
      </c>
      <c r="D113" s="28" t="n">
        <v>1002115036155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9">
      <c r="A114" s="98">
        <f>RIGHT(D114:D231,4)</f>
        <v/>
      </c>
      <c r="B114" s="48" t="inlineStr">
        <is>
          <t xml:space="preserve">ПЕЛЬМ.С БЕЛ.ГРИБАМИ пл.0.45кг зам. </t>
        </is>
      </c>
      <c r="C114" s="34" t="inlineStr">
        <is>
          <t>ШТ</t>
        </is>
      </c>
      <c r="D114" s="28" t="n">
        <v>1002115056157</v>
      </c>
      <c r="E114" s="24" t="n"/>
      <c r="F114" s="23" t="n"/>
      <c r="G114" s="23">
        <f>E114*0.45</f>
        <v/>
      </c>
      <c r="H114" s="14" t="n"/>
      <c r="I114" s="73" t="n"/>
      <c r="J114" s="40" t="n"/>
    </row>
    <row r="115" ht="16.5" customHeight="1" s="99" thickBot="1">
      <c r="A115" s="98">
        <f>RIGHT(D115:D230,4)</f>
        <v/>
      </c>
      <c r="B115" s="48" t="inlineStr">
        <is>
          <t>ОСТАН.ТРАДИЦ.пельм пл.0.9кг зам._120с</t>
        </is>
      </c>
      <c r="C115" s="37" t="inlineStr">
        <is>
          <t>ШТ</t>
        </is>
      </c>
      <c r="D115" s="28" t="n">
        <v>1002112606313</v>
      </c>
      <c r="E115" s="24" t="n"/>
      <c r="F115" s="23" t="n">
        <v>0.9</v>
      </c>
      <c r="G115" s="23">
        <f>E115*0.9</f>
        <v/>
      </c>
      <c r="H115" s="14" t="n">
        <v>9</v>
      </c>
      <c r="I115" s="73" t="n">
        <v>120</v>
      </c>
      <c r="J115" s="40" t="n"/>
    </row>
    <row r="116" ht="16.5" customHeight="1" s="99" thickBot="1" thickTop="1">
      <c r="A116" s="98">
        <f>RIGHT(D116:D231,4)</f>
        <v/>
      </c>
      <c r="B116" s="75" t="inlineStr">
        <is>
          <t>Полуфабрикаты с картофелем</t>
        </is>
      </c>
      <c r="C116" s="75" t="n"/>
      <c r="D116" s="75" t="n"/>
      <c r="E116" s="75" t="n"/>
      <c r="F116" s="74" t="n"/>
      <c r="G116" s="75" t="n"/>
      <c r="H116" s="75" t="n"/>
      <c r="I116" s="75" t="n"/>
      <c r="J116" s="76" t="n"/>
    </row>
    <row r="117" ht="16.5" customHeight="1" s="99" thickBot="1" thickTop="1">
      <c r="A117" s="98">
        <f>RIGHT(D117:D232,4)</f>
        <v/>
      </c>
      <c r="B117" s="48" t="inlineStr">
        <is>
          <t>С КАРТОФЕЛЕМ вареники кор.0.5кг зам_120</t>
        </is>
      </c>
      <c r="C117" s="37" t="inlineStr">
        <is>
          <t>ШТ</t>
        </is>
      </c>
      <c r="D117" s="28" t="n">
        <v>1002151784945</v>
      </c>
      <c r="E117" s="24" t="n"/>
      <c r="F117" s="23" t="n">
        <v>0.5</v>
      </c>
      <c r="G117" s="23">
        <f>E117*0.5</f>
        <v/>
      </c>
      <c r="H117" s="14" t="n">
        <v>8</v>
      </c>
      <c r="I117" s="73" t="n">
        <v>120</v>
      </c>
      <c r="J117" s="40" t="n"/>
    </row>
    <row r="118" ht="16.5" customHeight="1" s="99" thickBot="1" thickTop="1">
      <c r="A118" s="79">
        <f>RIGHT(D118:D233,4)</f>
        <v/>
      </c>
      <c r="B118" s="75" t="inlineStr">
        <is>
          <t>Блины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Format="1" customHeight="1" s="93" thickBot="1" thickTop="1">
      <c r="A119" s="85">
        <f>RIGHT(D119:D234,4)</f>
        <v/>
      </c>
      <c r="B119" s="94" t="inlineStr">
        <is>
          <t>С КУРИЦЕЙ И ГРИБАМИ 1/420 10шт.зам.</t>
        </is>
      </c>
      <c r="C119" s="95" t="inlineStr">
        <is>
          <t>ШТ</t>
        </is>
      </c>
      <c r="D119" s="88" t="n">
        <v>1002133974956</v>
      </c>
      <c r="E119" s="89" t="n"/>
      <c r="F119" s="90" t="n">
        <v>0.42</v>
      </c>
      <c r="G119" s="90">
        <f>E119*0.42</f>
        <v/>
      </c>
      <c r="H119" s="91" t="n">
        <v>4.2</v>
      </c>
      <c r="I119" s="96" t="n">
        <v>120</v>
      </c>
      <c r="J119" s="91" t="n"/>
      <c r="K119" s="92" t="n"/>
    </row>
    <row r="120" ht="16.5" customHeight="1" s="99" thickTop="1">
      <c r="A120" s="79">
        <f>RIGHT(D120:D235,4)</f>
        <v/>
      </c>
      <c r="B120" s="48" t="inlineStr">
        <is>
          <t>БЛИНЧ.С МЯСОМ пл.1/420 10шт.зам.</t>
        </is>
      </c>
      <c r="C120" s="34" t="inlineStr">
        <is>
          <t>ШТ</t>
        </is>
      </c>
      <c r="D120" s="28" t="n">
        <v>1002131151762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>
      <c r="A121" s="79">
        <f>RIGHT(D121:D236,4)</f>
        <v/>
      </c>
      <c r="B121" s="48" t="inlineStr">
        <is>
          <t>БЛИНЧ. С ТВОРОГОМ 1/420 12шт.зам.</t>
        </is>
      </c>
      <c r="C121" s="37" t="inlineStr">
        <is>
          <t>ШТ</t>
        </is>
      </c>
      <c r="D121" s="28" t="n">
        <v>1002131181764</v>
      </c>
      <c r="E121" s="24" t="n"/>
      <c r="F121" s="23" t="n">
        <v>0.42</v>
      </c>
      <c r="G121" s="23">
        <f>E121*0.42</f>
        <v/>
      </c>
      <c r="H121" s="14" t="n">
        <v>4.2</v>
      </c>
      <c r="I121" s="73" t="n">
        <v>120</v>
      </c>
      <c r="J121" s="40" t="n"/>
    </row>
    <row r="122" ht="16.5" customHeight="1" s="99" thickBot="1" thickTop="1">
      <c r="A122" s="79">
        <f>RIGHT(D122:D237,4)</f>
        <v/>
      </c>
      <c r="B122" s="75" t="inlineStr">
        <is>
          <t>Консервы мясные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75" t="inlineStr">
        <is>
          <t>Мясокостные замороженные</t>
        </is>
      </c>
      <c r="C123" s="75" t="n"/>
      <c r="D123" s="75" t="n"/>
      <c r="E123" s="75" t="n"/>
      <c r="F123" s="74" t="n"/>
      <c r="G123" s="75" t="n"/>
      <c r="H123" s="75" t="n"/>
      <c r="I123" s="75" t="n"/>
      <c r="J123" s="76" t="n"/>
    </row>
    <row r="124" ht="16.5" customHeight="1" s="99" thickBot="1" thickTop="1">
      <c r="A124" s="79">
        <f>RIGHT(D124:D239,4)</f>
        <v/>
      </c>
      <c r="B124" s="48" t="inlineStr">
        <is>
          <t xml:space="preserve"> РАГУ СВИНОЕ 1кг 8шт.зам_120с </t>
        </is>
      </c>
      <c r="C124" s="37" t="inlineStr">
        <is>
          <t>ШТ</t>
        </is>
      </c>
      <c r="D124" s="69" t="inlineStr">
        <is>
          <t>1002162156004</t>
        </is>
      </c>
      <c r="E124" s="24" t="n"/>
      <c r="F124" s="23" t="n">
        <v>1</v>
      </c>
      <c r="G124" s="23">
        <f>E124*1</f>
        <v/>
      </c>
      <c r="H124" s="14" t="n">
        <v>8</v>
      </c>
      <c r="I124" s="73" t="n">
        <v>120</v>
      </c>
      <c r="J124" s="40" t="n"/>
    </row>
    <row r="125" ht="15.75" customHeight="1" s="99" thickTop="1">
      <c r="A125" s="79">
        <f>RIGHT(D125:D240,4)</f>
        <v/>
      </c>
      <c r="B125" s="48" t="inlineStr">
        <is>
          <t>ШАШЛЫК ИЗ СВИНИНЫ зам.</t>
        </is>
      </c>
      <c r="C125" s="31" t="inlineStr">
        <is>
          <t>КГ</t>
        </is>
      </c>
      <c r="D125" s="69" t="inlineStr">
        <is>
          <t>1002162215417</t>
        </is>
      </c>
      <c r="E125" s="24" t="n"/>
      <c r="F125" s="23" t="n">
        <v>2</v>
      </c>
      <c r="G125" s="23">
        <f>E125*1</f>
        <v/>
      </c>
      <c r="H125" s="14" t="n">
        <v>6</v>
      </c>
      <c r="I125" s="73" t="n">
        <v>90</v>
      </c>
      <c r="J125" s="40" t="n"/>
    </row>
    <row r="126" ht="15.75" customHeight="1" s="99" thickBot="1">
      <c r="A126" s="79">
        <f>RIGHT(D126:D241,4)</f>
        <v/>
      </c>
      <c r="B126" s="48" t="inlineStr">
        <is>
          <t>РЕБРЫШКИ ОБЫКНОВЕННЫЕ 1кг 12шт.зам.</t>
        </is>
      </c>
      <c r="C126" s="37" t="inlineStr">
        <is>
          <t>ШТ</t>
        </is>
      </c>
      <c r="D126" s="70" t="inlineStr">
        <is>
          <t>1002162166019</t>
        </is>
      </c>
      <c r="E126" s="24" t="n"/>
      <c r="F126" s="23" t="n">
        <v>1</v>
      </c>
      <c r="G126" s="23">
        <f>E126*1</f>
        <v/>
      </c>
      <c r="H126" s="14" t="n">
        <v>12</v>
      </c>
      <c r="I126" s="73" t="n">
        <v>120</v>
      </c>
      <c r="J126" s="40" t="n"/>
    </row>
    <row r="127" ht="16.5" customHeight="1" s="99" thickBot="1" thickTop="1">
      <c r="A127" s="78" t="n"/>
      <c r="B127" s="78" t="inlineStr">
        <is>
          <t>ВСЕГО:</t>
        </is>
      </c>
      <c r="C127" s="16" t="n"/>
      <c r="D127" s="49" t="n"/>
      <c r="E127" s="17">
        <f>SUM(E5:E126)</f>
        <v/>
      </c>
      <c r="F127" s="17">
        <f>SUM(F10:F126)</f>
        <v/>
      </c>
      <c r="G127" s="17">
        <f>SUM(G11:G126)</f>
        <v/>
      </c>
      <c r="H127" s="17">
        <f>SUM(H10:H123)</f>
        <v/>
      </c>
      <c r="I127" s="17" t="n"/>
      <c r="J127" s="17" t="n"/>
    </row>
    <row r="128" ht="15.75" customHeight="1" s="99" thickTop="1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</sheetData>
  <autoFilter ref="A9:J127"/>
  <mergeCells count="2">
    <mergeCell ref="E1:J1"/>
    <mergeCell ref="G3:J3"/>
  </mergeCells>
  <dataValidations disablePrompts="1" count="2">
    <dataValidation sqref="B120" showDropDown="0" showInputMessage="1" showErrorMessage="1" allowBlank="0" type="textLength" operator="lessThanOrEqual">
      <formula1>40</formula1>
    </dataValidation>
    <dataValidation sqref="D124:D12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2024-03-08T13:08:07Z</dcterms:modified>
  <cp:lastModifiedBy>Uaer4</cp:lastModifiedBy>
  <cp:lastPrinted>2023-11-08T08:22:20Z</cp:lastPrinted>
</cp:coreProperties>
</file>