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Ост филиалы\"/>
    </mc:Choice>
  </mc:AlternateContent>
  <xr:revisionPtr revIDLastSave="0" documentId="13_ncr:1_{3D28C28F-4069-4511-8971-1BB2553DB9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14" i="1"/>
  <c r="AA15" i="1"/>
  <c r="AA17" i="1"/>
  <c r="AA19" i="1"/>
  <c r="AA21" i="1"/>
  <c r="AA22" i="1"/>
  <c r="AA23" i="1"/>
  <c r="AA24" i="1"/>
  <c r="AA28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7" i="1"/>
  <c r="AA58" i="1"/>
  <c r="AA60" i="1"/>
  <c r="AA63" i="1"/>
  <c r="AA64" i="1"/>
  <c r="AA66" i="1"/>
  <c r="AA68" i="1"/>
  <c r="AA69" i="1"/>
  <c r="AA74" i="1"/>
  <c r="AA75" i="1"/>
  <c r="AA76" i="1"/>
  <c r="AA77" i="1"/>
  <c r="AA78" i="1"/>
  <c r="AA80" i="1"/>
  <c r="AA81" i="1"/>
  <c r="AA82" i="1"/>
  <c r="AA83" i="1"/>
  <c r="F73" i="1"/>
  <c r="E73" i="1"/>
  <c r="F28" i="1"/>
  <c r="E28" i="1"/>
  <c r="O7" i="1"/>
  <c r="O8" i="1"/>
  <c r="T8" i="1" s="1"/>
  <c r="O9" i="1"/>
  <c r="O10" i="1"/>
  <c r="P10" i="1" s="1"/>
  <c r="O11" i="1"/>
  <c r="O12" i="1"/>
  <c r="O13" i="1"/>
  <c r="O14" i="1"/>
  <c r="T14" i="1" s="1"/>
  <c r="O15" i="1"/>
  <c r="O16" i="1"/>
  <c r="P16" i="1" s="1"/>
  <c r="O17" i="1"/>
  <c r="O18" i="1"/>
  <c r="O19" i="1"/>
  <c r="O20" i="1"/>
  <c r="O21" i="1"/>
  <c r="O22" i="1"/>
  <c r="T22" i="1" s="1"/>
  <c r="O23" i="1"/>
  <c r="T23" i="1" s="1"/>
  <c r="O24" i="1"/>
  <c r="T24" i="1" s="1"/>
  <c r="O25" i="1"/>
  <c r="P25" i="1" s="1"/>
  <c r="O26" i="1"/>
  <c r="O27" i="1"/>
  <c r="P27" i="1" s="1"/>
  <c r="AA27" i="1" s="1"/>
  <c r="O28" i="1"/>
  <c r="O29" i="1"/>
  <c r="P29" i="1" s="1"/>
  <c r="AA29" i="1" s="1"/>
  <c r="O30" i="1"/>
  <c r="O31" i="1"/>
  <c r="O32" i="1"/>
  <c r="O33" i="1"/>
  <c r="O34" i="1"/>
  <c r="T34" i="1" s="1"/>
  <c r="O35" i="1"/>
  <c r="O36" i="1"/>
  <c r="T36" i="1" s="1"/>
  <c r="O37" i="1"/>
  <c r="O38" i="1"/>
  <c r="T38" i="1" s="1"/>
  <c r="O39" i="1"/>
  <c r="O40" i="1"/>
  <c r="T40" i="1" s="1"/>
  <c r="O41" i="1"/>
  <c r="O42" i="1"/>
  <c r="T42" i="1" s="1"/>
  <c r="O43" i="1"/>
  <c r="O44" i="1"/>
  <c r="T44" i="1" s="1"/>
  <c r="O45" i="1"/>
  <c r="O46" i="1"/>
  <c r="T46" i="1" s="1"/>
  <c r="O48" i="1"/>
  <c r="O49" i="1"/>
  <c r="T49" i="1" s="1"/>
  <c r="O50" i="1"/>
  <c r="O51" i="1"/>
  <c r="T51" i="1" s="1"/>
  <c r="O52" i="1"/>
  <c r="O53" i="1"/>
  <c r="T53" i="1" s="1"/>
  <c r="O54" i="1"/>
  <c r="P54" i="1" s="1"/>
  <c r="O55" i="1"/>
  <c r="O56" i="1"/>
  <c r="P56" i="1" s="1"/>
  <c r="O57" i="1"/>
  <c r="T57" i="1" s="1"/>
  <c r="O58" i="1"/>
  <c r="O59" i="1"/>
  <c r="O60" i="1"/>
  <c r="O61" i="1"/>
  <c r="O62" i="1"/>
  <c r="P62" i="1" s="1"/>
  <c r="O63" i="1"/>
  <c r="T63" i="1" s="1"/>
  <c r="O64" i="1"/>
  <c r="O65" i="1"/>
  <c r="O66" i="1"/>
  <c r="O67" i="1"/>
  <c r="O68" i="1"/>
  <c r="O69" i="1"/>
  <c r="T69" i="1" s="1"/>
  <c r="O70" i="1"/>
  <c r="P70" i="1" s="1"/>
  <c r="O71" i="1"/>
  <c r="T71" i="1" s="1"/>
  <c r="O72" i="1"/>
  <c r="P72" i="1" s="1"/>
  <c r="AA72" i="1" s="1"/>
  <c r="O73" i="1"/>
  <c r="O74" i="1"/>
  <c r="O75" i="1"/>
  <c r="T75" i="1" s="1"/>
  <c r="O76" i="1"/>
  <c r="O77" i="1"/>
  <c r="T77" i="1" s="1"/>
  <c r="O78" i="1"/>
  <c r="O79" i="1"/>
  <c r="P79" i="1" s="1"/>
  <c r="O80" i="1"/>
  <c r="O81" i="1"/>
  <c r="T81" i="1" s="1"/>
  <c r="O82" i="1"/>
  <c r="O83" i="1"/>
  <c r="T83" i="1" s="1"/>
  <c r="O6" i="1"/>
  <c r="P6" i="1" s="1"/>
  <c r="AA6" i="1" s="1"/>
  <c r="E47" i="1"/>
  <c r="O47" i="1" s="1"/>
  <c r="T47" i="1" s="1"/>
  <c r="P9" i="1" l="1"/>
  <c r="AA9" i="1" s="1"/>
  <c r="T67" i="1"/>
  <c r="P67" i="1"/>
  <c r="AA67" i="1" s="1"/>
  <c r="T65" i="1"/>
  <c r="P65" i="1"/>
  <c r="AA65" i="1" s="1"/>
  <c r="T61" i="1"/>
  <c r="P61" i="1"/>
  <c r="T55" i="1"/>
  <c r="P55" i="1"/>
  <c r="T32" i="1"/>
  <c r="P32" i="1"/>
  <c r="T30" i="1"/>
  <c r="P30" i="1"/>
  <c r="T26" i="1"/>
  <c r="P26" i="1"/>
  <c r="AA26" i="1" s="1"/>
  <c r="T20" i="1"/>
  <c r="P20" i="1"/>
  <c r="T18" i="1"/>
  <c r="P18" i="1"/>
  <c r="P13" i="1"/>
  <c r="AA13" i="1" s="1"/>
  <c r="P11" i="1"/>
  <c r="AA11" i="1" s="1"/>
  <c r="T79" i="1"/>
  <c r="P73" i="1"/>
  <c r="AA73" i="1" s="1"/>
  <c r="T59" i="1"/>
  <c r="P59" i="1"/>
  <c r="T16" i="1"/>
  <c r="T12" i="1"/>
  <c r="P12" i="1"/>
  <c r="T10" i="1"/>
  <c r="P71" i="1"/>
  <c r="AA71" i="1" s="1"/>
  <c r="T28" i="1"/>
  <c r="T73" i="1"/>
  <c r="AA79" i="1"/>
  <c r="S24" i="1"/>
  <c r="S81" i="1"/>
  <c r="S44" i="1"/>
  <c r="S83" i="1"/>
  <c r="S40" i="1"/>
  <c r="S42" i="1"/>
  <c r="S46" i="1"/>
  <c r="S6" i="1"/>
  <c r="T6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T68" i="1"/>
  <c r="S68" i="1"/>
  <c r="T66" i="1"/>
  <c r="S66" i="1"/>
  <c r="T64" i="1"/>
  <c r="S64" i="1"/>
  <c r="T62" i="1"/>
  <c r="T60" i="1"/>
  <c r="S60" i="1"/>
  <c r="T58" i="1"/>
  <c r="S58" i="1"/>
  <c r="T56" i="1"/>
  <c r="T54" i="1"/>
  <c r="T52" i="1"/>
  <c r="S52" i="1"/>
  <c r="T50" i="1"/>
  <c r="S50" i="1"/>
  <c r="T48" i="1"/>
  <c r="S48" i="1"/>
  <c r="T45" i="1"/>
  <c r="T43" i="1"/>
  <c r="T41" i="1"/>
  <c r="T39" i="1"/>
  <c r="T37" i="1"/>
  <c r="T35" i="1"/>
  <c r="T33" i="1"/>
  <c r="T31" i="1"/>
  <c r="T29" i="1"/>
  <c r="T27" i="1"/>
  <c r="T25" i="1"/>
  <c r="T21" i="1"/>
  <c r="T19" i="1"/>
  <c r="S28" i="1"/>
  <c r="S38" i="1"/>
  <c r="S8" i="1"/>
  <c r="S14" i="1"/>
  <c r="S22" i="1"/>
  <c r="S26" i="1"/>
  <c r="S34" i="1"/>
  <c r="S36" i="1"/>
  <c r="S47" i="1"/>
  <c r="S49" i="1"/>
  <c r="S51" i="1"/>
  <c r="S53" i="1"/>
  <c r="S57" i="1"/>
  <c r="S63" i="1"/>
  <c r="S69" i="1"/>
  <c r="S75" i="1"/>
  <c r="S77" i="1"/>
  <c r="S79" i="1"/>
  <c r="T17" i="1"/>
  <c r="S17" i="1"/>
  <c r="T15" i="1"/>
  <c r="S15" i="1"/>
  <c r="T13" i="1"/>
  <c r="S13" i="1"/>
  <c r="T11" i="1"/>
  <c r="T9" i="1"/>
  <c r="T7" i="1"/>
  <c r="S7" i="1"/>
  <c r="S45" i="1"/>
  <c r="S43" i="1"/>
  <c r="S41" i="1"/>
  <c r="S39" i="1"/>
  <c r="S37" i="1"/>
  <c r="S35" i="1"/>
  <c r="S33" i="1"/>
  <c r="S31" i="1"/>
  <c r="S29" i="1"/>
  <c r="S27" i="1"/>
  <c r="S23" i="1"/>
  <c r="S21" i="1"/>
  <c r="S19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" i="1" l="1"/>
  <c r="S11" i="1"/>
  <c r="S67" i="1"/>
  <c r="S65" i="1"/>
  <c r="S73" i="1"/>
  <c r="S71" i="1"/>
  <c r="S61" i="1"/>
  <c r="AA61" i="1"/>
  <c r="S32" i="1"/>
  <c r="AA32" i="1"/>
  <c r="S20" i="1"/>
  <c r="AA20" i="1"/>
  <c r="S16" i="1"/>
  <c r="AA16" i="1"/>
  <c r="S12" i="1"/>
  <c r="AA12" i="1"/>
  <c r="S59" i="1"/>
  <c r="AA59" i="1"/>
  <c r="S55" i="1"/>
  <c r="AA55" i="1"/>
  <c r="S30" i="1"/>
  <c r="AA30" i="1"/>
  <c r="S18" i="1"/>
  <c r="AA18" i="1"/>
  <c r="S10" i="1"/>
  <c r="AA10" i="1"/>
  <c r="S25" i="1"/>
  <c r="AA25" i="1"/>
  <c r="S54" i="1"/>
  <c r="AA54" i="1"/>
  <c r="S56" i="1"/>
  <c r="AA56" i="1"/>
  <c r="S62" i="1"/>
  <c r="AA62" i="1"/>
  <c r="S70" i="1"/>
  <c r="AA70" i="1"/>
  <c r="P5" i="1"/>
  <c r="K5" i="1"/>
  <c r="AA5" i="1" l="1"/>
</calcChain>
</file>

<file path=xl/sharedStrings.xml><?xml version="1.0" encoding="utf-8"?>
<sst xmlns="http://schemas.openxmlformats.org/spreadsheetml/2006/main" count="209" uniqueCount="114">
  <si>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</si>
  <si>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</si>
  <si>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</si>
  <si>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</si>
  <si>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</si>
  <si>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</si>
  <si>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</si>
  <si>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</si>
  <si>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</si>
  <si>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</si>
  <si>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</si>
  <si>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</si>
  <si>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</si>
  <si>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</si>
  <si>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</si>
  <si>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</si>
  <si>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</si>
  <si>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</si>
  <si>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</si>
  <si>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</si>
  <si>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</si>
  <si>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</si>
  <si>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</si>
  <si>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</si>
  <si>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</si>
  <si>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</si>
  <si>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</si>
  <si>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</si>
  <si>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30,01,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</si>
  <si>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</si>
  <si>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</si>
  <si>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</si>
  <si>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</si>
  <si>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</si>
  <si>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</si>
  <si>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</si>
  <si>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</si>
  <si>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</si>
  <si>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</si>
  <si>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</si>
  <si>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</si>
  <si>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</si>
  <si>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</si>
  <si>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</si>
  <si>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</si>
  <si>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</si>
  <si>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</si>
  <si>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</si>
  <si>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</si>
  <si>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</si>
  <si>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</si>
  <si>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</si>
  <si>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</si>
  <si>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</si>
  <si>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</si>
  <si>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</si>
  <si>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</si>
  <si>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</si>
  <si>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</si>
  <si>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</si>
  <si>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</si>
  <si>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</si>
  <si>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</si>
  <si>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</si>
  <si>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</si>
  <si>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устар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</si>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</sst>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2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3.85546875" customWidth="1"/>
    <col min="3" max="5" width="6.28515625" customWidth="1"/>
    <col min="6" max="6" width="7.28515625" customWidth="1"/>
    <col min="7" max="7" width="4.7109375" style="8" customWidth="1"/>
    <col min="8" max="8" width="5" customWidth="1"/>
    <col min="9" max="9" width="1.28515625" customWidth="1"/>
    <col min="10" max="11" width="6.28515625" customWidth="1"/>
    <col min="12" max="13" width="0.85546875" customWidth="1"/>
    <col min="14" max="17" width="6.28515625" customWidth="1"/>
    <col min="18" max="18" width="23" customWidth="1"/>
    <col min="19" max="20" width="4.85546875" customWidth="1"/>
    <col min="21" max="25" width="8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6282.773000000001</v>
      </c>
      <c r="F5" s="4">
        <f>SUM(F6:F499)</f>
        <v>10309.716000000002</v>
      </c>
      <c r="G5" s="6"/>
      <c r="H5" s="1"/>
      <c r="I5" s="1"/>
      <c r="J5" s="4">
        <f t="shared" ref="J5:Q5" si="0">SUM(J6:J499)</f>
        <v>6432.2080000000005</v>
      </c>
      <c r="K5" s="4">
        <f t="shared" si="0"/>
        <v>-149.435</v>
      </c>
      <c r="L5" s="4">
        <f t="shared" si="0"/>
        <v>0</v>
      </c>
      <c r="M5" s="4">
        <f t="shared" si="0"/>
        <v>0</v>
      </c>
      <c r="N5" s="4">
        <f t="shared" si="0"/>
        <v>6690.4814000000006</v>
      </c>
      <c r="O5" s="4">
        <f t="shared" si="0"/>
        <v>1256.5546000000004</v>
      </c>
      <c r="P5" s="4">
        <f t="shared" si="0"/>
        <v>5670.369200000001</v>
      </c>
      <c r="Q5" s="4">
        <f t="shared" si="0"/>
        <v>0</v>
      </c>
      <c r="R5" s="1"/>
      <c r="S5" s="1"/>
      <c r="T5" s="1"/>
      <c r="U5" s="4">
        <f>SUM(U6:U499)</f>
        <v>1404.2742000000001</v>
      </c>
      <c r="V5" s="4">
        <f>SUM(V6:V499)</f>
        <v>1337.3584000000001</v>
      </c>
      <c r="W5" s="4">
        <f>SUM(W6:W499)</f>
        <v>1084.6479999999997</v>
      </c>
      <c r="X5" s="4">
        <f>SUM(X6:X499)</f>
        <v>1199.0872000000002</v>
      </c>
      <c r="Y5" s="4">
        <f>SUM(Y6:Y499)</f>
        <v>1142.5695999999998</v>
      </c>
      <c r="Z5" s="1"/>
      <c r="AA5" s="4">
        <f>SUM(AA6:AA499)</f>
        <v>4505.6823999999988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75</v>
      </c>
      <c r="D6" s="1"/>
      <c r="E6" s="1">
        <v>34</v>
      </c>
      <c r="F6" s="1">
        <v>41</v>
      </c>
      <c r="G6" s="6">
        <v>0.4</v>
      </c>
      <c r="H6" s="1">
        <v>60</v>
      </c>
      <c r="I6" s="1"/>
      <c r="J6" s="1">
        <v>34.6</v>
      </c>
      <c r="K6" s="1">
        <f t="shared" ref="K6:K37" si="1">E6-J6</f>
        <v>-0.60000000000000142</v>
      </c>
      <c r="L6" s="1"/>
      <c r="M6" s="1"/>
      <c r="N6" s="1">
        <v>57.400000000000013</v>
      </c>
      <c r="O6" s="1">
        <f>E6/5</f>
        <v>6.8</v>
      </c>
      <c r="P6" s="5">
        <f>16*O6-N6-F6</f>
        <v>10.399999999999984</v>
      </c>
      <c r="Q6" s="5"/>
      <c r="R6" s="1"/>
      <c r="S6" s="1">
        <f>(F6+N6+P6)/O6</f>
        <v>15.999999999999998</v>
      </c>
      <c r="T6" s="1">
        <f>(F6+N6)/O6</f>
        <v>14.47058823529412</v>
      </c>
      <c r="U6" s="1">
        <v>7.2</v>
      </c>
      <c r="V6" s="1">
        <v>4.8</v>
      </c>
      <c r="W6" s="1">
        <v>7.6</v>
      </c>
      <c r="X6" s="1">
        <v>10.4</v>
      </c>
      <c r="Y6" s="1">
        <v>7.8</v>
      </c>
      <c r="Z6" s="1"/>
      <c r="AA6" s="1">
        <f>P6*G6</f>
        <v>4.1599999999999939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15.904</v>
      </c>
      <c r="D7" s="1">
        <v>1.31</v>
      </c>
      <c r="E7" s="1">
        <v>9.0280000000000005</v>
      </c>
      <c r="F7" s="1">
        <v>7.69</v>
      </c>
      <c r="G7" s="6">
        <v>0</v>
      </c>
      <c r="H7" s="1">
        <v>120</v>
      </c>
      <c r="I7" s="1"/>
      <c r="J7" s="1">
        <v>9.5</v>
      </c>
      <c r="K7" s="1">
        <f t="shared" si="1"/>
        <v>-0.47199999999999953</v>
      </c>
      <c r="L7" s="1"/>
      <c r="M7" s="1"/>
      <c r="N7" s="1">
        <v>0</v>
      </c>
      <c r="O7" s="1">
        <f t="shared" ref="O7:O70" si="2">E7/5</f>
        <v>1.8056000000000001</v>
      </c>
      <c r="P7" s="5"/>
      <c r="Q7" s="5"/>
      <c r="R7" s="1"/>
      <c r="S7" s="1">
        <f t="shared" ref="S7:S70" si="3">(F7+N7+P7)/O7</f>
        <v>4.2589720868409389</v>
      </c>
      <c r="T7" s="1">
        <f t="shared" ref="T7:T70" si="4">(F7+N7)/O7</f>
        <v>4.2589720868409389</v>
      </c>
      <c r="U7" s="1">
        <v>0.72699999999999998</v>
      </c>
      <c r="V7" s="1">
        <v>2.1318000000000001</v>
      </c>
      <c r="W7" s="1">
        <v>1.1097999999999999</v>
      </c>
      <c r="X7" s="1">
        <v>0.69579999999999997</v>
      </c>
      <c r="Y7" s="1">
        <v>0.61099999999999999</v>
      </c>
      <c r="Z7" s="1"/>
      <c r="AA7" s="1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52.847999999999999</v>
      </c>
      <c r="D8" s="1">
        <v>119.262</v>
      </c>
      <c r="E8" s="1">
        <v>26.004999999999999</v>
      </c>
      <c r="F8" s="1">
        <v>146.10499999999999</v>
      </c>
      <c r="G8" s="6">
        <v>1</v>
      </c>
      <c r="H8" s="1" t="e">
        <v>#N/A</v>
      </c>
      <c r="I8" s="1"/>
      <c r="J8" s="1">
        <v>27.2</v>
      </c>
      <c r="K8" s="1">
        <f t="shared" si="1"/>
        <v>-1.1950000000000003</v>
      </c>
      <c r="L8" s="1"/>
      <c r="M8" s="1"/>
      <c r="N8" s="1">
        <v>0</v>
      </c>
      <c r="O8" s="1">
        <f t="shared" si="2"/>
        <v>5.2009999999999996</v>
      </c>
      <c r="P8" s="5"/>
      <c r="Q8" s="5"/>
      <c r="R8" s="1"/>
      <c r="S8" s="1">
        <f t="shared" si="3"/>
        <v>28.091713132089982</v>
      </c>
      <c r="T8" s="1">
        <f t="shared" si="4"/>
        <v>28.091713132089982</v>
      </c>
      <c r="U8" s="1">
        <v>8.6311999999999998</v>
      </c>
      <c r="V8" s="1">
        <v>12.6568</v>
      </c>
      <c r="W8" s="1">
        <v>0</v>
      </c>
      <c r="X8" s="1">
        <v>0</v>
      </c>
      <c r="Y8" s="1">
        <v>0</v>
      </c>
      <c r="Z8" s="9" t="s">
        <v>33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258.42</v>
      </c>
      <c r="D9" s="1">
        <v>8.8970000000000002</v>
      </c>
      <c r="E9" s="1">
        <v>137.977</v>
      </c>
      <c r="F9" s="1">
        <v>118.279</v>
      </c>
      <c r="G9" s="6">
        <v>1</v>
      </c>
      <c r="H9" s="1">
        <v>45</v>
      </c>
      <c r="I9" s="1"/>
      <c r="J9" s="1">
        <v>137</v>
      </c>
      <c r="K9" s="1">
        <f t="shared" si="1"/>
        <v>0.97700000000000387</v>
      </c>
      <c r="L9" s="1"/>
      <c r="M9" s="1"/>
      <c r="N9" s="1">
        <v>222.96520000000001</v>
      </c>
      <c r="O9" s="1">
        <f t="shared" si="2"/>
        <v>27.595400000000001</v>
      </c>
      <c r="P9" s="5">
        <f>16*O9-N9-F9</f>
        <v>100.28220000000002</v>
      </c>
      <c r="Q9" s="5"/>
      <c r="R9" s="1"/>
      <c r="S9" s="1">
        <f t="shared" si="3"/>
        <v>15.999999999999998</v>
      </c>
      <c r="T9" s="1">
        <f t="shared" si="4"/>
        <v>12.365981286736194</v>
      </c>
      <c r="U9" s="1">
        <v>33.704799999999999</v>
      </c>
      <c r="V9" s="1">
        <v>0</v>
      </c>
      <c r="W9" s="1">
        <v>30.665199999999999</v>
      </c>
      <c r="X9" s="1">
        <v>0.40660000000000002</v>
      </c>
      <c r="Y9" s="1">
        <v>15.013999999999999</v>
      </c>
      <c r="Z9" s="1"/>
      <c r="AA9" s="1">
        <f t="shared" si="5"/>
        <v>100.28220000000002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1547.787</v>
      </c>
      <c r="D10" s="1">
        <v>2483.172</v>
      </c>
      <c r="E10" s="1">
        <v>1458.73</v>
      </c>
      <c r="F10" s="1">
        <v>2567.84</v>
      </c>
      <c r="G10" s="6">
        <v>1</v>
      </c>
      <c r="H10" s="1">
        <v>60</v>
      </c>
      <c r="I10" s="1"/>
      <c r="J10" s="1">
        <v>1429.7</v>
      </c>
      <c r="K10" s="1">
        <f t="shared" si="1"/>
        <v>29.029999999999973</v>
      </c>
      <c r="L10" s="1"/>
      <c r="M10" s="1"/>
      <c r="N10" s="1">
        <v>0</v>
      </c>
      <c r="O10" s="1">
        <f t="shared" si="2"/>
        <v>291.74599999999998</v>
      </c>
      <c r="P10" s="5">
        <f>17*O10-N10-F10</f>
        <v>2391.8419999999996</v>
      </c>
      <c r="Q10" s="5"/>
      <c r="R10" s="1"/>
      <c r="S10" s="1">
        <f t="shared" si="3"/>
        <v>17</v>
      </c>
      <c r="T10" s="1">
        <f t="shared" si="4"/>
        <v>8.8016288141054222</v>
      </c>
      <c r="U10" s="1">
        <v>234.31120000000001</v>
      </c>
      <c r="V10" s="1">
        <v>305.59160000000003</v>
      </c>
      <c r="W10" s="1">
        <v>255.00280000000001</v>
      </c>
      <c r="X10" s="1">
        <v>323.90660000000003</v>
      </c>
      <c r="Y10" s="1">
        <v>338.11040000000003</v>
      </c>
      <c r="Z10" s="1"/>
      <c r="AA10" s="1">
        <f t="shared" si="5"/>
        <v>2391.8419999999996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347.95800000000003</v>
      </c>
      <c r="D11" s="1">
        <v>24.844999999999999</v>
      </c>
      <c r="E11" s="1">
        <v>137.99700000000001</v>
      </c>
      <c r="F11" s="1">
        <v>206.423</v>
      </c>
      <c r="G11" s="6">
        <v>1</v>
      </c>
      <c r="H11" s="1">
        <v>60</v>
      </c>
      <c r="I11" s="1"/>
      <c r="J11" s="1">
        <v>135.4</v>
      </c>
      <c r="K11" s="1">
        <f t="shared" si="1"/>
        <v>2.5970000000000084</v>
      </c>
      <c r="L11" s="1"/>
      <c r="M11" s="1"/>
      <c r="N11" s="1">
        <v>0</v>
      </c>
      <c r="O11" s="1">
        <f t="shared" si="2"/>
        <v>27.599400000000003</v>
      </c>
      <c r="P11" s="5">
        <f t="shared" ref="P11:P12" si="6">16*O11-N11-F11</f>
        <v>235.16740000000004</v>
      </c>
      <c r="Q11" s="5"/>
      <c r="R11" s="1"/>
      <c r="S11" s="1">
        <f t="shared" si="3"/>
        <v>16</v>
      </c>
      <c r="T11" s="1">
        <f t="shared" si="4"/>
        <v>7.479256795437581</v>
      </c>
      <c r="U11" s="1">
        <v>15.5252</v>
      </c>
      <c r="V11" s="1">
        <v>22.100200000000001</v>
      </c>
      <c r="W11" s="1">
        <v>30.591799999999999</v>
      </c>
      <c r="X11" s="1">
        <v>27.042000000000002</v>
      </c>
      <c r="Y11" s="1">
        <v>23.793800000000001</v>
      </c>
      <c r="Z11" s="1"/>
      <c r="AA11" s="1">
        <f t="shared" si="5"/>
        <v>235.16740000000004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116.06100000000001</v>
      </c>
      <c r="D12" s="1">
        <v>326.298</v>
      </c>
      <c r="E12" s="1">
        <v>163.53700000000001</v>
      </c>
      <c r="F12" s="1">
        <v>223.72</v>
      </c>
      <c r="G12" s="6">
        <v>1</v>
      </c>
      <c r="H12" s="1">
        <v>60</v>
      </c>
      <c r="I12" s="1"/>
      <c r="J12" s="1">
        <v>155.69999999999999</v>
      </c>
      <c r="K12" s="1">
        <f t="shared" si="1"/>
        <v>7.8370000000000175</v>
      </c>
      <c r="L12" s="1"/>
      <c r="M12" s="1"/>
      <c r="N12" s="1">
        <v>104.0998</v>
      </c>
      <c r="O12" s="1">
        <f t="shared" si="2"/>
        <v>32.7074</v>
      </c>
      <c r="P12" s="5">
        <f t="shared" si="6"/>
        <v>195.49859999999998</v>
      </c>
      <c r="Q12" s="5"/>
      <c r="R12" s="1"/>
      <c r="S12" s="1">
        <f t="shared" si="3"/>
        <v>16</v>
      </c>
      <c r="T12" s="1">
        <f t="shared" si="4"/>
        <v>10.022802179323334</v>
      </c>
      <c r="U12" s="1">
        <v>30.3904</v>
      </c>
      <c r="V12" s="1">
        <v>34.983199999999997</v>
      </c>
      <c r="W12" s="1">
        <v>29.357800000000001</v>
      </c>
      <c r="X12" s="1">
        <v>34.284799999999997</v>
      </c>
      <c r="Y12" s="1">
        <v>27.507999999999999</v>
      </c>
      <c r="Z12" s="1"/>
      <c r="AA12" s="1">
        <f t="shared" si="5"/>
        <v>195.49859999999998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30</v>
      </c>
      <c r="C13" s="1">
        <v>45</v>
      </c>
      <c r="D13" s="1">
        <v>2</v>
      </c>
      <c r="E13" s="1">
        <v>31</v>
      </c>
      <c r="F13" s="1">
        <v>16</v>
      </c>
      <c r="G13" s="6">
        <v>0.25</v>
      </c>
      <c r="H13" s="1">
        <v>120</v>
      </c>
      <c r="I13" s="1"/>
      <c r="J13" s="1">
        <v>31</v>
      </c>
      <c r="K13" s="1">
        <f t="shared" si="1"/>
        <v>0</v>
      </c>
      <c r="L13" s="1"/>
      <c r="M13" s="1"/>
      <c r="N13" s="1">
        <v>71.400000000000006</v>
      </c>
      <c r="O13" s="1">
        <f t="shared" si="2"/>
        <v>6.2</v>
      </c>
      <c r="P13" s="5">
        <f>17*O13-N13-F13</f>
        <v>18</v>
      </c>
      <c r="Q13" s="5"/>
      <c r="R13" s="1"/>
      <c r="S13" s="1">
        <f t="shared" si="3"/>
        <v>17</v>
      </c>
      <c r="T13" s="1">
        <f t="shared" si="4"/>
        <v>14.096774193548388</v>
      </c>
      <c r="U13" s="1">
        <v>5.2</v>
      </c>
      <c r="V13" s="1">
        <v>1.8</v>
      </c>
      <c r="W13" s="1">
        <v>4.4000000000000004</v>
      </c>
      <c r="X13" s="1">
        <v>3.2</v>
      </c>
      <c r="Y13" s="1">
        <v>3.2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3</v>
      </c>
      <c r="D14" s="1">
        <v>81</v>
      </c>
      <c r="E14" s="1">
        <v>20</v>
      </c>
      <c r="F14" s="1">
        <v>62</v>
      </c>
      <c r="G14" s="6">
        <v>0.15</v>
      </c>
      <c r="H14" s="1">
        <v>60</v>
      </c>
      <c r="I14" s="1"/>
      <c r="J14" s="1">
        <v>22</v>
      </c>
      <c r="K14" s="1">
        <f t="shared" si="1"/>
        <v>-2</v>
      </c>
      <c r="L14" s="1"/>
      <c r="M14" s="1"/>
      <c r="N14" s="1">
        <v>0</v>
      </c>
      <c r="O14" s="1">
        <f t="shared" si="2"/>
        <v>4</v>
      </c>
      <c r="P14" s="5"/>
      <c r="Q14" s="5"/>
      <c r="R14" s="1"/>
      <c r="S14" s="1">
        <f t="shared" si="3"/>
        <v>15.5</v>
      </c>
      <c r="T14" s="1">
        <f t="shared" si="4"/>
        <v>15.5</v>
      </c>
      <c r="U14" s="1">
        <v>5.4</v>
      </c>
      <c r="V14" s="1">
        <v>8.6</v>
      </c>
      <c r="W14" s="1">
        <v>4.5999999999999996</v>
      </c>
      <c r="X14" s="1">
        <v>0</v>
      </c>
      <c r="Y14" s="1">
        <v>0.4</v>
      </c>
      <c r="Z14" s="9" t="s">
        <v>33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</v>
      </c>
      <c r="D15" s="1"/>
      <c r="E15" s="1"/>
      <c r="F15" s="1"/>
      <c r="G15" s="6">
        <v>0.15</v>
      </c>
      <c r="H15" s="1">
        <v>60</v>
      </c>
      <c r="I15" s="1"/>
      <c r="J15" s="1"/>
      <c r="K15" s="1">
        <f t="shared" si="1"/>
        <v>0</v>
      </c>
      <c r="L15" s="1"/>
      <c r="M15" s="1"/>
      <c r="N15" s="1">
        <v>36.4</v>
      </c>
      <c r="O15" s="1">
        <f t="shared" si="2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2.6</v>
      </c>
      <c r="V15" s="1">
        <v>1</v>
      </c>
      <c r="W15" s="1">
        <v>0.4</v>
      </c>
      <c r="X15" s="1">
        <v>0</v>
      </c>
      <c r="Y15" s="1">
        <v>0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32</v>
      </c>
      <c r="C16" s="1">
        <v>104.474</v>
      </c>
      <c r="D16" s="1">
        <v>19.291</v>
      </c>
      <c r="E16" s="1">
        <v>98.015000000000001</v>
      </c>
      <c r="F16" s="1">
        <v>23.741</v>
      </c>
      <c r="G16" s="6">
        <v>1</v>
      </c>
      <c r="H16" s="1" t="e">
        <v>#N/A</v>
      </c>
      <c r="I16" s="1"/>
      <c r="J16" s="1">
        <v>94.5</v>
      </c>
      <c r="K16" s="1">
        <f t="shared" si="1"/>
        <v>3.5150000000000006</v>
      </c>
      <c r="L16" s="1"/>
      <c r="M16" s="1"/>
      <c r="N16" s="1">
        <v>159.38800000000001</v>
      </c>
      <c r="O16" s="1">
        <f t="shared" si="2"/>
        <v>19.603000000000002</v>
      </c>
      <c r="P16" s="5">
        <f>16*O16-N16-F16</f>
        <v>130.51900000000001</v>
      </c>
      <c r="Q16" s="5"/>
      <c r="R16" s="1"/>
      <c r="S16" s="1">
        <f t="shared" si="3"/>
        <v>16</v>
      </c>
      <c r="T16" s="1">
        <f t="shared" si="4"/>
        <v>9.3418864459521505</v>
      </c>
      <c r="U16" s="1">
        <v>19.690000000000001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130.51900000000001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32</v>
      </c>
      <c r="C17" s="1">
        <v>195.50399999999999</v>
      </c>
      <c r="D17" s="1">
        <v>39.65</v>
      </c>
      <c r="E17" s="1">
        <v>33.393999999999998</v>
      </c>
      <c r="F17" s="1">
        <v>161.97999999999999</v>
      </c>
      <c r="G17" s="6">
        <v>1</v>
      </c>
      <c r="H17" s="1" t="e">
        <v>#N/A</v>
      </c>
      <c r="I17" s="1"/>
      <c r="J17" s="1">
        <v>39.700000000000003</v>
      </c>
      <c r="K17" s="1">
        <f t="shared" si="1"/>
        <v>-6.3060000000000045</v>
      </c>
      <c r="L17" s="1"/>
      <c r="M17" s="1"/>
      <c r="N17" s="1">
        <v>0</v>
      </c>
      <c r="O17" s="1">
        <f t="shared" si="2"/>
        <v>6.6787999999999998</v>
      </c>
      <c r="P17" s="5"/>
      <c r="Q17" s="5"/>
      <c r="R17" s="1"/>
      <c r="S17" s="1">
        <f t="shared" si="3"/>
        <v>24.252859795172785</v>
      </c>
      <c r="T17" s="1">
        <f t="shared" si="4"/>
        <v>24.252859795172785</v>
      </c>
      <c r="U17" s="1">
        <v>1.1796</v>
      </c>
      <c r="V17" s="1">
        <v>0</v>
      </c>
      <c r="W17" s="1">
        <v>0</v>
      </c>
      <c r="X17" s="1">
        <v>0</v>
      </c>
      <c r="Y17" s="1">
        <v>0</v>
      </c>
      <c r="Z17" s="9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19.213000000000001</v>
      </c>
      <c r="D18" s="1">
        <v>143.84100000000001</v>
      </c>
      <c r="E18" s="1">
        <v>59.22</v>
      </c>
      <c r="F18" s="1">
        <v>103.13500000000001</v>
      </c>
      <c r="G18" s="6">
        <v>1</v>
      </c>
      <c r="H18" s="1">
        <v>45</v>
      </c>
      <c r="I18" s="1"/>
      <c r="J18" s="1">
        <v>58.2</v>
      </c>
      <c r="K18" s="1">
        <f t="shared" si="1"/>
        <v>1.019999999999996</v>
      </c>
      <c r="L18" s="1"/>
      <c r="M18" s="1"/>
      <c r="N18" s="1">
        <v>10</v>
      </c>
      <c r="O18" s="1">
        <f t="shared" si="2"/>
        <v>11.843999999999999</v>
      </c>
      <c r="P18" s="5">
        <f>16*O18-N18-F18</f>
        <v>76.368999999999986</v>
      </c>
      <c r="Q18" s="5"/>
      <c r="R18" s="1"/>
      <c r="S18" s="1">
        <f t="shared" si="3"/>
        <v>16</v>
      </c>
      <c r="T18" s="1">
        <f t="shared" si="4"/>
        <v>9.5520938872002716</v>
      </c>
      <c r="U18" s="1">
        <v>10.4488</v>
      </c>
      <c r="V18" s="1">
        <v>13.2654</v>
      </c>
      <c r="W18" s="1">
        <v>7.5110000000000001</v>
      </c>
      <c r="X18" s="1">
        <v>11.896599999999999</v>
      </c>
      <c r="Y18" s="1">
        <v>8.4775999999999989</v>
      </c>
      <c r="Z18" s="1"/>
      <c r="AA18" s="1">
        <f t="shared" si="5"/>
        <v>76.368999999999986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30</v>
      </c>
      <c r="C19" s="1">
        <v>13</v>
      </c>
      <c r="D19" s="1">
        <v>24</v>
      </c>
      <c r="E19" s="1">
        <v>18</v>
      </c>
      <c r="F19" s="1">
        <v>18</v>
      </c>
      <c r="G19" s="6">
        <v>0.2</v>
      </c>
      <c r="H19" s="1">
        <v>120</v>
      </c>
      <c r="I19" s="1"/>
      <c r="J19" s="1">
        <v>20</v>
      </c>
      <c r="K19" s="1">
        <f t="shared" si="1"/>
        <v>-2</v>
      </c>
      <c r="L19" s="1"/>
      <c r="M19" s="1"/>
      <c r="N19" s="1">
        <v>115.6</v>
      </c>
      <c r="O19" s="1">
        <f t="shared" si="2"/>
        <v>3.6</v>
      </c>
      <c r="P19" s="5"/>
      <c r="Q19" s="5"/>
      <c r="R19" s="1"/>
      <c r="S19" s="1">
        <f t="shared" si="3"/>
        <v>37.111111111111107</v>
      </c>
      <c r="T19" s="1">
        <f t="shared" si="4"/>
        <v>37.111111111111107</v>
      </c>
      <c r="U19" s="1">
        <v>6.8</v>
      </c>
      <c r="V19" s="1">
        <v>5.4</v>
      </c>
      <c r="W19" s="1">
        <v>4.4000000000000004</v>
      </c>
      <c r="X19" s="1">
        <v>6.2</v>
      </c>
      <c r="Y19" s="1">
        <v>3.2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42.17</v>
      </c>
      <c r="D20" s="1">
        <v>121.271</v>
      </c>
      <c r="E20" s="1">
        <v>84.59</v>
      </c>
      <c r="F20" s="1">
        <v>74.727999999999994</v>
      </c>
      <c r="G20" s="6">
        <v>1</v>
      </c>
      <c r="H20" s="1">
        <v>45</v>
      </c>
      <c r="I20" s="1"/>
      <c r="J20" s="1">
        <v>82.4</v>
      </c>
      <c r="K20" s="1">
        <f t="shared" si="1"/>
        <v>2.1899999999999977</v>
      </c>
      <c r="L20" s="1"/>
      <c r="M20" s="1"/>
      <c r="N20" s="1">
        <v>59.139199999999988</v>
      </c>
      <c r="O20" s="1">
        <f t="shared" si="2"/>
        <v>16.917999999999999</v>
      </c>
      <c r="P20" s="5">
        <f>16*O20-N20-F20</f>
        <v>136.82080000000002</v>
      </c>
      <c r="Q20" s="5"/>
      <c r="R20" s="1"/>
      <c r="S20" s="1">
        <f t="shared" si="3"/>
        <v>16</v>
      </c>
      <c r="T20" s="1">
        <f t="shared" si="4"/>
        <v>7.9127083579619324</v>
      </c>
      <c r="U20" s="1">
        <v>13.829800000000001</v>
      </c>
      <c r="V20" s="1">
        <v>14.679</v>
      </c>
      <c r="W20" s="1">
        <v>9.4703999999999997</v>
      </c>
      <c r="X20" s="1">
        <v>13.7746</v>
      </c>
      <c r="Y20" s="1">
        <v>12.5238</v>
      </c>
      <c r="Z20" s="1"/>
      <c r="AA20" s="1">
        <f t="shared" si="5"/>
        <v>136.82080000000002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30</v>
      </c>
      <c r="D21" s="1">
        <v>56</v>
      </c>
      <c r="E21" s="1">
        <v>62</v>
      </c>
      <c r="F21" s="1"/>
      <c r="G21" s="6">
        <v>0.12</v>
      </c>
      <c r="H21" s="1">
        <v>120</v>
      </c>
      <c r="I21" s="1"/>
      <c r="J21" s="1">
        <v>90.001000000000005</v>
      </c>
      <c r="K21" s="1">
        <f t="shared" si="1"/>
        <v>-28.001000000000005</v>
      </c>
      <c r="L21" s="1"/>
      <c r="M21" s="1"/>
      <c r="N21" s="1">
        <v>286.2</v>
      </c>
      <c r="O21" s="1">
        <f t="shared" si="2"/>
        <v>12.4</v>
      </c>
      <c r="P21" s="5"/>
      <c r="Q21" s="5"/>
      <c r="R21" s="1"/>
      <c r="S21" s="1">
        <f t="shared" si="3"/>
        <v>23.08064516129032</v>
      </c>
      <c r="T21" s="1">
        <f t="shared" si="4"/>
        <v>23.08064516129032</v>
      </c>
      <c r="U21" s="1">
        <v>15.6</v>
      </c>
      <c r="V21" s="1">
        <v>11.6</v>
      </c>
      <c r="W21" s="1">
        <v>4.8</v>
      </c>
      <c r="X21" s="1">
        <v>13</v>
      </c>
      <c r="Y21" s="1">
        <v>3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17</v>
      </c>
      <c r="D22" s="1"/>
      <c r="E22" s="1">
        <v>17</v>
      </c>
      <c r="F22" s="1"/>
      <c r="G22" s="6">
        <v>0.25</v>
      </c>
      <c r="H22" s="1">
        <v>120</v>
      </c>
      <c r="I22" s="1"/>
      <c r="J22" s="1">
        <v>27</v>
      </c>
      <c r="K22" s="1">
        <f t="shared" si="1"/>
        <v>-10</v>
      </c>
      <c r="L22" s="1"/>
      <c r="M22" s="1"/>
      <c r="N22" s="1">
        <v>276.39999999999998</v>
      </c>
      <c r="O22" s="1">
        <f t="shared" si="2"/>
        <v>3.4</v>
      </c>
      <c r="P22" s="5"/>
      <c r="Q22" s="5"/>
      <c r="R22" s="1"/>
      <c r="S22" s="1">
        <f t="shared" si="3"/>
        <v>81.294117647058826</v>
      </c>
      <c r="T22" s="1">
        <f t="shared" si="4"/>
        <v>81.294117647058826</v>
      </c>
      <c r="U22" s="1">
        <v>13.2</v>
      </c>
      <c r="V22" s="1">
        <v>5.6</v>
      </c>
      <c r="W22" s="1">
        <v>5.8</v>
      </c>
      <c r="X22" s="1">
        <v>3.8</v>
      </c>
      <c r="Y22" s="1">
        <v>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20.38</v>
      </c>
      <c r="D23" s="1"/>
      <c r="E23" s="1">
        <v>13.667999999999999</v>
      </c>
      <c r="F23" s="1">
        <v>5.5830000000000002</v>
      </c>
      <c r="G23" s="6">
        <v>0</v>
      </c>
      <c r="H23" s="1">
        <v>120</v>
      </c>
      <c r="I23" s="1"/>
      <c r="J23" s="1">
        <v>14.5</v>
      </c>
      <c r="K23" s="1">
        <f t="shared" si="1"/>
        <v>-0.83200000000000074</v>
      </c>
      <c r="L23" s="1"/>
      <c r="M23" s="1"/>
      <c r="N23" s="1">
        <v>0</v>
      </c>
      <c r="O23" s="1">
        <f t="shared" si="2"/>
        <v>2.7336</v>
      </c>
      <c r="P23" s="5"/>
      <c r="Q23" s="5"/>
      <c r="R23" s="1"/>
      <c r="S23" s="1">
        <f t="shared" si="3"/>
        <v>2.042361720807726</v>
      </c>
      <c r="T23" s="1">
        <f t="shared" si="4"/>
        <v>2.042361720807726</v>
      </c>
      <c r="U23" s="1">
        <v>1.8992</v>
      </c>
      <c r="V23" s="1">
        <v>2.3626</v>
      </c>
      <c r="W23" s="1">
        <v>1.1388</v>
      </c>
      <c r="X23" s="1">
        <v>0.62779999999999991</v>
      </c>
      <c r="Y23" s="1">
        <v>0.31440000000000001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50</v>
      </c>
      <c r="B24" s="1" t="s">
        <v>30</v>
      </c>
      <c r="C24" s="1"/>
      <c r="D24" s="1">
        <v>60</v>
      </c>
      <c r="E24" s="10">
        <v>4</v>
      </c>
      <c r="F24" s="1"/>
      <c r="G24" s="6">
        <v>0</v>
      </c>
      <c r="H24" s="1" t="e">
        <v>#N/A</v>
      </c>
      <c r="I24" s="1"/>
      <c r="J24" s="1">
        <v>2</v>
      </c>
      <c r="K24" s="1">
        <f t="shared" si="1"/>
        <v>2</v>
      </c>
      <c r="L24" s="1"/>
      <c r="M24" s="1"/>
      <c r="N24" s="1"/>
      <c r="O24" s="1">
        <f t="shared" si="2"/>
        <v>0.8</v>
      </c>
      <c r="P24" s="5"/>
      <c r="Q24" s="5"/>
      <c r="R24" s="1"/>
      <c r="S24" s="1">
        <f t="shared" si="3"/>
        <v>0</v>
      </c>
      <c r="T24" s="1">
        <f t="shared" si="4"/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30</v>
      </c>
      <c r="C25" s="1"/>
      <c r="D25" s="1">
        <v>96</v>
      </c>
      <c r="E25" s="1">
        <v>35</v>
      </c>
      <c r="F25" s="1">
        <v>44</v>
      </c>
      <c r="G25" s="6">
        <v>0.4</v>
      </c>
      <c r="H25" s="1">
        <v>45</v>
      </c>
      <c r="I25" s="1"/>
      <c r="J25" s="1">
        <v>36</v>
      </c>
      <c r="K25" s="1">
        <f t="shared" si="1"/>
        <v>-1</v>
      </c>
      <c r="L25" s="1"/>
      <c r="M25" s="1"/>
      <c r="N25" s="1">
        <v>0</v>
      </c>
      <c r="O25" s="1">
        <f t="shared" si="2"/>
        <v>7</v>
      </c>
      <c r="P25" s="5">
        <f t="shared" ref="P25:P26" si="7">16*O25-N25-F25</f>
        <v>68</v>
      </c>
      <c r="Q25" s="5"/>
      <c r="R25" s="1"/>
      <c r="S25" s="1">
        <f t="shared" si="3"/>
        <v>16</v>
      </c>
      <c r="T25" s="1">
        <f t="shared" si="4"/>
        <v>6.2857142857142856</v>
      </c>
      <c r="U25" s="1">
        <v>-0.6</v>
      </c>
      <c r="V25" s="1">
        <v>10</v>
      </c>
      <c r="W25" s="1">
        <v>19.600000000000001</v>
      </c>
      <c r="X25" s="1">
        <v>10.6</v>
      </c>
      <c r="Y25" s="1">
        <v>6.8</v>
      </c>
      <c r="Z25" s="1"/>
      <c r="AA25" s="1">
        <f t="shared" si="5"/>
        <v>27.200000000000003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32</v>
      </c>
      <c r="C26" s="1">
        <v>73.188999999999993</v>
      </c>
      <c r="D26" s="1">
        <v>16.407</v>
      </c>
      <c r="E26" s="1">
        <v>25.689</v>
      </c>
      <c r="F26" s="1">
        <v>51.649000000000001</v>
      </c>
      <c r="G26" s="6">
        <v>1</v>
      </c>
      <c r="H26" s="1">
        <v>45</v>
      </c>
      <c r="I26" s="1"/>
      <c r="J26" s="1">
        <v>25.8</v>
      </c>
      <c r="K26" s="1">
        <f t="shared" si="1"/>
        <v>-0.11100000000000065</v>
      </c>
      <c r="L26" s="1"/>
      <c r="M26" s="1"/>
      <c r="N26" s="1">
        <v>10.99579999999999</v>
      </c>
      <c r="O26" s="1">
        <f t="shared" si="2"/>
        <v>5.1378000000000004</v>
      </c>
      <c r="P26" s="5">
        <f t="shared" si="7"/>
        <v>19.560000000000016</v>
      </c>
      <c r="Q26" s="5"/>
      <c r="R26" s="1"/>
      <c r="S26" s="1">
        <f t="shared" si="3"/>
        <v>16</v>
      </c>
      <c r="T26" s="1">
        <f t="shared" si="4"/>
        <v>12.192923040990305</v>
      </c>
      <c r="U26" s="1">
        <v>6.4871999999999996</v>
      </c>
      <c r="V26" s="1">
        <v>8.6294000000000004</v>
      </c>
      <c r="W26" s="1">
        <v>2.3542000000000001</v>
      </c>
      <c r="X26" s="1">
        <v>9.0364000000000004</v>
      </c>
      <c r="Y26" s="1">
        <v>3.6776</v>
      </c>
      <c r="Z26" s="1"/>
      <c r="AA26" s="1">
        <f t="shared" si="5"/>
        <v>19.560000000000016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32</v>
      </c>
      <c r="C27" s="1">
        <v>172.518</v>
      </c>
      <c r="D27" s="1">
        <v>423.29399999999998</v>
      </c>
      <c r="E27" s="1">
        <v>199.416</v>
      </c>
      <c r="F27" s="1">
        <v>396.39600000000002</v>
      </c>
      <c r="G27" s="6">
        <v>1</v>
      </c>
      <c r="H27" s="1">
        <v>60</v>
      </c>
      <c r="I27" s="1"/>
      <c r="J27" s="1">
        <v>196.76599999999999</v>
      </c>
      <c r="K27" s="1">
        <f t="shared" si="1"/>
        <v>2.6500000000000057</v>
      </c>
      <c r="L27" s="1"/>
      <c r="M27" s="1"/>
      <c r="N27" s="1">
        <v>177.35</v>
      </c>
      <c r="O27" s="1">
        <f t="shared" si="2"/>
        <v>39.883200000000002</v>
      </c>
      <c r="P27" s="5">
        <f>16*O27-N27-F27</f>
        <v>64.385199999999998</v>
      </c>
      <c r="Q27" s="5"/>
      <c r="R27" s="1"/>
      <c r="S27" s="1">
        <f t="shared" si="3"/>
        <v>16</v>
      </c>
      <c r="T27" s="1">
        <f t="shared" si="4"/>
        <v>14.385656115858305</v>
      </c>
      <c r="U27" s="1">
        <v>42.097000000000001</v>
      </c>
      <c r="V27" s="1">
        <v>40.353400000000001</v>
      </c>
      <c r="W27" s="1">
        <v>39.092200000000012</v>
      </c>
      <c r="X27" s="1">
        <v>51.327399999999997</v>
      </c>
      <c r="Y27" s="1">
        <v>51.613799999999998</v>
      </c>
      <c r="Z27" s="1"/>
      <c r="AA27" s="1">
        <f t="shared" si="5"/>
        <v>64.385199999999998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>
        <v>-2.972</v>
      </c>
      <c r="D28" s="1">
        <v>308.923</v>
      </c>
      <c r="E28" s="10">
        <f>43.454+E80</f>
        <v>48.899000000000001</v>
      </c>
      <c r="F28" s="10">
        <f>132.077+F80</f>
        <v>279.505</v>
      </c>
      <c r="G28" s="6">
        <v>1</v>
      </c>
      <c r="H28" s="1">
        <v>60</v>
      </c>
      <c r="I28" s="1"/>
      <c r="J28" s="1">
        <v>53.7</v>
      </c>
      <c r="K28" s="1">
        <f t="shared" si="1"/>
        <v>-4.8010000000000019</v>
      </c>
      <c r="L28" s="1"/>
      <c r="M28" s="1"/>
      <c r="N28" s="1">
        <v>57.162399999999991</v>
      </c>
      <c r="O28" s="1">
        <f t="shared" si="2"/>
        <v>9.7797999999999998</v>
      </c>
      <c r="P28" s="5"/>
      <c r="Q28" s="5"/>
      <c r="R28" s="1"/>
      <c r="S28" s="1">
        <f t="shared" si="3"/>
        <v>34.424773512750768</v>
      </c>
      <c r="T28" s="1">
        <f t="shared" si="4"/>
        <v>34.424773512750768</v>
      </c>
      <c r="U28" s="1">
        <v>22.296199999999999</v>
      </c>
      <c r="V28" s="1">
        <v>26.523800000000001</v>
      </c>
      <c r="W28" s="1">
        <v>18.617799999999999</v>
      </c>
      <c r="X28" s="1">
        <v>7.0279999999999996</v>
      </c>
      <c r="Y28" s="1">
        <v>21.98</v>
      </c>
      <c r="Z28" s="9" t="s">
        <v>33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30</v>
      </c>
      <c r="C29" s="1">
        <v>78</v>
      </c>
      <c r="D29" s="1">
        <v>48</v>
      </c>
      <c r="E29" s="1">
        <v>47</v>
      </c>
      <c r="F29" s="1">
        <v>73</v>
      </c>
      <c r="G29" s="6">
        <v>0.4</v>
      </c>
      <c r="H29" s="1">
        <v>45</v>
      </c>
      <c r="I29" s="1"/>
      <c r="J29" s="1">
        <v>47</v>
      </c>
      <c r="K29" s="1">
        <f t="shared" si="1"/>
        <v>0</v>
      </c>
      <c r="L29" s="1"/>
      <c r="M29" s="1"/>
      <c r="N29" s="1">
        <v>69.400000000000006</v>
      </c>
      <c r="O29" s="1">
        <f t="shared" si="2"/>
        <v>9.4</v>
      </c>
      <c r="P29" s="5">
        <f t="shared" ref="P29:P30" si="8">16*O29-N29-F29</f>
        <v>8</v>
      </c>
      <c r="Q29" s="5"/>
      <c r="R29" s="1"/>
      <c r="S29" s="1">
        <f t="shared" si="3"/>
        <v>16</v>
      </c>
      <c r="T29" s="1">
        <f t="shared" si="4"/>
        <v>15.148936170212766</v>
      </c>
      <c r="U29" s="1">
        <v>12.6</v>
      </c>
      <c r="V29" s="1">
        <v>12.2</v>
      </c>
      <c r="W29" s="1">
        <v>11.6</v>
      </c>
      <c r="X29" s="1">
        <v>13.2</v>
      </c>
      <c r="Y29" s="1">
        <v>12.6</v>
      </c>
      <c r="Z29" s="1"/>
      <c r="AA29" s="1">
        <f t="shared" si="5"/>
        <v>3.2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30</v>
      </c>
      <c r="C30" s="1">
        <v>215</v>
      </c>
      <c r="D30" s="1">
        <v>2</v>
      </c>
      <c r="E30" s="1">
        <v>107</v>
      </c>
      <c r="F30" s="1">
        <v>109</v>
      </c>
      <c r="G30" s="6">
        <v>0.4</v>
      </c>
      <c r="H30" s="1">
        <v>45</v>
      </c>
      <c r="I30" s="1"/>
      <c r="J30" s="1">
        <v>107</v>
      </c>
      <c r="K30" s="1">
        <f t="shared" si="1"/>
        <v>0</v>
      </c>
      <c r="L30" s="1"/>
      <c r="M30" s="1"/>
      <c r="N30" s="1">
        <v>147.80000000000001</v>
      </c>
      <c r="O30" s="1">
        <f t="shared" si="2"/>
        <v>21.4</v>
      </c>
      <c r="P30" s="5">
        <f t="shared" si="8"/>
        <v>85.599999999999966</v>
      </c>
      <c r="Q30" s="5"/>
      <c r="R30" s="1"/>
      <c r="S30" s="1">
        <f t="shared" si="3"/>
        <v>16</v>
      </c>
      <c r="T30" s="1">
        <f t="shared" si="4"/>
        <v>12.000000000000002</v>
      </c>
      <c r="U30" s="1">
        <v>23.2</v>
      </c>
      <c r="V30" s="1">
        <v>11.8</v>
      </c>
      <c r="W30" s="1">
        <v>23.2</v>
      </c>
      <c r="X30" s="1">
        <v>14.0106</v>
      </c>
      <c r="Y30" s="1">
        <v>13.4</v>
      </c>
      <c r="Z30" s="1"/>
      <c r="AA30" s="1">
        <f t="shared" si="5"/>
        <v>34.239999999999988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32</v>
      </c>
      <c r="C31" s="1">
        <v>168.01900000000001</v>
      </c>
      <c r="D31" s="1">
        <v>591.12099999999998</v>
      </c>
      <c r="E31" s="1">
        <v>151.256</v>
      </c>
      <c r="F31" s="1">
        <v>603.60599999999999</v>
      </c>
      <c r="G31" s="6">
        <v>1</v>
      </c>
      <c r="H31" s="1">
        <v>45</v>
      </c>
      <c r="I31" s="1"/>
      <c r="J31" s="1">
        <v>143.30000000000001</v>
      </c>
      <c r="K31" s="1">
        <f t="shared" si="1"/>
        <v>7.9559999999999889</v>
      </c>
      <c r="L31" s="1"/>
      <c r="M31" s="1"/>
      <c r="N31" s="1">
        <v>0</v>
      </c>
      <c r="O31" s="1">
        <f t="shared" si="2"/>
        <v>30.251200000000001</v>
      </c>
      <c r="P31" s="5"/>
      <c r="Q31" s="5"/>
      <c r="R31" s="1"/>
      <c r="S31" s="1">
        <f t="shared" si="3"/>
        <v>19.953125826413498</v>
      </c>
      <c r="T31" s="1">
        <f t="shared" si="4"/>
        <v>19.953125826413498</v>
      </c>
      <c r="U31" s="1">
        <v>33.1432</v>
      </c>
      <c r="V31" s="1">
        <v>53.727400000000003</v>
      </c>
      <c r="W31" s="1">
        <v>26.9086</v>
      </c>
      <c r="X31" s="1">
        <v>50.918199999999999</v>
      </c>
      <c r="Y31" s="1">
        <v>27.249400000000001</v>
      </c>
      <c r="Z31" s="9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32</v>
      </c>
      <c r="C32" s="1">
        <v>18.498000000000001</v>
      </c>
      <c r="D32" s="1">
        <v>663.01400000000001</v>
      </c>
      <c r="E32" s="1">
        <v>120.59099999999999</v>
      </c>
      <c r="F32" s="1">
        <v>213.47300000000001</v>
      </c>
      <c r="G32" s="6">
        <v>1</v>
      </c>
      <c r="H32" s="1">
        <v>45</v>
      </c>
      <c r="I32" s="1"/>
      <c r="J32" s="1">
        <v>113</v>
      </c>
      <c r="K32" s="1">
        <f t="shared" si="1"/>
        <v>7.590999999999994</v>
      </c>
      <c r="L32" s="1"/>
      <c r="M32" s="1"/>
      <c r="N32" s="1">
        <v>0</v>
      </c>
      <c r="O32" s="1">
        <f t="shared" si="2"/>
        <v>24.118199999999998</v>
      </c>
      <c r="P32" s="5">
        <f>16*O32-N32-F32</f>
        <v>172.41819999999996</v>
      </c>
      <c r="Q32" s="5"/>
      <c r="R32" s="1"/>
      <c r="S32" s="1">
        <f t="shared" si="3"/>
        <v>16</v>
      </c>
      <c r="T32" s="1">
        <f t="shared" si="4"/>
        <v>8.8511165841563653</v>
      </c>
      <c r="U32" s="1">
        <v>41.691600000000001</v>
      </c>
      <c r="V32" s="1">
        <v>46.4572</v>
      </c>
      <c r="W32" s="1">
        <v>13.904199999999999</v>
      </c>
      <c r="X32" s="1">
        <v>41.606000000000002</v>
      </c>
      <c r="Y32" s="1">
        <v>6.8372000000000002</v>
      </c>
      <c r="Z32" s="1"/>
      <c r="AA32" s="1">
        <f t="shared" si="5"/>
        <v>172.41819999999996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32</v>
      </c>
      <c r="C33" s="1">
        <v>176.53899999999999</v>
      </c>
      <c r="D33" s="1">
        <v>0.89300000000000002</v>
      </c>
      <c r="E33" s="1">
        <v>35.515999999999998</v>
      </c>
      <c r="F33" s="1">
        <v>140.89500000000001</v>
      </c>
      <c r="G33" s="6">
        <v>1</v>
      </c>
      <c r="H33" s="1">
        <v>45</v>
      </c>
      <c r="I33" s="1"/>
      <c r="J33" s="1">
        <v>33.9</v>
      </c>
      <c r="K33" s="1">
        <f t="shared" si="1"/>
        <v>1.6159999999999997</v>
      </c>
      <c r="L33" s="1"/>
      <c r="M33" s="1"/>
      <c r="N33" s="1">
        <v>0</v>
      </c>
      <c r="O33" s="1">
        <f t="shared" si="2"/>
        <v>7.1031999999999993</v>
      </c>
      <c r="P33" s="5"/>
      <c r="Q33" s="5"/>
      <c r="R33" s="1"/>
      <c r="S33" s="1">
        <f t="shared" si="3"/>
        <v>19.835426286744006</v>
      </c>
      <c r="T33" s="1">
        <f t="shared" si="4"/>
        <v>19.835426286744006</v>
      </c>
      <c r="U33" s="1">
        <v>9.1188000000000002</v>
      </c>
      <c r="V33" s="1">
        <v>10.692</v>
      </c>
      <c r="W33" s="1">
        <v>16.741399999999999</v>
      </c>
      <c r="X33" s="1">
        <v>9.2013999999999996</v>
      </c>
      <c r="Y33" s="1">
        <v>15.0586</v>
      </c>
      <c r="Z33" s="9" t="s">
        <v>33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/>
      <c r="D34" s="1">
        <v>190</v>
      </c>
      <c r="E34" s="1">
        <v>27</v>
      </c>
      <c r="F34" s="1">
        <v>161</v>
      </c>
      <c r="G34" s="6">
        <v>0.36</v>
      </c>
      <c r="H34" s="1" t="e">
        <v>#N/A</v>
      </c>
      <c r="I34" s="1"/>
      <c r="J34" s="1">
        <v>29</v>
      </c>
      <c r="K34" s="1">
        <f t="shared" si="1"/>
        <v>-2</v>
      </c>
      <c r="L34" s="1"/>
      <c r="M34" s="1"/>
      <c r="N34" s="1">
        <v>0</v>
      </c>
      <c r="O34" s="1">
        <f t="shared" si="2"/>
        <v>5.4</v>
      </c>
      <c r="P34" s="5"/>
      <c r="Q34" s="5"/>
      <c r="R34" s="1"/>
      <c r="S34" s="1">
        <f t="shared" si="3"/>
        <v>29.814814814814813</v>
      </c>
      <c r="T34" s="1">
        <f t="shared" si="4"/>
        <v>29.814814814814813</v>
      </c>
      <c r="U34" s="1">
        <v>8.1999999999999993</v>
      </c>
      <c r="V34" s="1">
        <v>20.399999999999999</v>
      </c>
      <c r="W34" s="1">
        <v>2.6</v>
      </c>
      <c r="X34" s="1">
        <v>0</v>
      </c>
      <c r="Y34" s="1">
        <v>0</v>
      </c>
      <c r="Z34" s="9" t="s">
        <v>33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32</v>
      </c>
      <c r="C35" s="1">
        <v>343.45499999999998</v>
      </c>
      <c r="D35" s="1">
        <v>3.3119999999999998</v>
      </c>
      <c r="E35" s="1">
        <v>18.815999999999999</v>
      </c>
      <c r="F35" s="1">
        <v>315.02600000000001</v>
      </c>
      <c r="G35" s="6">
        <v>1</v>
      </c>
      <c r="H35" s="1">
        <v>60</v>
      </c>
      <c r="I35" s="1"/>
      <c r="J35" s="1">
        <v>17.2</v>
      </c>
      <c r="K35" s="1">
        <f t="shared" si="1"/>
        <v>1.6159999999999997</v>
      </c>
      <c r="L35" s="1"/>
      <c r="M35" s="1"/>
      <c r="N35" s="1">
        <v>0</v>
      </c>
      <c r="O35" s="1">
        <f t="shared" si="2"/>
        <v>3.7631999999999999</v>
      </c>
      <c r="P35" s="5"/>
      <c r="Q35" s="5"/>
      <c r="R35" s="1"/>
      <c r="S35" s="1">
        <f t="shared" si="3"/>
        <v>83.71226615646259</v>
      </c>
      <c r="T35" s="1">
        <f t="shared" si="4"/>
        <v>83.71226615646259</v>
      </c>
      <c r="U35" s="1">
        <v>17.134799999999998</v>
      </c>
      <c r="V35" s="1">
        <v>15.5938</v>
      </c>
      <c r="W35" s="1">
        <v>10.7394</v>
      </c>
      <c r="X35" s="1">
        <v>35.098599999999998</v>
      </c>
      <c r="Y35" s="1">
        <v>18.674399999999999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30</v>
      </c>
      <c r="C36" s="1">
        <v>60</v>
      </c>
      <c r="D36" s="1">
        <v>25</v>
      </c>
      <c r="E36" s="1">
        <v>10</v>
      </c>
      <c r="F36" s="1">
        <v>72</v>
      </c>
      <c r="G36" s="6">
        <v>0.35</v>
      </c>
      <c r="H36" s="1">
        <v>45</v>
      </c>
      <c r="I36" s="1"/>
      <c r="J36" s="1">
        <v>11</v>
      </c>
      <c r="K36" s="1">
        <f t="shared" si="1"/>
        <v>-1</v>
      </c>
      <c r="L36" s="1"/>
      <c r="M36" s="1"/>
      <c r="N36" s="1">
        <v>0</v>
      </c>
      <c r="O36" s="1">
        <f t="shared" si="2"/>
        <v>2</v>
      </c>
      <c r="P36" s="5"/>
      <c r="Q36" s="5"/>
      <c r="R36" s="1"/>
      <c r="S36" s="1">
        <f t="shared" si="3"/>
        <v>36</v>
      </c>
      <c r="T36" s="1">
        <f t="shared" si="4"/>
        <v>36</v>
      </c>
      <c r="U36" s="1">
        <v>3.6</v>
      </c>
      <c r="V36" s="1">
        <v>6.2</v>
      </c>
      <c r="W36" s="1">
        <v>8</v>
      </c>
      <c r="X36" s="1">
        <v>6.8</v>
      </c>
      <c r="Y36" s="1">
        <v>6.4</v>
      </c>
      <c r="Z36" s="9" t="s">
        <v>33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32</v>
      </c>
      <c r="C37" s="1">
        <v>136.61199999999999</v>
      </c>
      <c r="D37" s="1">
        <v>56.664000000000001</v>
      </c>
      <c r="E37" s="1">
        <v>56.311</v>
      </c>
      <c r="F37" s="1">
        <v>132.47499999999999</v>
      </c>
      <c r="G37" s="6">
        <v>1</v>
      </c>
      <c r="H37" s="1">
        <v>60</v>
      </c>
      <c r="I37" s="1"/>
      <c r="J37" s="1">
        <v>58.6</v>
      </c>
      <c r="K37" s="1">
        <f t="shared" si="1"/>
        <v>-2.2890000000000015</v>
      </c>
      <c r="L37" s="1"/>
      <c r="M37" s="1"/>
      <c r="N37" s="1">
        <v>231.8646</v>
      </c>
      <c r="O37" s="1">
        <f t="shared" si="2"/>
        <v>11.2622</v>
      </c>
      <c r="P37" s="5"/>
      <c r="Q37" s="5"/>
      <c r="R37" s="1"/>
      <c r="S37" s="1">
        <f t="shared" si="3"/>
        <v>32.350659729004995</v>
      </c>
      <c r="T37" s="1">
        <f t="shared" si="4"/>
        <v>32.350659729004995</v>
      </c>
      <c r="U37" s="1">
        <v>24.532800000000002</v>
      </c>
      <c r="V37" s="1">
        <v>21.430599999999998</v>
      </c>
      <c r="W37" s="1">
        <v>19.420400000000001</v>
      </c>
      <c r="X37" s="1">
        <v>25.789400000000001</v>
      </c>
      <c r="Y37" s="1">
        <v>18.418399999999998</v>
      </c>
      <c r="Z37" s="9" t="s">
        <v>33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64</v>
      </c>
      <c r="B38" s="1" t="s">
        <v>30</v>
      </c>
      <c r="C38" s="1">
        <v>1</v>
      </c>
      <c r="D38" s="1"/>
      <c r="E38" s="1">
        <v>-9</v>
      </c>
      <c r="F38" s="1"/>
      <c r="G38" s="6">
        <v>0</v>
      </c>
      <c r="H38" s="1">
        <v>45</v>
      </c>
      <c r="I38" s="1"/>
      <c r="J38" s="1">
        <v>2</v>
      </c>
      <c r="K38" s="1">
        <f t="shared" ref="K38:K68" si="9">E38-J38</f>
        <v>-11</v>
      </c>
      <c r="L38" s="1"/>
      <c r="M38" s="1"/>
      <c r="N38" s="1">
        <v>0</v>
      </c>
      <c r="O38" s="1">
        <f t="shared" si="2"/>
        <v>-1.8</v>
      </c>
      <c r="P38" s="5"/>
      <c r="Q38" s="5"/>
      <c r="R38" s="1"/>
      <c r="S38" s="1">
        <f t="shared" si="3"/>
        <v>0</v>
      </c>
      <c r="T38" s="1">
        <f t="shared" si="4"/>
        <v>0</v>
      </c>
      <c r="U38" s="1">
        <v>2.2000000000000002</v>
      </c>
      <c r="V38" s="1">
        <v>6.2</v>
      </c>
      <c r="W38" s="1">
        <v>4</v>
      </c>
      <c r="X38" s="1">
        <v>5.8</v>
      </c>
      <c r="Y38" s="1">
        <v>5.6</v>
      </c>
      <c r="Z38" s="14" t="s">
        <v>65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30</v>
      </c>
      <c r="C39" s="1">
        <v>29.832000000000001</v>
      </c>
      <c r="D39" s="1">
        <v>60</v>
      </c>
      <c r="E39" s="1">
        <v>48</v>
      </c>
      <c r="F39" s="1">
        <v>34</v>
      </c>
      <c r="G39" s="6">
        <v>0.4</v>
      </c>
      <c r="H39" s="1">
        <v>45</v>
      </c>
      <c r="I39" s="1"/>
      <c r="J39" s="1">
        <v>57</v>
      </c>
      <c r="K39" s="1">
        <f t="shared" si="9"/>
        <v>-9</v>
      </c>
      <c r="L39" s="1"/>
      <c r="M39" s="1"/>
      <c r="N39" s="1">
        <v>182.47040000000001</v>
      </c>
      <c r="O39" s="1">
        <f t="shared" si="2"/>
        <v>9.6</v>
      </c>
      <c r="P39" s="5"/>
      <c r="Q39" s="5"/>
      <c r="R39" s="1"/>
      <c r="S39" s="1">
        <f t="shared" si="3"/>
        <v>22.549000000000003</v>
      </c>
      <c r="T39" s="1">
        <f t="shared" si="4"/>
        <v>22.549000000000003</v>
      </c>
      <c r="U39" s="1">
        <v>18.0336</v>
      </c>
      <c r="V39" s="1">
        <v>11.2</v>
      </c>
      <c r="W39" s="1">
        <v>7</v>
      </c>
      <c r="X39" s="1">
        <v>12.4</v>
      </c>
      <c r="Y39" s="1">
        <v>8.1999999999999993</v>
      </c>
      <c r="Z39" s="9" t="s">
        <v>33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</v>
      </c>
      <c r="D40" s="1">
        <v>214</v>
      </c>
      <c r="E40" s="1">
        <v>87</v>
      </c>
      <c r="F40" s="1">
        <v>126</v>
      </c>
      <c r="G40" s="6">
        <v>0.3</v>
      </c>
      <c r="H40" s="1" t="e">
        <v>#N/A</v>
      </c>
      <c r="I40" s="1"/>
      <c r="J40" s="1">
        <v>99</v>
      </c>
      <c r="K40" s="1">
        <f t="shared" si="9"/>
        <v>-12</v>
      </c>
      <c r="L40" s="1"/>
      <c r="M40" s="1"/>
      <c r="N40" s="1">
        <v>167</v>
      </c>
      <c r="O40" s="1">
        <f t="shared" si="2"/>
        <v>17.399999999999999</v>
      </c>
      <c r="P40" s="5"/>
      <c r="Q40" s="5"/>
      <c r="R40" s="1"/>
      <c r="S40" s="1">
        <f t="shared" si="3"/>
        <v>16.839080459770116</v>
      </c>
      <c r="T40" s="1">
        <f t="shared" si="4"/>
        <v>16.839080459770116</v>
      </c>
      <c r="U40" s="1">
        <v>27</v>
      </c>
      <c r="V40" s="1">
        <v>24.4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28</v>
      </c>
      <c r="D41" s="1">
        <v>144</v>
      </c>
      <c r="E41" s="1">
        <v>58</v>
      </c>
      <c r="F41" s="1">
        <v>111</v>
      </c>
      <c r="G41" s="6">
        <v>0.27</v>
      </c>
      <c r="H41" s="1">
        <v>45</v>
      </c>
      <c r="I41" s="1"/>
      <c r="J41" s="1">
        <v>66</v>
      </c>
      <c r="K41" s="1">
        <f t="shared" si="9"/>
        <v>-8</v>
      </c>
      <c r="L41" s="1"/>
      <c r="M41" s="1"/>
      <c r="N41" s="1">
        <v>113.2</v>
      </c>
      <c r="O41" s="1">
        <f t="shared" si="2"/>
        <v>11.6</v>
      </c>
      <c r="P41" s="5"/>
      <c r="Q41" s="5"/>
      <c r="R41" s="1"/>
      <c r="S41" s="1">
        <f t="shared" si="3"/>
        <v>19.327586206896552</v>
      </c>
      <c r="T41" s="1">
        <f t="shared" si="4"/>
        <v>19.327586206896552</v>
      </c>
      <c r="U41" s="1">
        <v>18.8</v>
      </c>
      <c r="V41" s="1">
        <v>17.399999999999999</v>
      </c>
      <c r="W41" s="1">
        <v>12.4</v>
      </c>
      <c r="X41" s="1">
        <v>14.2</v>
      </c>
      <c r="Y41" s="1">
        <v>6.6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181.715</v>
      </c>
      <c r="D42" s="1">
        <v>675.85799999999995</v>
      </c>
      <c r="E42" s="1">
        <v>188.447</v>
      </c>
      <c r="F42" s="1">
        <v>648.69000000000005</v>
      </c>
      <c r="G42" s="6">
        <v>1</v>
      </c>
      <c r="H42" s="1">
        <v>45</v>
      </c>
      <c r="I42" s="1"/>
      <c r="J42" s="1">
        <v>224.8</v>
      </c>
      <c r="K42" s="1">
        <f t="shared" si="9"/>
        <v>-36.353000000000009</v>
      </c>
      <c r="L42" s="1"/>
      <c r="M42" s="1"/>
      <c r="N42" s="1">
        <v>0</v>
      </c>
      <c r="O42" s="1">
        <f t="shared" si="2"/>
        <v>37.689399999999999</v>
      </c>
      <c r="P42" s="5"/>
      <c r="Q42" s="5"/>
      <c r="R42" s="1"/>
      <c r="S42" s="1">
        <f t="shared" si="3"/>
        <v>17.21147059916051</v>
      </c>
      <c r="T42" s="1">
        <f t="shared" si="4"/>
        <v>17.21147059916051</v>
      </c>
      <c r="U42" s="1">
        <v>40.937600000000003</v>
      </c>
      <c r="V42" s="1">
        <v>63.35</v>
      </c>
      <c r="W42" s="1">
        <v>16.225000000000001</v>
      </c>
      <c r="X42" s="1">
        <v>41.000799999999998</v>
      </c>
      <c r="Y42" s="1">
        <v>16.2744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32</v>
      </c>
      <c r="C43" s="1">
        <v>15.032999999999999</v>
      </c>
      <c r="D43" s="1">
        <v>22.940999999999999</v>
      </c>
      <c r="E43" s="1">
        <v>14.597</v>
      </c>
      <c r="F43" s="1">
        <v>14.954000000000001</v>
      </c>
      <c r="G43" s="6">
        <v>1</v>
      </c>
      <c r="H43" s="1">
        <v>45</v>
      </c>
      <c r="I43" s="1"/>
      <c r="J43" s="1">
        <v>20.007000000000001</v>
      </c>
      <c r="K43" s="1">
        <f t="shared" si="9"/>
        <v>-5.4100000000000019</v>
      </c>
      <c r="L43" s="1"/>
      <c r="M43" s="1"/>
      <c r="N43" s="1">
        <v>72.543800000000005</v>
      </c>
      <c r="O43" s="1">
        <f t="shared" si="2"/>
        <v>2.9194</v>
      </c>
      <c r="P43" s="5"/>
      <c r="Q43" s="5"/>
      <c r="R43" s="1"/>
      <c r="S43" s="1">
        <f t="shared" si="3"/>
        <v>29.971158457217239</v>
      </c>
      <c r="T43" s="1">
        <f t="shared" si="4"/>
        <v>29.971158457217239</v>
      </c>
      <c r="U43" s="1">
        <v>6.9662000000000006</v>
      </c>
      <c r="V43" s="1">
        <v>4.8220000000000001</v>
      </c>
      <c r="W43" s="1">
        <v>4.1752000000000002</v>
      </c>
      <c r="X43" s="1">
        <v>7.2558000000000007</v>
      </c>
      <c r="Y43" s="1">
        <v>4.7355999999999998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262</v>
      </c>
      <c r="D44" s="1">
        <v>1</v>
      </c>
      <c r="E44" s="1">
        <v>130</v>
      </c>
      <c r="F44" s="1">
        <v>123</v>
      </c>
      <c r="G44" s="6">
        <v>0.4</v>
      </c>
      <c r="H44" s="1">
        <v>60</v>
      </c>
      <c r="I44" s="1"/>
      <c r="J44" s="1">
        <v>130</v>
      </c>
      <c r="K44" s="1">
        <f t="shared" si="9"/>
        <v>0</v>
      </c>
      <c r="L44" s="1"/>
      <c r="M44" s="1"/>
      <c r="N44" s="1">
        <v>291</v>
      </c>
      <c r="O44" s="1">
        <f t="shared" si="2"/>
        <v>26</v>
      </c>
      <c r="P44" s="5"/>
      <c r="Q44" s="5"/>
      <c r="R44" s="1"/>
      <c r="S44" s="1">
        <f t="shared" si="3"/>
        <v>15.923076923076923</v>
      </c>
      <c r="T44" s="1">
        <f t="shared" si="4"/>
        <v>15.923076923076923</v>
      </c>
      <c r="U44" s="1">
        <v>30</v>
      </c>
      <c r="V44" s="1">
        <v>25.469200000000001</v>
      </c>
      <c r="W44" s="1">
        <v>30.6</v>
      </c>
      <c r="X44" s="1">
        <v>23.8</v>
      </c>
      <c r="Y44" s="1">
        <v>14.2</v>
      </c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30</v>
      </c>
      <c r="C45" s="1">
        <v>291</v>
      </c>
      <c r="D45" s="1">
        <v>6</v>
      </c>
      <c r="E45" s="1">
        <v>90</v>
      </c>
      <c r="F45" s="1">
        <v>198</v>
      </c>
      <c r="G45" s="6">
        <v>0.4</v>
      </c>
      <c r="H45" s="1">
        <v>60</v>
      </c>
      <c r="I45" s="1"/>
      <c r="J45" s="1">
        <v>90</v>
      </c>
      <c r="K45" s="1">
        <f t="shared" si="9"/>
        <v>0</v>
      </c>
      <c r="L45" s="1"/>
      <c r="M45" s="1"/>
      <c r="N45" s="1">
        <v>114.8</v>
      </c>
      <c r="O45" s="1">
        <f t="shared" si="2"/>
        <v>18</v>
      </c>
      <c r="P45" s="5"/>
      <c r="Q45" s="5"/>
      <c r="R45" s="1"/>
      <c r="S45" s="1">
        <f t="shared" si="3"/>
        <v>17.37777777777778</v>
      </c>
      <c r="T45" s="1">
        <f t="shared" si="4"/>
        <v>17.37777777777778</v>
      </c>
      <c r="U45" s="1">
        <v>21.4</v>
      </c>
      <c r="V45" s="1">
        <v>13.6242</v>
      </c>
      <c r="W45" s="1">
        <v>26.6</v>
      </c>
      <c r="X45" s="1">
        <v>18.2</v>
      </c>
      <c r="Y45" s="1">
        <v>18.8</v>
      </c>
      <c r="Z45" s="9" t="s">
        <v>33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30</v>
      </c>
      <c r="C46" s="1">
        <v>111</v>
      </c>
      <c r="D46" s="1">
        <v>8</v>
      </c>
      <c r="E46" s="1">
        <v>40</v>
      </c>
      <c r="F46" s="1">
        <v>62</v>
      </c>
      <c r="G46" s="6">
        <v>0.4</v>
      </c>
      <c r="H46" s="1">
        <v>60</v>
      </c>
      <c r="I46" s="1"/>
      <c r="J46" s="1">
        <v>40</v>
      </c>
      <c r="K46" s="1">
        <f t="shared" si="9"/>
        <v>0</v>
      </c>
      <c r="L46" s="1"/>
      <c r="M46" s="1"/>
      <c r="N46" s="1">
        <v>106.8</v>
      </c>
      <c r="O46" s="1">
        <f t="shared" si="2"/>
        <v>8</v>
      </c>
      <c r="P46" s="5"/>
      <c r="Q46" s="5"/>
      <c r="R46" s="1"/>
      <c r="S46" s="1">
        <f t="shared" si="3"/>
        <v>21.1</v>
      </c>
      <c r="T46" s="1">
        <f t="shared" si="4"/>
        <v>21.1</v>
      </c>
      <c r="U46" s="1">
        <v>12.4</v>
      </c>
      <c r="V46" s="1">
        <v>10</v>
      </c>
      <c r="W46" s="1">
        <v>11.4</v>
      </c>
      <c r="X46" s="1">
        <v>11.8</v>
      </c>
      <c r="Y46" s="1">
        <v>8.8000000000000007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96</v>
      </c>
      <c r="D47" s="1">
        <v>82</v>
      </c>
      <c r="E47" s="10">
        <f>122+E24</f>
        <v>126</v>
      </c>
      <c r="F47" s="1">
        <v>39</v>
      </c>
      <c r="G47" s="6">
        <v>0.1</v>
      </c>
      <c r="H47" s="1">
        <v>60</v>
      </c>
      <c r="I47" s="1"/>
      <c r="J47" s="1">
        <v>126</v>
      </c>
      <c r="K47" s="1">
        <f t="shared" si="9"/>
        <v>0</v>
      </c>
      <c r="L47" s="1"/>
      <c r="M47" s="1"/>
      <c r="N47" s="1">
        <v>451.8</v>
      </c>
      <c r="O47" s="1">
        <f t="shared" si="2"/>
        <v>25.2</v>
      </c>
      <c r="P47" s="5"/>
      <c r="Q47" s="5"/>
      <c r="R47" s="1"/>
      <c r="S47" s="1">
        <f t="shared" si="3"/>
        <v>19.476190476190478</v>
      </c>
      <c r="T47" s="1">
        <f t="shared" si="4"/>
        <v>19.476190476190478</v>
      </c>
      <c r="U47" s="1">
        <v>34.4</v>
      </c>
      <c r="V47" s="1">
        <v>23.6</v>
      </c>
      <c r="W47" s="1">
        <v>20.8</v>
      </c>
      <c r="X47" s="1">
        <v>24.8</v>
      </c>
      <c r="Y47" s="1">
        <v>19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207</v>
      </c>
      <c r="D48" s="1">
        <v>1</v>
      </c>
      <c r="E48" s="1">
        <v>150</v>
      </c>
      <c r="F48" s="1">
        <v>51</v>
      </c>
      <c r="G48" s="6">
        <v>0.1</v>
      </c>
      <c r="H48" s="1">
        <v>120</v>
      </c>
      <c r="I48" s="1"/>
      <c r="J48" s="1">
        <v>153</v>
      </c>
      <c r="K48" s="1">
        <f t="shared" si="9"/>
        <v>-3</v>
      </c>
      <c r="L48" s="1"/>
      <c r="M48" s="1"/>
      <c r="N48" s="1">
        <v>678.2</v>
      </c>
      <c r="O48" s="1">
        <f t="shared" si="2"/>
        <v>30</v>
      </c>
      <c r="P48" s="5"/>
      <c r="Q48" s="5"/>
      <c r="R48" s="1"/>
      <c r="S48" s="1">
        <f t="shared" si="3"/>
        <v>24.306666666666668</v>
      </c>
      <c r="T48" s="1">
        <f t="shared" si="4"/>
        <v>24.306666666666668</v>
      </c>
      <c r="U48" s="1">
        <v>38.6</v>
      </c>
      <c r="V48" s="1">
        <v>13.8</v>
      </c>
      <c r="W48" s="1">
        <v>25.6</v>
      </c>
      <c r="X48" s="1">
        <v>16.399999999999999</v>
      </c>
      <c r="Y48" s="1">
        <v>37</v>
      </c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126</v>
      </c>
      <c r="D49" s="1"/>
      <c r="E49" s="1">
        <v>97</v>
      </c>
      <c r="F49" s="1">
        <v>29</v>
      </c>
      <c r="G49" s="6">
        <v>0.1</v>
      </c>
      <c r="H49" s="1">
        <v>120</v>
      </c>
      <c r="I49" s="1"/>
      <c r="J49" s="1">
        <v>97</v>
      </c>
      <c r="K49" s="1">
        <f t="shared" si="9"/>
        <v>0</v>
      </c>
      <c r="L49" s="1"/>
      <c r="M49" s="1"/>
      <c r="N49" s="1">
        <v>378</v>
      </c>
      <c r="O49" s="1">
        <f t="shared" si="2"/>
        <v>19.399999999999999</v>
      </c>
      <c r="P49" s="5"/>
      <c r="Q49" s="5"/>
      <c r="R49" s="1"/>
      <c r="S49" s="1">
        <f t="shared" si="3"/>
        <v>20.979381443298969</v>
      </c>
      <c r="T49" s="1">
        <f t="shared" si="4"/>
        <v>20.979381443298969</v>
      </c>
      <c r="U49" s="1">
        <v>22</v>
      </c>
      <c r="V49" s="1">
        <v>14.6</v>
      </c>
      <c r="W49" s="1">
        <v>15.2</v>
      </c>
      <c r="X49" s="1">
        <v>21</v>
      </c>
      <c r="Y49" s="1">
        <v>13.4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32</v>
      </c>
      <c r="C50" s="1"/>
      <c r="D50" s="1">
        <v>56.061999999999998</v>
      </c>
      <c r="E50" s="1">
        <v>4.2469999999999999</v>
      </c>
      <c r="F50" s="1">
        <v>51.814999999999998</v>
      </c>
      <c r="G50" s="6">
        <v>1</v>
      </c>
      <c r="H50" s="1" t="e">
        <v>#N/A</v>
      </c>
      <c r="I50" s="1"/>
      <c r="J50" s="1">
        <v>6.2</v>
      </c>
      <c r="K50" s="1">
        <f t="shared" si="9"/>
        <v>-1.9530000000000003</v>
      </c>
      <c r="L50" s="1"/>
      <c r="M50" s="1"/>
      <c r="N50" s="1">
        <v>0</v>
      </c>
      <c r="O50" s="1">
        <f t="shared" si="2"/>
        <v>0.84939999999999993</v>
      </c>
      <c r="P50" s="5"/>
      <c r="Q50" s="5"/>
      <c r="R50" s="1"/>
      <c r="S50" s="1">
        <f t="shared" si="3"/>
        <v>61.001883682599484</v>
      </c>
      <c r="T50" s="1">
        <f t="shared" si="4"/>
        <v>61.001883682599484</v>
      </c>
      <c r="U50" s="1">
        <v>1.198</v>
      </c>
      <c r="V50" s="1">
        <v>6.0044000000000004</v>
      </c>
      <c r="W50" s="1">
        <v>0</v>
      </c>
      <c r="X50" s="1">
        <v>0</v>
      </c>
      <c r="Y50" s="1">
        <v>0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78</v>
      </c>
      <c r="B51" s="1" t="s">
        <v>30</v>
      </c>
      <c r="C51" s="1"/>
      <c r="D51" s="1"/>
      <c r="E51" s="1"/>
      <c r="F51" s="1"/>
      <c r="G51" s="6">
        <v>0.4</v>
      </c>
      <c r="H51" s="1" t="e">
        <v>#N/A</v>
      </c>
      <c r="I51" s="1"/>
      <c r="J51" s="1"/>
      <c r="K51" s="1">
        <f t="shared" si="9"/>
        <v>0</v>
      </c>
      <c r="L51" s="1"/>
      <c r="M51" s="1"/>
      <c r="N51" s="1">
        <v>24</v>
      </c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2.4</v>
      </c>
      <c r="V51" s="1">
        <v>0</v>
      </c>
      <c r="W51" s="1">
        <v>0.2</v>
      </c>
      <c r="X51" s="1">
        <v>0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32</v>
      </c>
      <c r="C52" s="1">
        <v>104.361</v>
      </c>
      <c r="D52" s="1">
        <v>9.6219999999999999</v>
      </c>
      <c r="E52" s="1">
        <v>11.694000000000001</v>
      </c>
      <c r="F52" s="1">
        <v>99.733999999999995</v>
      </c>
      <c r="G52" s="6">
        <v>1</v>
      </c>
      <c r="H52" s="1">
        <v>60</v>
      </c>
      <c r="I52" s="1"/>
      <c r="J52" s="1">
        <v>14.6</v>
      </c>
      <c r="K52" s="1">
        <f t="shared" si="9"/>
        <v>-2.9059999999999988</v>
      </c>
      <c r="L52" s="1"/>
      <c r="M52" s="1"/>
      <c r="N52" s="1">
        <v>0</v>
      </c>
      <c r="O52" s="1">
        <f t="shared" si="2"/>
        <v>2.3388</v>
      </c>
      <c r="P52" s="5"/>
      <c r="Q52" s="5"/>
      <c r="R52" s="1"/>
      <c r="S52" s="1">
        <f t="shared" si="3"/>
        <v>42.64323584744313</v>
      </c>
      <c r="T52" s="1">
        <f t="shared" si="4"/>
        <v>42.64323584744313</v>
      </c>
      <c r="U52" s="1">
        <v>4.4687999999999999</v>
      </c>
      <c r="V52" s="1">
        <v>5.4214000000000002</v>
      </c>
      <c r="W52" s="1">
        <v>7.5444000000000004</v>
      </c>
      <c r="X52" s="1">
        <v>5.5915999999999997</v>
      </c>
      <c r="Y52" s="1">
        <v>4.0540000000000003</v>
      </c>
      <c r="Z52" s="9" t="s">
        <v>33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32</v>
      </c>
      <c r="C53" s="1">
        <v>7.97</v>
      </c>
      <c r="D53" s="1">
        <v>54.845999999999997</v>
      </c>
      <c r="E53" s="1">
        <v>18.538</v>
      </c>
      <c r="F53" s="1">
        <v>44.061999999999998</v>
      </c>
      <c r="G53" s="6">
        <v>1</v>
      </c>
      <c r="H53" s="1">
        <v>45</v>
      </c>
      <c r="I53" s="1"/>
      <c r="J53" s="1">
        <v>27.2</v>
      </c>
      <c r="K53" s="1">
        <f t="shared" si="9"/>
        <v>-8.661999999999999</v>
      </c>
      <c r="L53" s="1"/>
      <c r="M53" s="1"/>
      <c r="N53" s="1">
        <v>23.328199999999999</v>
      </c>
      <c r="O53" s="1">
        <f t="shared" si="2"/>
        <v>3.7076000000000002</v>
      </c>
      <c r="P53" s="5"/>
      <c r="Q53" s="5"/>
      <c r="R53" s="1"/>
      <c r="S53" s="1">
        <f t="shared" si="3"/>
        <v>18.176232603301322</v>
      </c>
      <c r="T53" s="1">
        <f t="shared" si="4"/>
        <v>18.176232603301322</v>
      </c>
      <c r="U53" s="1">
        <v>6.0068000000000001</v>
      </c>
      <c r="V53" s="1">
        <v>6.5798000000000014</v>
      </c>
      <c r="W53" s="1">
        <v>4.0148000000000001</v>
      </c>
      <c r="X53" s="1">
        <v>4.7782</v>
      </c>
      <c r="Y53" s="1">
        <v>3.7589999999999999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32</v>
      </c>
      <c r="C54" s="1">
        <v>52.218000000000004</v>
      </c>
      <c r="D54" s="1">
        <v>11.319000000000001</v>
      </c>
      <c r="E54" s="1">
        <v>53.561999999999998</v>
      </c>
      <c r="F54" s="1">
        <v>9.9749999999999996</v>
      </c>
      <c r="G54" s="6">
        <v>1</v>
      </c>
      <c r="H54" s="1" t="e">
        <v>#N/A</v>
      </c>
      <c r="I54" s="1"/>
      <c r="J54" s="1">
        <v>49.494999999999997</v>
      </c>
      <c r="K54" s="1">
        <f t="shared" si="9"/>
        <v>4.0670000000000002</v>
      </c>
      <c r="L54" s="1"/>
      <c r="M54" s="1"/>
      <c r="N54" s="1">
        <v>84.317000000000007</v>
      </c>
      <c r="O54" s="1">
        <f t="shared" si="2"/>
        <v>10.712399999999999</v>
      </c>
      <c r="P54" s="5">
        <f t="shared" ref="P54:P56" si="10">16*O54-N54-F54</f>
        <v>77.106399999999979</v>
      </c>
      <c r="Q54" s="5"/>
      <c r="R54" s="1"/>
      <c r="S54" s="1">
        <f t="shared" si="3"/>
        <v>16</v>
      </c>
      <c r="T54" s="1">
        <f t="shared" si="4"/>
        <v>8.8021358425749607</v>
      </c>
      <c r="U54" s="1">
        <v>9.8680000000000003</v>
      </c>
      <c r="V54" s="1">
        <v>0</v>
      </c>
      <c r="W54" s="1">
        <v>0</v>
      </c>
      <c r="X54" s="1">
        <v>0</v>
      </c>
      <c r="Y54" s="1">
        <v>0</v>
      </c>
      <c r="Z54" s="1" t="s">
        <v>82</v>
      </c>
      <c r="AA54" s="1">
        <f t="shared" si="5"/>
        <v>77.106399999999979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30</v>
      </c>
      <c r="C55" s="1">
        <v>32</v>
      </c>
      <c r="D55" s="1">
        <v>8</v>
      </c>
      <c r="E55" s="1">
        <v>34</v>
      </c>
      <c r="F55" s="1">
        <v>5</v>
      </c>
      <c r="G55" s="6">
        <v>0.28000000000000003</v>
      </c>
      <c r="H55" s="1">
        <v>45</v>
      </c>
      <c r="I55" s="1"/>
      <c r="J55" s="1">
        <v>34</v>
      </c>
      <c r="K55" s="1">
        <f t="shared" si="9"/>
        <v>0</v>
      </c>
      <c r="L55" s="1"/>
      <c r="M55" s="1"/>
      <c r="N55" s="1">
        <v>31.399999999999991</v>
      </c>
      <c r="O55" s="1">
        <f t="shared" si="2"/>
        <v>6.8</v>
      </c>
      <c r="P55" s="5">
        <f t="shared" si="10"/>
        <v>72.400000000000006</v>
      </c>
      <c r="Q55" s="5"/>
      <c r="R55" s="1"/>
      <c r="S55" s="1">
        <f t="shared" si="3"/>
        <v>16</v>
      </c>
      <c r="T55" s="1">
        <f t="shared" si="4"/>
        <v>5.352941176470587</v>
      </c>
      <c r="U55" s="1">
        <v>4.5999999999999996</v>
      </c>
      <c r="V55" s="1">
        <v>3.8</v>
      </c>
      <c r="W55" s="1">
        <v>4.4000000000000004</v>
      </c>
      <c r="X55" s="1">
        <v>1.6</v>
      </c>
      <c r="Y55" s="1">
        <v>4.2</v>
      </c>
      <c r="Z55" s="1"/>
      <c r="AA55" s="1">
        <f t="shared" si="5"/>
        <v>20.272000000000002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32</v>
      </c>
      <c r="C56" s="1">
        <v>-10.247999999999999</v>
      </c>
      <c r="D56" s="1">
        <v>474.553</v>
      </c>
      <c r="E56" s="1">
        <v>134.072</v>
      </c>
      <c r="F56" s="1">
        <v>327.85399999999998</v>
      </c>
      <c r="G56" s="6">
        <v>1</v>
      </c>
      <c r="H56" s="1">
        <v>45</v>
      </c>
      <c r="I56" s="1"/>
      <c r="J56" s="1">
        <v>124.259</v>
      </c>
      <c r="K56" s="1">
        <f t="shared" si="9"/>
        <v>9.8130000000000024</v>
      </c>
      <c r="L56" s="1"/>
      <c r="M56" s="1"/>
      <c r="N56" s="1">
        <v>0</v>
      </c>
      <c r="O56" s="1">
        <f t="shared" si="2"/>
        <v>26.814399999999999</v>
      </c>
      <c r="P56" s="5">
        <f t="shared" si="10"/>
        <v>101.1764</v>
      </c>
      <c r="Q56" s="5"/>
      <c r="R56" s="1"/>
      <c r="S56" s="1">
        <f t="shared" si="3"/>
        <v>16</v>
      </c>
      <c r="T56" s="1">
        <f t="shared" si="4"/>
        <v>12.226788591204725</v>
      </c>
      <c r="U56" s="1">
        <v>33.480800000000002</v>
      </c>
      <c r="V56" s="1">
        <v>43.650399999999998</v>
      </c>
      <c r="W56" s="1">
        <v>25.227</v>
      </c>
      <c r="X56" s="1">
        <v>26.351400000000002</v>
      </c>
      <c r="Y56" s="1">
        <v>30.195399999999999</v>
      </c>
      <c r="Z56" s="1"/>
      <c r="AA56" s="1">
        <f t="shared" si="5"/>
        <v>101.1764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30</v>
      </c>
      <c r="C57" s="1"/>
      <c r="D57" s="1">
        <v>50</v>
      </c>
      <c r="E57" s="1">
        <v>3</v>
      </c>
      <c r="F57" s="1">
        <v>47</v>
      </c>
      <c r="G57" s="6">
        <v>0.09</v>
      </c>
      <c r="H57" s="1">
        <v>45</v>
      </c>
      <c r="I57" s="1"/>
      <c r="J57" s="1">
        <v>3</v>
      </c>
      <c r="K57" s="1">
        <f t="shared" si="9"/>
        <v>0</v>
      </c>
      <c r="L57" s="1"/>
      <c r="M57" s="1"/>
      <c r="N57" s="1">
        <v>0</v>
      </c>
      <c r="O57" s="1">
        <f t="shared" si="2"/>
        <v>0.6</v>
      </c>
      <c r="P57" s="5"/>
      <c r="Q57" s="5"/>
      <c r="R57" s="1"/>
      <c r="S57" s="1">
        <f t="shared" si="3"/>
        <v>78.333333333333343</v>
      </c>
      <c r="T57" s="1">
        <f t="shared" si="4"/>
        <v>78.333333333333343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32</v>
      </c>
      <c r="C58" s="1">
        <v>87.888999999999996</v>
      </c>
      <c r="D58" s="1"/>
      <c r="E58" s="1"/>
      <c r="F58" s="1"/>
      <c r="G58" s="6">
        <v>1</v>
      </c>
      <c r="H58" s="1">
        <v>60</v>
      </c>
      <c r="I58" s="1"/>
      <c r="J58" s="1">
        <v>2.6</v>
      </c>
      <c r="K58" s="1">
        <f t="shared" si="9"/>
        <v>-2.6</v>
      </c>
      <c r="L58" s="1"/>
      <c r="M58" s="1"/>
      <c r="N58" s="1">
        <v>22.693999999999999</v>
      </c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1.621</v>
      </c>
      <c r="V58" s="1">
        <v>7.0282</v>
      </c>
      <c r="W58" s="1">
        <v>5.1429999999999998</v>
      </c>
      <c r="X58" s="1">
        <v>5.3941999999999997</v>
      </c>
      <c r="Y58" s="1">
        <v>8.3697999999999997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32</v>
      </c>
      <c r="C59" s="1">
        <v>21.645</v>
      </c>
      <c r="D59" s="1">
        <v>121.96599999999999</v>
      </c>
      <c r="E59" s="1">
        <v>37.273000000000003</v>
      </c>
      <c r="F59" s="1">
        <v>93.539000000000001</v>
      </c>
      <c r="G59" s="6">
        <v>1</v>
      </c>
      <c r="H59" s="1">
        <v>60</v>
      </c>
      <c r="I59" s="1"/>
      <c r="J59" s="1">
        <v>43.1</v>
      </c>
      <c r="K59" s="1">
        <f t="shared" si="9"/>
        <v>-5.8269999999999982</v>
      </c>
      <c r="L59" s="1"/>
      <c r="M59" s="1"/>
      <c r="N59" s="1">
        <v>0</v>
      </c>
      <c r="O59" s="1">
        <f t="shared" si="2"/>
        <v>7.454600000000001</v>
      </c>
      <c r="P59" s="5">
        <f>16*O59-N59-F59</f>
        <v>25.734600000000015</v>
      </c>
      <c r="Q59" s="5"/>
      <c r="R59" s="1"/>
      <c r="S59" s="1">
        <f t="shared" si="3"/>
        <v>16</v>
      </c>
      <c r="T59" s="1">
        <f t="shared" si="4"/>
        <v>12.547822820808626</v>
      </c>
      <c r="U59" s="1">
        <v>5.7092000000000001</v>
      </c>
      <c r="V59" s="1">
        <v>11.919600000000001</v>
      </c>
      <c r="W59" s="1">
        <v>4.0651999999999999</v>
      </c>
      <c r="X59" s="1">
        <v>8.8878000000000004</v>
      </c>
      <c r="Y59" s="1">
        <v>9.5472000000000001</v>
      </c>
      <c r="Z59" s="1"/>
      <c r="AA59" s="1">
        <f t="shared" si="5"/>
        <v>25.734600000000015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32</v>
      </c>
      <c r="C60" s="1">
        <v>24.279</v>
      </c>
      <c r="D60" s="1">
        <v>52.595999999999997</v>
      </c>
      <c r="E60" s="1">
        <v>13.519</v>
      </c>
      <c r="F60" s="1">
        <v>43.7</v>
      </c>
      <c r="G60" s="6">
        <v>1</v>
      </c>
      <c r="H60" s="1">
        <v>60</v>
      </c>
      <c r="I60" s="1"/>
      <c r="J60" s="1">
        <v>18.5</v>
      </c>
      <c r="K60" s="1">
        <f t="shared" si="9"/>
        <v>-4.9809999999999999</v>
      </c>
      <c r="L60" s="1"/>
      <c r="M60" s="1"/>
      <c r="N60" s="1">
        <v>0</v>
      </c>
      <c r="O60" s="1">
        <f t="shared" si="2"/>
        <v>2.7038000000000002</v>
      </c>
      <c r="P60" s="5"/>
      <c r="Q60" s="5"/>
      <c r="R60" s="1"/>
      <c r="S60" s="1">
        <f t="shared" si="3"/>
        <v>16.162438050151639</v>
      </c>
      <c r="T60" s="1">
        <f t="shared" si="4"/>
        <v>16.162438050151639</v>
      </c>
      <c r="U60" s="1">
        <v>3.2418</v>
      </c>
      <c r="V60" s="1">
        <v>6.7295999999999996</v>
      </c>
      <c r="W60" s="1">
        <v>2.9702000000000002</v>
      </c>
      <c r="X60" s="1">
        <v>4.5814000000000004</v>
      </c>
      <c r="Y60" s="1">
        <v>7.569799999999999</v>
      </c>
      <c r="Z60" s="9" t="s">
        <v>33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30</v>
      </c>
      <c r="C61" s="1">
        <v>119</v>
      </c>
      <c r="D61" s="1"/>
      <c r="E61" s="1">
        <v>41</v>
      </c>
      <c r="F61" s="1">
        <v>74</v>
      </c>
      <c r="G61" s="6">
        <v>0.35</v>
      </c>
      <c r="H61" s="1">
        <v>45</v>
      </c>
      <c r="I61" s="1"/>
      <c r="J61" s="1">
        <v>45</v>
      </c>
      <c r="K61" s="1">
        <f t="shared" si="9"/>
        <v>-4</v>
      </c>
      <c r="L61" s="1"/>
      <c r="M61" s="1"/>
      <c r="N61" s="1">
        <v>20.599999999999991</v>
      </c>
      <c r="O61" s="1">
        <f t="shared" si="2"/>
        <v>8.1999999999999993</v>
      </c>
      <c r="P61" s="5">
        <f t="shared" ref="P61:P62" si="11">16*O61-N61-F61</f>
        <v>36.599999999999994</v>
      </c>
      <c r="Q61" s="5"/>
      <c r="R61" s="1"/>
      <c r="S61" s="1">
        <f t="shared" si="3"/>
        <v>16</v>
      </c>
      <c r="T61" s="1">
        <f t="shared" si="4"/>
        <v>11.536585365853659</v>
      </c>
      <c r="U61" s="1">
        <v>9.4</v>
      </c>
      <c r="V61" s="1">
        <v>11</v>
      </c>
      <c r="W61" s="1">
        <v>7.6</v>
      </c>
      <c r="X61" s="1">
        <v>14.4</v>
      </c>
      <c r="Y61" s="1">
        <v>11</v>
      </c>
      <c r="Z61" s="1"/>
      <c r="AA61" s="1">
        <f t="shared" si="5"/>
        <v>12.809999999999997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32</v>
      </c>
      <c r="C62" s="1">
        <v>116.15900000000001</v>
      </c>
      <c r="D62" s="1">
        <v>170.334</v>
      </c>
      <c r="E62" s="1">
        <v>86.213999999999999</v>
      </c>
      <c r="F62" s="1">
        <v>189.32499999999999</v>
      </c>
      <c r="G62" s="6">
        <v>1</v>
      </c>
      <c r="H62" s="1">
        <v>45</v>
      </c>
      <c r="I62" s="1"/>
      <c r="J62" s="1">
        <v>84.28</v>
      </c>
      <c r="K62" s="1">
        <f t="shared" si="9"/>
        <v>1.9339999999999975</v>
      </c>
      <c r="L62" s="1"/>
      <c r="M62" s="1"/>
      <c r="N62" s="1">
        <v>0</v>
      </c>
      <c r="O62" s="1">
        <f t="shared" si="2"/>
        <v>17.242799999999999</v>
      </c>
      <c r="P62" s="5">
        <f t="shared" si="11"/>
        <v>86.559799999999996</v>
      </c>
      <c r="Q62" s="5"/>
      <c r="R62" s="1"/>
      <c r="S62" s="1">
        <f t="shared" si="3"/>
        <v>16</v>
      </c>
      <c r="T62" s="1">
        <f t="shared" si="4"/>
        <v>10.979945252511193</v>
      </c>
      <c r="U62" s="1">
        <v>10.0198</v>
      </c>
      <c r="V62" s="1">
        <v>22.88</v>
      </c>
      <c r="W62" s="1">
        <v>15.2698</v>
      </c>
      <c r="X62" s="1">
        <v>13.0966</v>
      </c>
      <c r="Y62" s="1">
        <v>13.145799999999999</v>
      </c>
      <c r="Z62" s="1"/>
      <c r="AA62" s="1">
        <f t="shared" si="5"/>
        <v>86.559799999999996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30</v>
      </c>
      <c r="C63" s="1">
        <v>65</v>
      </c>
      <c r="D63" s="1">
        <v>18</v>
      </c>
      <c r="E63" s="1">
        <v>11</v>
      </c>
      <c r="F63" s="1">
        <v>71</v>
      </c>
      <c r="G63" s="6">
        <v>0.4</v>
      </c>
      <c r="H63" s="1">
        <v>45</v>
      </c>
      <c r="I63" s="1"/>
      <c r="J63" s="1">
        <v>12</v>
      </c>
      <c r="K63" s="1">
        <f t="shared" si="9"/>
        <v>-1</v>
      </c>
      <c r="L63" s="1"/>
      <c r="M63" s="1"/>
      <c r="N63" s="1">
        <v>25.600000000000009</v>
      </c>
      <c r="O63" s="1">
        <f t="shared" si="2"/>
        <v>2.2000000000000002</v>
      </c>
      <c r="P63" s="5"/>
      <c r="Q63" s="5"/>
      <c r="R63" s="1"/>
      <c r="S63" s="1">
        <f t="shared" si="3"/>
        <v>43.909090909090907</v>
      </c>
      <c r="T63" s="1">
        <f t="shared" si="4"/>
        <v>43.909090909090907</v>
      </c>
      <c r="U63" s="1">
        <v>7.4</v>
      </c>
      <c r="V63" s="1">
        <v>0.8</v>
      </c>
      <c r="W63" s="1">
        <v>5</v>
      </c>
      <c r="X63" s="1">
        <v>10.199199999999999</v>
      </c>
      <c r="Y63" s="1">
        <v>0.8</v>
      </c>
      <c r="Z63" s="9" t="s">
        <v>33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30</v>
      </c>
      <c r="C64" s="1">
        <v>28</v>
      </c>
      <c r="D64" s="1"/>
      <c r="E64" s="1">
        <v>5</v>
      </c>
      <c r="F64" s="1">
        <v>23</v>
      </c>
      <c r="G64" s="6">
        <v>0.33</v>
      </c>
      <c r="H64" s="1">
        <v>45</v>
      </c>
      <c r="I64" s="1"/>
      <c r="J64" s="1">
        <v>5</v>
      </c>
      <c r="K64" s="1">
        <f t="shared" si="9"/>
        <v>0</v>
      </c>
      <c r="L64" s="1"/>
      <c r="M64" s="1"/>
      <c r="N64" s="1">
        <v>0</v>
      </c>
      <c r="O64" s="1">
        <f t="shared" si="2"/>
        <v>1</v>
      </c>
      <c r="P64" s="5"/>
      <c r="Q64" s="5"/>
      <c r="R64" s="1"/>
      <c r="S64" s="1">
        <f t="shared" si="3"/>
        <v>23</v>
      </c>
      <c r="T64" s="1">
        <f t="shared" si="4"/>
        <v>23</v>
      </c>
      <c r="U64" s="1">
        <v>1.2</v>
      </c>
      <c r="V64" s="1">
        <v>1.2</v>
      </c>
      <c r="W64" s="1">
        <v>2.6</v>
      </c>
      <c r="X64" s="1">
        <v>3.2</v>
      </c>
      <c r="Y64" s="1">
        <v>4</v>
      </c>
      <c r="Z64" s="9" t="s">
        <v>33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30</v>
      </c>
      <c r="C65" s="1">
        <v>114</v>
      </c>
      <c r="D65" s="1">
        <v>16</v>
      </c>
      <c r="E65" s="1">
        <v>47</v>
      </c>
      <c r="F65" s="1">
        <v>62</v>
      </c>
      <c r="G65" s="6">
        <v>0.28000000000000003</v>
      </c>
      <c r="H65" s="1">
        <v>45</v>
      </c>
      <c r="I65" s="1"/>
      <c r="J65" s="1">
        <v>49</v>
      </c>
      <c r="K65" s="1">
        <f t="shared" si="9"/>
        <v>-2</v>
      </c>
      <c r="L65" s="1"/>
      <c r="M65" s="1"/>
      <c r="N65" s="1">
        <v>64</v>
      </c>
      <c r="O65" s="1">
        <f t="shared" si="2"/>
        <v>9.4</v>
      </c>
      <c r="P65" s="5">
        <f>16*O65-N65-F65</f>
        <v>24.400000000000006</v>
      </c>
      <c r="Q65" s="5"/>
      <c r="R65" s="1"/>
      <c r="S65" s="1">
        <f t="shared" si="3"/>
        <v>16</v>
      </c>
      <c r="T65" s="1">
        <f t="shared" si="4"/>
        <v>13.404255319148936</v>
      </c>
      <c r="U65" s="1">
        <v>11</v>
      </c>
      <c r="V65" s="1">
        <v>12.4</v>
      </c>
      <c r="W65" s="1">
        <v>14.4</v>
      </c>
      <c r="X65" s="1">
        <v>11.2</v>
      </c>
      <c r="Y65" s="1">
        <v>12.8</v>
      </c>
      <c r="Z65" s="1"/>
      <c r="AA65" s="1">
        <f t="shared" si="5"/>
        <v>6.8320000000000025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30</v>
      </c>
      <c r="C66" s="1">
        <v>116</v>
      </c>
      <c r="D66" s="1">
        <v>112</v>
      </c>
      <c r="E66" s="1">
        <v>40</v>
      </c>
      <c r="F66" s="1">
        <v>174</v>
      </c>
      <c r="G66" s="6">
        <v>0.28000000000000003</v>
      </c>
      <c r="H66" s="1">
        <v>45</v>
      </c>
      <c r="I66" s="1"/>
      <c r="J66" s="1">
        <v>45</v>
      </c>
      <c r="K66" s="1">
        <f t="shared" si="9"/>
        <v>-5</v>
      </c>
      <c r="L66" s="1"/>
      <c r="M66" s="1"/>
      <c r="N66" s="1">
        <v>0</v>
      </c>
      <c r="O66" s="1">
        <f t="shared" si="2"/>
        <v>8</v>
      </c>
      <c r="P66" s="5"/>
      <c r="Q66" s="5"/>
      <c r="R66" s="1"/>
      <c r="S66" s="1">
        <f t="shared" si="3"/>
        <v>21.75</v>
      </c>
      <c r="T66" s="1">
        <f t="shared" si="4"/>
        <v>21.75</v>
      </c>
      <c r="U66" s="1">
        <v>9.4</v>
      </c>
      <c r="V66" s="1">
        <v>18.600000000000001</v>
      </c>
      <c r="W66" s="1">
        <v>17.8</v>
      </c>
      <c r="X66" s="1">
        <v>16.399999999999999</v>
      </c>
      <c r="Y66" s="1">
        <v>15.8</v>
      </c>
      <c r="Z66" s="9" t="s">
        <v>33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30</v>
      </c>
      <c r="C67" s="1">
        <v>99</v>
      </c>
      <c r="D67" s="1">
        <v>50</v>
      </c>
      <c r="E67" s="1">
        <v>58</v>
      </c>
      <c r="F67" s="1">
        <v>72</v>
      </c>
      <c r="G67" s="6">
        <v>0.35</v>
      </c>
      <c r="H67" s="1">
        <v>45</v>
      </c>
      <c r="I67" s="1"/>
      <c r="J67" s="1">
        <v>58</v>
      </c>
      <c r="K67" s="1">
        <f t="shared" si="9"/>
        <v>0</v>
      </c>
      <c r="L67" s="1"/>
      <c r="M67" s="1"/>
      <c r="N67" s="1">
        <v>88</v>
      </c>
      <c r="O67" s="1">
        <f t="shared" si="2"/>
        <v>11.6</v>
      </c>
      <c r="P67" s="5">
        <f>16*O67-N67-F67</f>
        <v>25.599999999999994</v>
      </c>
      <c r="Q67" s="5"/>
      <c r="R67" s="1"/>
      <c r="S67" s="1">
        <f t="shared" si="3"/>
        <v>16</v>
      </c>
      <c r="T67" s="1">
        <f t="shared" si="4"/>
        <v>13.793103448275863</v>
      </c>
      <c r="U67" s="1">
        <v>16</v>
      </c>
      <c r="V67" s="1">
        <v>14.6</v>
      </c>
      <c r="W67" s="1">
        <v>15.4</v>
      </c>
      <c r="X67" s="1">
        <v>19.399999999999999</v>
      </c>
      <c r="Y67" s="1">
        <v>12</v>
      </c>
      <c r="Z67" s="1"/>
      <c r="AA67" s="1">
        <f t="shared" si="5"/>
        <v>8.9599999999999973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30</v>
      </c>
      <c r="C68" s="1">
        <v>24</v>
      </c>
      <c r="D68" s="1">
        <v>1</v>
      </c>
      <c r="E68" s="1">
        <v>25</v>
      </c>
      <c r="F68" s="1"/>
      <c r="G68" s="6">
        <v>0.28000000000000003</v>
      </c>
      <c r="H68" s="1">
        <v>45</v>
      </c>
      <c r="I68" s="1"/>
      <c r="J68" s="1">
        <v>43</v>
      </c>
      <c r="K68" s="1">
        <f t="shared" si="9"/>
        <v>-18</v>
      </c>
      <c r="L68" s="1"/>
      <c r="M68" s="1"/>
      <c r="N68" s="1">
        <v>188</v>
      </c>
      <c r="O68" s="1">
        <f t="shared" si="2"/>
        <v>5</v>
      </c>
      <c r="P68" s="5"/>
      <c r="Q68" s="5"/>
      <c r="R68" s="1"/>
      <c r="S68" s="1">
        <f t="shared" si="3"/>
        <v>37.6</v>
      </c>
      <c r="T68" s="1">
        <f t="shared" si="4"/>
        <v>37.6</v>
      </c>
      <c r="U68" s="1">
        <v>19</v>
      </c>
      <c r="V68" s="1">
        <v>0</v>
      </c>
      <c r="W68" s="1">
        <v>9.8000000000000007</v>
      </c>
      <c r="X68" s="1">
        <v>0</v>
      </c>
      <c r="Y68" s="1">
        <v>4.5999999999999996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30</v>
      </c>
      <c r="C69" s="1">
        <v>147</v>
      </c>
      <c r="D69" s="1">
        <v>113</v>
      </c>
      <c r="E69" s="1">
        <v>119</v>
      </c>
      <c r="F69" s="1">
        <v>141</v>
      </c>
      <c r="G69" s="6">
        <v>0.35</v>
      </c>
      <c r="H69" s="1">
        <v>45</v>
      </c>
      <c r="I69" s="1"/>
      <c r="J69" s="1">
        <v>127</v>
      </c>
      <c r="K69" s="1">
        <f t="shared" ref="K69:K83" si="12">E69-J69</f>
        <v>-8</v>
      </c>
      <c r="L69" s="1"/>
      <c r="M69" s="1"/>
      <c r="N69" s="1">
        <v>232.2</v>
      </c>
      <c r="O69" s="1">
        <f t="shared" si="2"/>
        <v>23.8</v>
      </c>
      <c r="P69" s="5"/>
      <c r="Q69" s="5"/>
      <c r="R69" s="1"/>
      <c r="S69" s="1">
        <f t="shared" si="3"/>
        <v>15.680672268907562</v>
      </c>
      <c r="T69" s="1">
        <f t="shared" si="4"/>
        <v>15.680672268907562</v>
      </c>
      <c r="U69" s="1">
        <v>31.8</v>
      </c>
      <c r="V69" s="1">
        <v>24.2</v>
      </c>
      <c r="W69" s="1">
        <v>24.6</v>
      </c>
      <c r="X69" s="1">
        <v>20.8</v>
      </c>
      <c r="Y69" s="1">
        <v>17.600000000000001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30</v>
      </c>
      <c r="C70" s="1">
        <v>159</v>
      </c>
      <c r="D70" s="1">
        <v>2</v>
      </c>
      <c r="E70" s="1">
        <v>70</v>
      </c>
      <c r="F70" s="1">
        <v>82</v>
      </c>
      <c r="G70" s="6">
        <v>0.28000000000000003</v>
      </c>
      <c r="H70" s="1">
        <v>45</v>
      </c>
      <c r="I70" s="1"/>
      <c r="J70" s="1">
        <v>70</v>
      </c>
      <c r="K70" s="1">
        <f t="shared" si="12"/>
        <v>0</v>
      </c>
      <c r="L70" s="1"/>
      <c r="M70" s="1"/>
      <c r="N70" s="1">
        <v>87.200000000000017</v>
      </c>
      <c r="O70" s="1">
        <f t="shared" si="2"/>
        <v>14</v>
      </c>
      <c r="P70" s="5">
        <f>16*O70-N70-F70</f>
        <v>54.799999999999983</v>
      </c>
      <c r="Q70" s="5"/>
      <c r="R70" s="1"/>
      <c r="S70" s="1">
        <f t="shared" si="3"/>
        <v>16</v>
      </c>
      <c r="T70" s="1">
        <f t="shared" si="4"/>
        <v>12.085714285714287</v>
      </c>
      <c r="U70" s="1">
        <v>16.8</v>
      </c>
      <c r="V70" s="1">
        <v>14.4</v>
      </c>
      <c r="W70" s="1">
        <v>8.1999999999999993</v>
      </c>
      <c r="X70" s="1">
        <v>34.6</v>
      </c>
      <c r="Y70" s="1">
        <v>16.2</v>
      </c>
      <c r="Z70" s="1"/>
      <c r="AA70" s="1">
        <f t="shared" si="5"/>
        <v>15.343999999999996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30</v>
      </c>
      <c r="C71" s="1">
        <v>419</v>
      </c>
      <c r="D71" s="1"/>
      <c r="E71" s="1">
        <v>376</v>
      </c>
      <c r="F71" s="1">
        <v>43</v>
      </c>
      <c r="G71" s="6">
        <v>0.3</v>
      </c>
      <c r="H71" s="1">
        <v>45</v>
      </c>
      <c r="I71" s="1"/>
      <c r="J71" s="1">
        <v>370</v>
      </c>
      <c r="K71" s="1">
        <f t="shared" si="12"/>
        <v>6</v>
      </c>
      <c r="L71" s="1"/>
      <c r="M71" s="1"/>
      <c r="N71" s="1">
        <v>153.6</v>
      </c>
      <c r="O71" s="1">
        <f t="shared" ref="O71:O83" si="13">E71/5</f>
        <v>75.2</v>
      </c>
      <c r="P71" s="5">
        <f>12*O71-N71-F71</f>
        <v>705.80000000000007</v>
      </c>
      <c r="Q71" s="5"/>
      <c r="R71" s="1"/>
      <c r="S71" s="1">
        <f t="shared" ref="S71:S83" si="14">(F71+N71+P71)/O71</f>
        <v>12</v>
      </c>
      <c r="T71" s="1">
        <f t="shared" ref="T71:T83" si="15">(F71+N71)/O71</f>
        <v>2.6143617021276593</v>
      </c>
      <c r="U71" s="1">
        <v>37.4</v>
      </c>
      <c r="V71" s="1">
        <v>40.4</v>
      </c>
      <c r="W71" s="1">
        <v>45.6</v>
      </c>
      <c r="X71" s="1">
        <v>27.4</v>
      </c>
      <c r="Y71" s="1">
        <v>50.8</v>
      </c>
      <c r="Z71" s="1"/>
      <c r="AA71" s="1">
        <f t="shared" ref="AA71:AA83" si="16">P71*G71</f>
        <v>211.74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30</v>
      </c>
      <c r="C72" s="1">
        <v>40</v>
      </c>
      <c r="D72" s="1">
        <v>200</v>
      </c>
      <c r="E72" s="1">
        <v>97</v>
      </c>
      <c r="F72" s="1">
        <v>138</v>
      </c>
      <c r="G72" s="6">
        <v>0.41</v>
      </c>
      <c r="H72" s="1">
        <v>45</v>
      </c>
      <c r="I72" s="1"/>
      <c r="J72" s="1">
        <v>97</v>
      </c>
      <c r="K72" s="1">
        <f t="shared" si="12"/>
        <v>0</v>
      </c>
      <c r="L72" s="1"/>
      <c r="M72" s="1"/>
      <c r="N72" s="1">
        <v>144.80000000000001</v>
      </c>
      <c r="O72" s="1">
        <f t="shared" si="13"/>
        <v>19.399999999999999</v>
      </c>
      <c r="P72" s="5">
        <f>16*O72-N72-F72</f>
        <v>27.599999999999966</v>
      </c>
      <c r="Q72" s="5"/>
      <c r="R72" s="1"/>
      <c r="S72" s="1">
        <f t="shared" si="14"/>
        <v>16</v>
      </c>
      <c r="T72" s="1">
        <f t="shared" si="15"/>
        <v>14.577319587628867</v>
      </c>
      <c r="U72" s="1">
        <v>26.2</v>
      </c>
      <c r="V72" s="1">
        <v>25.8</v>
      </c>
      <c r="W72" s="1">
        <v>18</v>
      </c>
      <c r="X72" s="1">
        <v>26</v>
      </c>
      <c r="Y72" s="1">
        <v>18.600000000000001</v>
      </c>
      <c r="Z72" s="1"/>
      <c r="AA72" s="1">
        <f t="shared" si="16"/>
        <v>11.315999999999985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30</v>
      </c>
      <c r="C73" s="1">
        <v>1</v>
      </c>
      <c r="D73" s="1">
        <v>400.35300000000001</v>
      </c>
      <c r="E73" s="10">
        <f>181.353+E81</f>
        <v>216.35300000000001</v>
      </c>
      <c r="F73" s="10">
        <f>51+F81</f>
        <v>121</v>
      </c>
      <c r="G73" s="6">
        <v>0.5</v>
      </c>
      <c r="H73" s="1">
        <v>60</v>
      </c>
      <c r="I73" s="1"/>
      <c r="J73" s="1">
        <v>181</v>
      </c>
      <c r="K73" s="1">
        <f t="shared" si="12"/>
        <v>35.353000000000009</v>
      </c>
      <c r="L73" s="1"/>
      <c r="M73" s="1"/>
      <c r="N73" s="1">
        <v>0</v>
      </c>
      <c r="O73" s="1">
        <f t="shared" si="13"/>
        <v>43.270600000000002</v>
      </c>
      <c r="P73" s="5">
        <f>16*O73-N73-F73</f>
        <v>571.32960000000003</v>
      </c>
      <c r="Q73" s="5"/>
      <c r="R73" s="1"/>
      <c r="S73" s="1">
        <f t="shared" si="14"/>
        <v>16</v>
      </c>
      <c r="T73" s="1">
        <f t="shared" si="15"/>
        <v>2.7963559553137696</v>
      </c>
      <c r="U73" s="1">
        <v>19</v>
      </c>
      <c r="V73" s="1">
        <v>33.200000000000003</v>
      </c>
      <c r="W73" s="1">
        <v>10.199999999999999</v>
      </c>
      <c r="X73" s="1">
        <v>2</v>
      </c>
      <c r="Y73" s="1">
        <v>22.4</v>
      </c>
      <c r="Z73" s="1"/>
      <c r="AA73" s="1">
        <f t="shared" si="16"/>
        <v>285.66480000000001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30</v>
      </c>
      <c r="C74" s="1">
        <v>12</v>
      </c>
      <c r="D74" s="1">
        <v>212</v>
      </c>
      <c r="E74" s="1">
        <v>72</v>
      </c>
      <c r="F74" s="1">
        <v>49</v>
      </c>
      <c r="G74" s="6">
        <v>0.41</v>
      </c>
      <c r="H74" s="1">
        <v>45</v>
      </c>
      <c r="I74" s="1"/>
      <c r="J74" s="1">
        <v>91</v>
      </c>
      <c r="K74" s="1">
        <f t="shared" si="12"/>
        <v>-19</v>
      </c>
      <c r="L74" s="1"/>
      <c r="M74" s="1"/>
      <c r="N74" s="1">
        <v>312.2</v>
      </c>
      <c r="O74" s="1">
        <f t="shared" si="13"/>
        <v>14.4</v>
      </c>
      <c r="P74" s="5"/>
      <c r="Q74" s="5"/>
      <c r="R74" s="1"/>
      <c r="S74" s="1">
        <f t="shared" si="14"/>
        <v>25.083333333333332</v>
      </c>
      <c r="T74" s="1">
        <f t="shared" si="15"/>
        <v>25.083333333333332</v>
      </c>
      <c r="U74" s="1">
        <v>38.4</v>
      </c>
      <c r="V74" s="1">
        <v>20.399999999999999</v>
      </c>
      <c r="W74" s="1">
        <v>14.8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30</v>
      </c>
      <c r="C75" s="1">
        <v>36</v>
      </c>
      <c r="D75" s="1"/>
      <c r="E75" s="1">
        <v>17</v>
      </c>
      <c r="F75" s="1">
        <v>19</v>
      </c>
      <c r="G75" s="6">
        <v>0.5</v>
      </c>
      <c r="H75" s="1">
        <v>60</v>
      </c>
      <c r="I75" s="1"/>
      <c r="J75" s="1">
        <v>17</v>
      </c>
      <c r="K75" s="1">
        <f t="shared" si="12"/>
        <v>0</v>
      </c>
      <c r="L75" s="1"/>
      <c r="M75" s="1"/>
      <c r="N75" s="1">
        <v>89</v>
      </c>
      <c r="O75" s="1">
        <f t="shared" si="13"/>
        <v>3.4</v>
      </c>
      <c r="P75" s="5"/>
      <c r="Q75" s="5"/>
      <c r="R75" s="1"/>
      <c r="S75" s="1">
        <f t="shared" si="14"/>
        <v>31.764705882352942</v>
      </c>
      <c r="T75" s="1">
        <f t="shared" si="15"/>
        <v>31.764705882352942</v>
      </c>
      <c r="U75" s="1">
        <v>7</v>
      </c>
      <c r="V75" s="1">
        <v>4.5999999999999996</v>
      </c>
      <c r="W75" s="1">
        <v>1.6</v>
      </c>
      <c r="X75" s="1">
        <v>0</v>
      </c>
      <c r="Y75" s="1">
        <v>41.6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30</v>
      </c>
      <c r="C76" s="1">
        <v>3</v>
      </c>
      <c r="D76" s="1"/>
      <c r="E76" s="1"/>
      <c r="F76" s="1"/>
      <c r="G76" s="6">
        <v>0.41</v>
      </c>
      <c r="H76" s="1">
        <v>45</v>
      </c>
      <c r="I76" s="1"/>
      <c r="J76" s="1">
        <v>6</v>
      </c>
      <c r="K76" s="1">
        <f t="shared" si="12"/>
        <v>-6</v>
      </c>
      <c r="L76" s="1"/>
      <c r="M76" s="1"/>
      <c r="N76" s="1">
        <v>40</v>
      </c>
      <c r="O76" s="1">
        <f t="shared" si="13"/>
        <v>0</v>
      </c>
      <c r="P76" s="5"/>
      <c r="Q76" s="5"/>
      <c r="R76" s="1"/>
      <c r="S76" s="1" t="e">
        <f t="shared" si="14"/>
        <v>#DIV/0!</v>
      </c>
      <c r="T76" s="1" t="e">
        <f t="shared" si="15"/>
        <v>#DIV/0!</v>
      </c>
      <c r="U76" s="1">
        <v>4</v>
      </c>
      <c r="V76" s="1">
        <v>-1</v>
      </c>
      <c r="W76" s="1">
        <v>1.4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30</v>
      </c>
      <c r="C77" s="1">
        <v>47</v>
      </c>
      <c r="D77" s="1">
        <v>1</v>
      </c>
      <c r="E77" s="1">
        <v>45</v>
      </c>
      <c r="F77" s="1">
        <v>3</v>
      </c>
      <c r="G77" s="6">
        <v>0.4</v>
      </c>
      <c r="H77" s="1">
        <v>90</v>
      </c>
      <c r="I77" s="1"/>
      <c r="J77" s="1">
        <v>45</v>
      </c>
      <c r="K77" s="1">
        <f t="shared" si="12"/>
        <v>0</v>
      </c>
      <c r="L77" s="1"/>
      <c r="M77" s="1"/>
      <c r="N77" s="1">
        <v>229</v>
      </c>
      <c r="O77" s="1">
        <f t="shared" si="13"/>
        <v>9</v>
      </c>
      <c r="P77" s="5"/>
      <c r="Q77" s="5"/>
      <c r="R77" s="1"/>
      <c r="S77" s="1">
        <f t="shared" si="14"/>
        <v>25.777777777777779</v>
      </c>
      <c r="T77" s="1">
        <f t="shared" si="15"/>
        <v>25.777777777777779</v>
      </c>
      <c r="U77" s="1">
        <v>13.6</v>
      </c>
      <c r="V77" s="1">
        <v>0</v>
      </c>
      <c r="W77" s="1">
        <v>6.8</v>
      </c>
      <c r="X77" s="1">
        <v>0</v>
      </c>
      <c r="Y77" s="1">
        <v>6.2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106</v>
      </c>
      <c r="B78" s="1" t="s">
        <v>32</v>
      </c>
      <c r="C78" s="1">
        <v>2.9940000000000002</v>
      </c>
      <c r="D78" s="1">
        <v>54.564999999999998</v>
      </c>
      <c r="E78" s="1">
        <v>54.506</v>
      </c>
      <c r="F78" s="1">
        <v>1.5249999999999999</v>
      </c>
      <c r="G78" s="6">
        <v>1</v>
      </c>
      <c r="H78" s="1">
        <v>90</v>
      </c>
      <c r="I78" s="1"/>
      <c r="J78" s="1">
        <v>76.2</v>
      </c>
      <c r="K78" s="1">
        <f t="shared" si="12"/>
        <v>-21.694000000000003</v>
      </c>
      <c r="L78" s="1"/>
      <c r="M78" s="1"/>
      <c r="N78" s="1">
        <v>181.16300000000001</v>
      </c>
      <c r="O78" s="1">
        <f t="shared" si="13"/>
        <v>10.901199999999999</v>
      </c>
      <c r="P78" s="5"/>
      <c r="Q78" s="5"/>
      <c r="R78" s="1"/>
      <c r="S78" s="1">
        <f t="shared" si="14"/>
        <v>16.758521997578249</v>
      </c>
      <c r="T78" s="1">
        <f t="shared" si="15"/>
        <v>16.758521997578249</v>
      </c>
      <c r="U78" s="1">
        <v>11.7864</v>
      </c>
      <c r="V78" s="1">
        <v>8.1430000000000007</v>
      </c>
      <c r="W78" s="1">
        <v>5.7810000000000006</v>
      </c>
      <c r="X78" s="1">
        <v>0</v>
      </c>
      <c r="Y78" s="1">
        <v>3.3439999999999999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30</v>
      </c>
      <c r="C79" s="1">
        <v>82</v>
      </c>
      <c r="D79" s="1">
        <v>2</v>
      </c>
      <c r="E79" s="1">
        <v>83</v>
      </c>
      <c r="F79" s="1">
        <v>1</v>
      </c>
      <c r="G79" s="6">
        <v>0.31</v>
      </c>
      <c r="H79" s="1" t="e">
        <v>#N/A</v>
      </c>
      <c r="I79" s="1"/>
      <c r="J79" s="1">
        <v>98</v>
      </c>
      <c r="K79" s="1">
        <f t="shared" si="12"/>
        <v>-15</v>
      </c>
      <c r="L79" s="1"/>
      <c r="M79" s="1"/>
      <c r="N79" s="1">
        <v>0</v>
      </c>
      <c r="O79" s="1">
        <f t="shared" si="13"/>
        <v>16.600000000000001</v>
      </c>
      <c r="P79" s="5">
        <f>9*O79-N79-F79</f>
        <v>148.4</v>
      </c>
      <c r="Q79" s="5"/>
      <c r="R79" s="1"/>
      <c r="S79" s="1">
        <f t="shared" si="14"/>
        <v>9</v>
      </c>
      <c r="T79" s="1">
        <f t="shared" si="15"/>
        <v>6.0240963855421679E-2</v>
      </c>
      <c r="U79" s="1">
        <v>51.2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6"/>
        <v>46.004000000000005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108</v>
      </c>
      <c r="B80" s="1" t="s">
        <v>32</v>
      </c>
      <c r="C80" s="1">
        <v>55.070999999999998</v>
      </c>
      <c r="D80" s="1">
        <v>130.41999999999999</v>
      </c>
      <c r="E80" s="10">
        <v>5.4450000000000003</v>
      </c>
      <c r="F80" s="10">
        <v>147.428</v>
      </c>
      <c r="G80" s="6">
        <v>0</v>
      </c>
      <c r="H80" s="1" t="e">
        <v>#N/A</v>
      </c>
      <c r="I80" s="1"/>
      <c r="J80" s="1">
        <v>4.3</v>
      </c>
      <c r="K80" s="1">
        <f t="shared" si="12"/>
        <v>1.1450000000000005</v>
      </c>
      <c r="L80" s="1"/>
      <c r="M80" s="1"/>
      <c r="N80" s="1">
        <v>0</v>
      </c>
      <c r="O80" s="1">
        <f t="shared" si="13"/>
        <v>1.089</v>
      </c>
      <c r="P80" s="5"/>
      <c r="Q80" s="5"/>
      <c r="R80" s="1"/>
      <c r="S80" s="1">
        <f t="shared" si="14"/>
        <v>135.37924701561064</v>
      </c>
      <c r="T80" s="1">
        <f t="shared" si="15"/>
        <v>135.37924701561064</v>
      </c>
      <c r="U80" s="1">
        <v>2.714</v>
      </c>
      <c r="V80" s="1">
        <v>1.921</v>
      </c>
      <c r="W80" s="1">
        <v>0.53899999999999992</v>
      </c>
      <c r="X80" s="1">
        <v>0</v>
      </c>
      <c r="Y80" s="1">
        <v>0</v>
      </c>
      <c r="Z80" s="1"/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109</v>
      </c>
      <c r="B81" s="1" t="s">
        <v>30</v>
      </c>
      <c r="C81" s="1"/>
      <c r="D81" s="1">
        <v>168</v>
      </c>
      <c r="E81" s="10">
        <v>35</v>
      </c>
      <c r="F81" s="10">
        <v>70</v>
      </c>
      <c r="G81" s="6">
        <v>0</v>
      </c>
      <c r="H81" s="1" t="e">
        <v>#N/A</v>
      </c>
      <c r="I81" s="1"/>
      <c r="J81" s="1">
        <v>36</v>
      </c>
      <c r="K81" s="1">
        <f t="shared" si="12"/>
        <v>-1</v>
      </c>
      <c r="L81" s="1"/>
      <c r="M81" s="1"/>
      <c r="N81" s="1">
        <v>0</v>
      </c>
      <c r="O81" s="1">
        <f t="shared" si="13"/>
        <v>7</v>
      </c>
      <c r="P81" s="5"/>
      <c r="Q81" s="5"/>
      <c r="R81" s="1"/>
      <c r="S81" s="1">
        <f t="shared" si="14"/>
        <v>10</v>
      </c>
      <c r="T81" s="1">
        <f t="shared" si="15"/>
        <v>10</v>
      </c>
      <c r="U81" s="1">
        <v>4.5999999999999996</v>
      </c>
      <c r="V81" s="1">
        <v>4.8</v>
      </c>
      <c r="W81" s="1">
        <v>1.6</v>
      </c>
      <c r="X81" s="1">
        <v>0</v>
      </c>
      <c r="Y81" s="1">
        <v>0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110</v>
      </c>
      <c r="B82" s="1" t="s">
        <v>30</v>
      </c>
      <c r="C82" s="1">
        <v>52</v>
      </c>
      <c r="D82" s="1">
        <v>93</v>
      </c>
      <c r="E82" s="1">
        <v>57</v>
      </c>
      <c r="F82" s="1">
        <v>64</v>
      </c>
      <c r="G82" s="6">
        <v>0</v>
      </c>
      <c r="H82" s="1">
        <v>45</v>
      </c>
      <c r="I82" s="1"/>
      <c r="J82" s="1">
        <v>59</v>
      </c>
      <c r="K82" s="1">
        <f t="shared" si="12"/>
        <v>-2</v>
      </c>
      <c r="L82" s="1"/>
      <c r="M82" s="1"/>
      <c r="N82" s="1">
        <v>0</v>
      </c>
      <c r="O82" s="1">
        <f t="shared" si="13"/>
        <v>11.4</v>
      </c>
      <c r="P82" s="5"/>
      <c r="Q82" s="5"/>
      <c r="R82" s="1"/>
      <c r="S82" s="1">
        <f t="shared" si="14"/>
        <v>5.6140350877192979</v>
      </c>
      <c r="T82" s="1">
        <f t="shared" si="15"/>
        <v>5.6140350877192979</v>
      </c>
      <c r="U82" s="1">
        <v>13.6</v>
      </c>
      <c r="V82" s="1">
        <v>4.8</v>
      </c>
      <c r="W82" s="1">
        <v>13.417400000000001</v>
      </c>
      <c r="X82" s="1">
        <v>2.4</v>
      </c>
      <c r="Y82" s="1">
        <v>15</v>
      </c>
      <c r="Z82" s="1"/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111</v>
      </c>
      <c r="B83" s="1" t="s">
        <v>32</v>
      </c>
      <c r="C83" s="1">
        <v>16.510999999999999</v>
      </c>
      <c r="D83" s="1">
        <v>322.00599999999997</v>
      </c>
      <c r="E83" s="1">
        <v>101.651</v>
      </c>
      <c r="F83" s="1">
        <v>236.86600000000001</v>
      </c>
      <c r="G83" s="6">
        <v>0</v>
      </c>
      <c r="H83" s="1">
        <v>45</v>
      </c>
      <c r="I83" s="1"/>
      <c r="J83" s="1">
        <v>103</v>
      </c>
      <c r="K83" s="1">
        <f t="shared" si="12"/>
        <v>-1.3490000000000038</v>
      </c>
      <c r="L83" s="1"/>
      <c r="M83" s="1"/>
      <c r="N83" s="1">
        <v>0</v>
      </c>
      <c r="O83" s="1">
        <f t="shared" si="13"/>
        <v>20.330199999999998</v>
      </c>
      <c r="P83" s="5"/>
      <c r="Q83" s="5"/>
      <c r="R83" s="1"/>
      <c r="S83" s="1">
        <f t="shared" si="14"/>
        <v>11.650942932189553</v>
      </c>
      <c r="T83" s="1">
        <f t="shared" si="15"/>
        <v>11.650942932189553</v>
      </c>
      <c r="U83" s="1">
        <v>27.583400000000001</v>
      </c>
      <c r="V83" s="1">
        <v>24.037400000000002</v>
      </c>
      <c r="W83" s="1">
        <v>7.0501999999999994</v>
      </c>
      <c r="X83" s="1">
        <v>20.299399999999999</v>
      </c>
      <c r="Y83" s="1">
        <v>7.7122000000000002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83" xr:uid="{7880010F-E4BF-4410-B1B2-230549F7E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2024-03-04T10:36:37Z</dcterms:created>
  <dcterms:modified xsi:type="dcterms:W3CDTF">2024-03-05T09:11:30Z</dcterms:modified>
</cp:coreProperties>
</file>