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4,11,24 Ост СЫР филиалы\"/>
    </mc:Choice>
  </mc:AlternateContent>
  <xr:revisionPtr revIDLastSave="0" documentId="13_ncr:1_{248D532B-C36B-44A9-B96F-47DB4584C028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Sheet!$A$3:$AA$37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36" i="1" l="1"/>
  <c r="P33" i="1"/>
  <c r="P27" i="1"/>
  <c r="P26" i="1"/>
  <c r="P24" i="1"/>
  <c r="P21" i="1"/>
  <c r="P12" i="1"/>
  <c r="P10" i="1"/>
  <c r="P9" i="1"/>
  <c r="P8" i="1"/>
  <c r="P7" i="1"/>
  <c r="P6" i="1"/>
  <c r="AA6" i="1" l="1"/>
  <c r="O40" i="1"/>
  <c r="T40" i="1" s="1"/>
  <c r="O39" i="1"/>
  <c r="S39" i="1" s="1"/>
  <c r="O7" i="1"/>
  <c r="AA7" i="1" s="1"/>
  <c r="O8" i="1"/>
  <c r="O9" i="1"/>
  <c r="AA9" i="1" s="1"/>
  <c r="O10" i="1"/>
  <c r="O11" i="1"/>
  <c r="O12" i="1"/>
  <c r="O13" i="1"/>
  <c r="AA13" i="1" s="1"/>
  <c r="O14" i="1"/>
  <c r="O15" i="1"/>
  <c r="O16" i="1"/>
  <c r="O17" i="1"/>
  <c r="O18" i="1"/>
  <c r="O19" i="1"/>
  <c r="O20" i="1"/>
  <c r="O21" i="1"/>
  <c r="AA21" i="1" s="1"/>
  <c r="O22" i="1"/>
  <c r="O23" i="1"/>
  <c r="O24" i="1"/>
  <c r="O25" i="1"/>
  <c r="O26" i="1"/>
  <c r="AA26" i="1" s="1"/>
  <c r="O27" i="1"/>
  <c r="O28" i="1"/>
  <c r="O29" i="1"/>
  <c r="AA29" i="1" s="1"/>
  <c r="O30" i="1"/>
  <c r="O31" i="1"/>
  <c r="O32" i="1"/>
  <c r="O33" i="1"/>
  <c r="O34" i="1"/>
  <c r="O35" i="1"/>
  <c r="O36" i="1"/>
  <c r="AA36" i="1" s="1"/>
  <c r="O37" i="1"/>
  <c r="O6" i="1"/>
  <c r="AA37" i="1"/>
  <c r="AA34" i="1"/>
  <c r="N7" i="1"/>
  <c r="T7" i="1" s="1"/>
  <c r="N8" i="1"/>
  <c r="T8" i="1" s="1"/>
  <c r="N9" i="1"/>
  <c r="T9" i="1" s="1"/>
  <c r="N10" i="1"/>
  <c r="T10" i="1" s="1"/>
  <c r="N11" i="1"/>
  <c r="T11" i="1" s="1"/>
  <c r="N12" i="1"/>
  <c r="T12" i="1" s="1"/>
  <c r="N13" i="1"/>
  <c r="T13" i="1" s="1"/>
  <c r="N14" i="1"/>
  <c r="T14" i="1" s="1"/>
  <c r="N15" i="1"/>
  <c r="T15" i="1" s="1"/>
  <c r="N16" i="1"/>
  <c r="T16" i="1" s="1"/>
  <c r="N17" i="1"/>
  <c r="T17" i="1" s="1"/>
  <c r="N18" i="1"/>
  <c r="T18" i="1" s="1"/>
  <c r="N19" i="1"/>
  <c r="T19" i="1" s="1"/>
  <c r="N20" i="1"/>
  <c r="T20" i="1" s="1"/>
  <c r="N21" i="1"/>
  <c r="T21" i="1" s="1"/>
  <c r="N22" i="1"/>
  <c r="T22" i="1" s="1"/>
  <c r="N23" i="1"/>
  <c r="T23" i="1" s="1"/>
  <c r="N24" i="1"/>
  <c r="T24" i="1" s="1"/>
  <c r="N25" i="1"/>
  <c r="T25" i="1" s="1"/>
  <c r="N26" i="1"/>
  <c r="T26" i="1" s="1"/>
  <c r="N27" i="1"/>
  <c r="T27" i="1" s="1"/>
  <c r="N28" i="1"/>
  <c r="T28" i="1" s="1"/>
  <c r="N29" i="1"/>
  <c r="T29" i="1" s="1"/>
  <c r="N30" i="1"/>
  <c r="T30" i="1" s="1"/>
  <c r="N31" i="1"/>
  <c r="T31" i="1" s="1"/>
  <c r="N32" i="1"/>
  <c r="T32" i="1" s="1"/>
  <c r="N33" i="1"/>
  <c r="T33" i="1" s="1"/>
  <c r="N34" i="1"/>
  <c r="T34" i="1" s="1"/>
  <c r="N35" i="1"/>
  <c r="T35" i="1" s="1"/>
  <c r="N36" i="1"/>
  <c r="T36" i="1" s="1"/>
  <c r="N37" i="1"/>
  <c r="T37" i="1" s="1"/>
  <c r="N6" i="1"/>
  <c r="S40" i="1" l="1"/>
  <c r="S32" i="1"/>
  <c r="AA30" i="1"/>
  <c r="S24" i="1"/>
  <c r="AA22" i="1"/>
  <c r="AA20" i="1"/>
  <c r="AA18" i="1"/>
  <c r="S16" i="1"/>
  <c r="AA14" i="1"/>
  <c r="AA12" i="1"/>
  <c r="AA10" i="1"/>
  <c r="S8" i="1"/>
  <c r="AA35" i="1"/>
  <c r="AA33" i="1"/>
  <c r="AA31" i="1"/>
  <c r="AA27" i="1"/>
  <c r="AA25" i="1"/>
  <c r="AA23" i="1"/>
  <c r="AA19" i="1"/>
  <c r="AA17" i="1"/>
  <c r="AA15" i="1"/>
  <c r="AA11" i="1"/>
  <c r="AA28" i="1"/>
  <c r="S28" i="1"/>
  <c r="S12" i="1"/>
  <c r="S36" i="1"/>
  <c r="S20" i="1"/>
  <c r="AA32" i="1"/>
  <c r="AA24" i="1"/>
  <c r="AA8" i="1"/>
  <c r="S6" i="1"/>
  <c r="T6" i="1"/>
  <c r="S34" i="1"/>
  <c r="S26" i="1"/>
  <c r="S22" i="1"/>
  <c r="S18" i="1"/>
  <c r="S14" i="1"/>
  <c r="S10" i="1"/>
  <c r="S37" i="1"/>
  <c r="S35" i="1"/>
  <c r="S33" i="1"/>
  <c r="S31" i="1"/>
  <c r="S29" i="1"/>
  <c r="S25" i="1"/>
  <c r="S21" i="1"/>
  <c r="S19" i="1"/>
  <c r="S17" i="1"/>
  <c r="S15" i="1"/>
  <c r="S13" i="1"/>
  <c r="S9" i="1"/>
  <c r="S7" i="1"/>
  <c r="T39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40" i="1"/>
  <c r="K39" i="1"/>
  <c r="K8" i="1"/>
  <c r="K7" i="1"/>
  <c r="K6" i="1"/>
  <c r="Y5" i="1"/>
  <c r="X5" i="1"/>
  <c r="W5" i="1"/>
  <c r="V5" i="1"/>
  <c r="U5" i="1"/>
  <c r="Q5" i="1"/>
  <c r="O5" i="1"/>
  <c r="N5" i="1"/>
  <c r="M5" i="1"/>
  <c r="L5" i="1"/>
  <c r="J5" i="1"/>
  <c r="F5" i="1"/>
  <c r="E5" i="1"/>
  <c r="K5" i="1" l="1"/>
  <c r="S30" i="1"/>
  <c r="P5" i="1"/>
  <c r="S11" i="1"/>
  <c r="S23" i="1"/>
  <c r="S27" i="1"/>
  <c r="AA16" i="1"/>
  <c r="AA5" i="1" s="1"/>
</calcChain>
</file>

<file path=xl/sharedStrings.xml><?xml version="1.0" encoding="utf-8"?>
<sst xmlns="http://schemas.openxmlformats.org/spreadsheetml/2006/main" count="109" uniqueCount="70">
  <si>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</si>
  <si>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</si>
  <si>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</si>
  <si>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</si>
  <si>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</si>
  <si>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</si>
  <si>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</si>
  <si>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</si>
  <si>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</si>
  <si>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</si>
  <si>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</si>
  <si>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</si>
  <si>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</si>
  <si>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</si>
  <si>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</si>
  <si>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</si>
  <si>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</si>
  <si>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</si>
  <si>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</si>
  <si>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</si>
  <si>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</si>
  <si>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</si>
  <si>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04,11,</t>
  </si>
  <si>
    <t>28,10,</t>
  </si>
  <si>
    <t>21,10,</t>
  </si>
  <si>
    <t>14,10,</t>
  </si>
  <si>
    <t>30,09,</t>
  </si>
  <si>
    <t>23,09,</t>
  </si>
  <si>
    <t>9988421 Творожный Сыр 60 % С маринованными огурчиками и укропом  Останкино</t>
  </si>
  <si>
    <t>шт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</si>
  <si>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</si>
  <si>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</si>
  <si>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</si>
  <si>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</si>
  <si>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</si>
  <si>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</si>
  <si>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</si>
  <si>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</si>
  <si>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</si>
  <si>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</si>
  <si>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</si>
  <si>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</si>
  <si>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</si>
  <si>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Сыр ПАПА МОЖЕТ "Папин завтрак"  45% 180 г  Останкино</t>
  </si>
  <si>
    <t>Сыр ПАПА МОЖЕТ "Российский традиционный"45 % 180 г Останкино</t>
  </si>
  <si>
    <t>Сыр ПАПА МОЖЕТ "Тильзитер" ж. 45% газ среда, 400 гр (8 шт)  Останкино</t>
  </si>
  <si>
    <t>Сыр ПАПА МОЖЕТ "Тильзитер" фасованный массовая доля жира в сухом веществе 45%, 180г  Останкино</t>
  </si>
  <si>
    <t>Сыр Папа Может "Голландский традиционный" 45% (2,5кг)(6шт)  Останкино</t>
  </si>
  <si>
    <t>Сыр Папа Может "Российский традиционный"  50%, вакуум  Останкино</t>
  </si>
  <si>
    <t>ПО ПРЕДЗАКАЗУ</t>
  </si>
  <si>
    <t>Сыр Папа Может "Тильзитер" массовая доля жира в сухом веществе 45 %.брусок  Останкино</t>
  </si>
  <si>
    <t>Сыр Папа Может Гауда  45% вес     Останкино</t>
  </si>
  <si>
    <t>22,10,24 завод не отгрузил</t>
  </si>
  <si>
    <t>Сыр Скаморца свежий 100 гр.  ОСТАНКИНО</t>
  </si>
  <si>
    <t>Сыр Сливочный со вкусом топленого молока 45% ти Папа Может, брус (2 шт)  Останкино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</si>
  <si>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</si>
  <si>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</si>
  <si>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</si>
  <si>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Сыр рассольный жирный Чечил 45% 100 гр  ОСТАНКИНО</t>
  </si>
  <si>
    <t>Сыр рассольный жирный Чечил копченый 43% 100 гр  Останкино</t>
  </si>
  <si>
    <t>Сыч/Прод Коровино Российский 50% 200г СЗМЖ  Останкино</t>
  </si>
  <si>
    <t>Сыч/Прод Коровино Российский Оригин 50% ВЕС (3,5 кг)  Останкино</t>
  </si>
  <si>
    <t>Сыч/Прод Коровино Российский Оригин 50% ВЕС (5 кг)  ОСТАНКИНО</t>
  </si>
  <si>
    <t>дубль</t>
  </si>
  <si>
    <t>Сыч/Прод Коровино Тильзитер 50% 200г СЗМЖ  ОСТАНКИНО</t>
  </si>
  <si>
    <t>Сыч/Прод Коровино Тильзитер Оригин 50% ВЕС (3,5 кг брус) СЗМЖ  Останкино</t>
  </si>
  <si>
    <t>Сыч/Прод Коровино Тильзитер Оригин 50% ВЕС (5 кг брус) СЗМЖ  ОСТАНКИНО</t>
  </si>
  <si>
    <t>05,11,</t>
  </si>
  <si>
    <t>заказ</t>
  </si>
  <si>
    <t>11,11,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</si>
</sst>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1"/>
  </cellStyleXfs>
  <cellXfs count="2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2" xfId="1" applyNumberFormat="1" applyFill="1" applyBorder="1"/>
    <xf numFmtId="164" fontId="1" fillId="9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1;&#1091;&#1075;&#1072;&#1085;&#1089;&#1082;/&#1047;&#1072;&#1103;&#1074;&#1082;&#1072;%20&#1053;&#1042;%20&#1051;&#1053;&#1056;%20&#1057;&#1099;&#1088;%20(&#1087;&#1086;&#1074;&#1090;&#1086;&#1088;&#1085;&#1086;!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</row>
        <row r="4">
          <cell r="N4" t="str">
            <v>07,10,</v>
          </cell>
          <cell r="O4" t="str">
            <v>07,10,</v>
          </cell>
        </row>
        <row r="5">
          <cell r="J5">
            <v>2733.5</v>
          </cell>
          <cell r="K5">
            <v>-360.43700000000001</v>
          </cell>
          <cell r="L5">
            <v>0</v>
          </cell>
          <cell r="M5">
            <v>0</v>
          </cell>
          <cell r="N5">
            <v>3155.6</v>
          </cell>
          <cell r="O5">
            <v>474.61259999999999</v>
          </cell>
          <cell r="P5">
            <v>785</v>
          </cell>
        </row>
        <row r="6">
          <cell r="I6">
            <v>9988421</v>
          </cell>
          <cell r="J6">
            <v>19</v>
          </cell>
          <cell r="K6">
            <v>-10</v>
          </cell>
          <cell r="N6">
            <v>42.399999999999991</v>
          </cell>
          <cell r="O6">
            <v>1.8</v>
          </cell>
          <cell r="P6">
            <v>60</v>
          </cell>
        </row>
        <row r="7">
          <cell r="I7">
            <v>9988438</v>
          </cell>
          <cell r="J7">
            <v>39</v>
          </cell>
          <cell r="K7">
            <v>0</v>
          </cell>
          <cell r="O7">
            <v>7.8</v>
          </cell>
          <cell r="P7">
            <v>60</v>
          </cell>
        </row>
        <row r="8">
          <cell r="I8">
            <v>9988445</v>
          </cell>
          <cell r="J8">
            <v>40</v>
          </cell>
          <cell r="K8">
            <v>-2</v>
          </cell>
          <cell r="O8">
            <v>7.6</v>
          </cell>
          <cell r="P8">
            <v>60</v>
          </cell>
        </row>
        <row r="9">
          <cell r="I9">
            <v>9988452</v>
          </cell>
          <cell r="J9">
            <v>12</v>
          </cell>
          <cell r="K9">
            <v>0</v>
          </cell>
          <cell r="O9">
            <v>2.4</v>
          </cell>
          <cell r="P9">
            <v>40</v>
          </cell>
        </row>
        <row r="10">
          <cell r="I10">
            <v>9988476</v>
          </cell>
          <cell r="J10">
            <v>2</v>
          </cell>
          <cell r="K10">
            <v>-1</v>
          </cell>
          <cell r="O10">
            <v>0.2</v>
          </cell>
        </row>
        <row r="11">
          <cell r="I11">
            <v>5034819</v>
          </cell>
          <cell r="J11">
            <v>25</v>
          </cell>
          <cell r="K11">
            <v>0</v>
          </cell>
          <cell r="O11">
            <v>5</v>
          </cell>
        </row>
        <row r="12">
          <cell r="I12">
            <v>5039845</v>
          </cell>
          <cell r="K12">
            <v>0</v>
          </cell>
          <cell r="O12">
            <v>0</v>
          </cell>
        </row>
        <row r="13">
          <cell r="I13">
            <v>8444163</v>
          </cell>
          <cell r="J13">
            <v>92</v>
          </cell>
          <cell r="K13">
            <v>4</v>
          </cell>
          <cell r="N13">
            <v>174</v>
          </cell>
          <cell r="O13">
            <v>19.2</v>
          </cell>
        </row>
        <row r="14">
          <cell r="I14">
            <v>5038411</v>
          </cell>
          <cell r="J14">
            <v>36</v>
          </cell>
          <cell r="K14">
            <v>1</v>
          </cell>
          <cell r="O14">
            <v>7.4</v>
          </cell>
        </row>
        <row r="15">
          <cell r="I15" t="str">
            <v>дубль</v>
          </cell>
          <cell r="J15">
            <v>20</v>
          </cell>
          <cell r="K15">
            <v>-10</v>
          </cell>
          <cell r="O15">
            <v>2</v>
          </cell>
        </row>
        <row r="16">
          <cell r="I16">
            <v>5038459</v>
          </cell>
          <cell r="J16">
            <v>55</v>
          </cell>
          <cell r="K16">
            <v>-1</v>
          </cell>
          <cell r="N16">
            <v>31.200000000000021</v>
          </cell>
          <cell r="O16">
            <v>10.8</v>
          </cell>
        </row>
        <row r="17">
          <cell r="I17" t="str">
            <v>дубль</v>
          </cell>
          <cell r="J17">
            <v>23</v>
          </cell>
          <cell r="K17">
            <v>-20</v>
          </cell>
          <cell r="O17">
            <v>0.6</v>
          </cell>
        </row>
        <row r="18">
          <cell r="I18">
            <v>5038831</v>
          </cell>
          <cell r="J18">
            <v>16</v>
          </cell>
          <cell r="K18">
            <v>0</v>
          </cell>
          <cell r="O18">
            <v>3.2</v>
          </cell>
        </row>
        <row r="19">
          <cell r="I19">
            <v>5038855</v>
          </cell>
          <cell r="J19">
            <v>32</v>
          </cell>
          <cell r="K19">
            <v>-1</v>
          </cell>
          <cell r="O19">
            <v>6.2</v>
          </cell>
        </row>
        <row r="20">
          <cell r="I20">
            <v>5038435</v>
          </cell>
          <cell r="J20">
            <v>71</v>
          </cell>
          <cell r="K20">
            <v>-10</v>
          </cell>
          <cell r="O20">
            <v>12.2</v>
          </cell>
        </row>
        <row r="21">
          <cell r="I21">
            <v>5039609</v>
          </cell>
          <cell r="J21">
            <v>37</v>
          </cell>
          <cell r="K21">
            <v>-3</v>
          </cell>
          <cell r="O21">
            <v>6.8</v>
          </cell>
        </row>
        <row r="22">
          <cell r="I22">
            <v>5038398</v>
          </cell>
          <cell r="J22">
            <v>1</v>
          </cell>
          <cell r="K22">
            <v>-4</v>
          </cell>
          <cell r="O22">
            <v>-0.6</v>
          </cell>
        </row>
        <row r="23">
          <cell r="I23" t="str">
            <v>дубль</v>
          </cell>
          <cell r="J23">
            <v>27</v>
          </cell>
          <cell r="K23">
            <v>3</v>
          </cell>
          <cell r="O23">
            <v>6</v>
          </cell>
        </row>
        <row r="24">
          <cell r="I24">
            <v>5038596</v>
          </cell>
          <cell r="J24">
            <v>22.5</v>
          </cell>
          <cell r="K24">
            <v>-4.4000000000000483E-2</v>
          </cell>
          <cell r="O24">
            <v>4.4912000000000001</v>
          </cell>
          <cell r="P24">
            <v>15</v>
          </cell>
        </row>
        <row r="25">
          <cell r="I25" t="str">
            <v>дубль</v>
          </cell>
          <cell r="K25">
            <v>0</v>
          </cell>
          <cell r="O25">
            <v>0</v>
          </cell>
        </row>
        <row r="26">
          <cell r="I26">
            <v>8785204</v>
          </cell>
          <cell r="K26">
            <v>0</v>
          </cell>
          <cell r="O26">
            <v>0</v>
          </cell>
        </row>
        <row r="27">
          <cell r="I27" t="str">
            <v>дубль</v>
          </cell>
          <cell r="J27">
            <v>27</v>
          </cell>
          <cell r="K27">
            <v>-2.9409999999999989</v>
          </cell>
          <cell r="O27">
            <v>4.8117999999999999</v>
          </cell>
        </row>
        <row r="28">
          <cell r="I28">
            <v>5038619</v>
          </cell>
          <cell r="J28">
            <v>8</v>
          </cell>
          <cell r="K28">
            <v>-0.69000000000000039</v>
          </cell>
          <cell r="O28">
            <v>1.462</v>
          </cell>
        </row>
        <row r="29">
          <cell r="I29">
            <v>5038572</v>
          </cell>
          <cell r="J29">
            <v>5.5</v>
          </cell>
          <cell r="K29">
            <v>-3.2330000000000001</v>
          </cell>
          <cell r="O29">
            <v>0.45339999999999997</v>
          </cell>
          <cell r="P29">
            <v>15</v>
          </cell>
        </row>
        <row r="30">
          <cell r="I30" t="str">
            <v>дубль</v>
          </cell>
          <cell r="K30">
            <v>-2.5750000000000002</v>
          </cell>
          <cell r="O30">
            <v>-0.51500000000000001</v>
          </cell>
        </row>
        <row r="31">
          <cell r="I31" t="str">
            <v>вывод</v>
          </cell>
          <cell r="J31">
            <v>12</v>
          </cell>
          <cell r="K31">
            <v>-5.5789999999999997</v>
          </cell>
          <cell r="O31">
            <v>1.2842</v>
          </cell>
        </row>
        <row r="32">
          <cell r="I32">
            <v>8444170</v>
          </cell>
          <cell r="J32">
            <v>128</v>
          </cell>
          <cell r="K32">
            <v>-20</v>
          </cell>
          <cell r="N32">
            <v>159.80000000000001</v>
          </cell>
          <cell r="O32">
            <v>21.6</v>
          </cell>
        </row>
        <row r="33">
          <cell r="I33">
            <v>5522704</v>
          </cell>
          <cell r="J33">
            <v>25.5</v>
          </cell>
          <cell r="K33">
            <v>5.25</v>
          </cell>
          <cell r="O33">
            <v>6.15</v>
          </cell>
          <cell r="P33">
            <v>20</v>
          </cell>
        </row>
        <row r="34">
          <cell r="I34">
            <v>9988391</v>
          </cell>
          <cell r="J34">
            <v>42</v>
          </cell>
          <cell r="K34">
            <v>-17</v>
          </cell>
          <cell r="N34">
            <v>39.599999999999987</v>
          </cell>
          <cell r="O34">
            <v>5</v>
          </cell>
        </row>
        <row r="35">
          <cell r="I35">
            <v>9988681</v>
          </cell>
          <cell r="J35">
            <v>80</v>
          </cell>
          <cell r="K35">
            <v>-33</v>
          </cell>
          <cell r="N35">
            <v>115.4</v>
          </cell>
          <cell r="O35">
            <v>9.4</v>
          </cell>
        </row>
        <row r="36">
          <cell r="I36" t="str">
            <v>вывод</v>
          </cell>
          <cell r="J36">
            <v>13</v>
          </cell>
          <cell r="K36">
            <v>0.55499999999999972</v>
          </cell>
          <cell r="O36">
            <v>2.7109999999999999</v>
          </cell>
        </row>
        <row r="37">
          <cell r="I37">
            <v>8785198</v>
          </cell>
          <cell r="J37">
            <v>73</v>
          </cell>
          <cell r="K37">
            <v>-8.546999999999997</v>
          </cell>
          <cell r="O37">
            <v>12.890600000000001</v>
          </cell>
          <cell r="P37">
            <v>15</v>
          </cell>
        </row>
        <row r="38">
          <cell r="I38">
            <v>8444187</v>
          </cell>
          <cell r="J38">
            <v>190</v>
          </cell>
          <cell r="K38">
            <v>-29</v>
          </cell>
          <cell r="N38">
            <v>35.200000000000053</v>
          </cell>
          <cell r="O38">
            <v>32.200000000000003</v>
          </cell>
        </row>
        <row r="39">
          <cell r="I39">
            <v>8444194</v>
          </cell>
          <cell r="J39">
            <v>136</v>
          </cell>
          <cell r="K39">
            <v>-10</v>
          </cell>
          <cell r="O39">
            <v>25.2</v>
          </cell>
        </row>
        <row r="40">
          <cell r="I40">
            <v>783798</v>
          </cell>
          <cell r="J40">
            <v>62</v>
          </cell>
          <cell r="K40">
            <v>-12</v>
          </cell>
          <cell r="O40">
            <v>10</v>
          </cell>
        </row>
        <row r="41">
          <cell r="I41">
            <v>783811</v>
          </cell>
          <cell r="J41">
            <v>14</v>
          </cell>
          <cell r="K41">
            <v>-7.86</v>
          </cell>
          <cell r="N41">
            <v>800</v>
          </cell>
          <cell r="O41">
            <v>1.228</v>
          </cell>
          <cell r="P41">
            <v>300</v>
          </cell>
        </row>
        <row r="42">
          <cell r="I42">
            <v>783804</v>
          </cell>
          <cell r="J42">
            <v>63</v>
          </cell>
          <cell r="K42">
            <v>-12</v>
          </cell>
          <cell r="N42">
            <v>58</v>
          </cell>
          <cell r="O42">
            <v>10.199999999999999</v>
          </cell>
        </row>
        <row r="43">
          <cell r="I43">
            <v>783828</v>
          </cell>
          <cell r="J43">
            <v>575.5</v>
          </cell>
          <cell r="K43">
            <v>-44.682999999999993</v>
          </cell>
          <cell r="N43">
            <v>1700</v>
          </cell>
          <cell r="O43">
            <v>106.1634</v>
          </cell>
          <cell r="P43">
            <v>200</v>
          </cell>
        </row>
        <row r="44">
          <cell r="I44" t="str">
            <v>дубль</v>
          </cell>
          <cell r="J44">
            <v>116.5</v>
          </cell>
          <cell r="K44">
            <v>-56.09</v>
          </cell>
          <cell r="O44">
            <v>12.081999999999999</v>
          </cell>
        </row>
        <row r="46">
          <cell r="J46">
            <v>368</v>
          </cell>
          <cell r="K46">
            <v>-27</v>
          </cell>
          <cell r="O46">
            <v>68.2</v>
          </cell>
        </row>
        <row r="47">
          <cell r="J47">
            <v>225</v>
          </cell>
          <cell r="K47">
            <v>-20</v>
          </cell>
          <cell r="O47">
            <v>41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8"/>
  <sheetViews>
    <sheetView tabSelected="1" zoomScale="85" workbookViewId="0">
      <selection activeCell="Q4" sqref="Q4"/>
    </sheetView>
  </sheetViews>
  <sheetFormatPr defaultRowHeight="15" x14ac:dyDescent="0.25"/>
  <cols>
    <col min="1" max="1" width="60" customWidth="1"/>
    <col min="2" max="2" width="4" customWidth="1"/>
    <col min="3" max="6" width="5.5703125" customWidth="1"/>
    <col min="7" max="7" width="4.85546875" style="8" customWidth="1"/>
    <col min="8" max="8" width="4.85546875" customWidth="1"/>
    <col min="9" max="9" width="8.7109375" bestFit="1" customWidth="1"/>
    <col min="10" max="11" width="5.42578125" customWidth="1"/>
    <col min="12" max="13" width="0.5703125" customWidth="1"/>
    <col min="14" max="17" width="6.85546875" customWidth="1"/>
    <col min="18" max="18" width="21.28515625" customWidth="1"/>
    <col min="19" max="20" width="5" customWidth="1"/>
    <col min="21" max="25" width="5.85546875" customWidth="1"/>
    <col min="26" max="26" width="24.85546875" bestFit="1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68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20</v>
      </c>
      <c r="AA3" s="2" t="s">
        <v>21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67</v>
      </c>
      <c r="O4" s="1" t="s">
        <v>22</v>
      </c>
      <c r="P4" s="1" t="s">
        <v>69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SUM(E6:E498)</f>
        <v>265.08999999999997</v>
      </c>
      <c r="F5" s="4">
        <f>SUM(F6:F498)</f>
        <v>430.37800000000004</v>
      </c>
      <c r="G5" s="6"/>
      <c r="H5" s="1"/>
      <c r="I5" s="1"/>
      <c r="J5" s="4">
        <f t="shared" ref="J5:Q5" si="0">SUM(J6:J498)</f>
        <v>310</v>
      </c>
      <c r="K5" s="4">
        <f t="shared" si="0"/>
        <v>-44.910000000000011</v>
      </c>
      <c r="L5" s="4">
        <f t="shared" si="0"/>
        <v>0</v>
      </c>
      <c r="M5" s="4">
        <f t="shared" si="0"/>
        <v>0</v>
      </c>
      <c r="N5" s="4">
        <f t="shared" si="0"/>
        <v>785</v>
      </c>
      <c r="O5" s="4">
        <f t="shared" si="0"/>
        <v>53.017999999999994</v>
      </c>
      <c r="P5" s="4">
        <f t="shared" si="0"/>
        <v>1520</v>
      </c>
      <c r="Q5" s="4">
        <f t="shared" si="0"/>
        <v>1590</v>
      </c>
      <c r="R5" s="1"/>
      <c r="S5" s="1"/>
      <c r="T5" s="1"/>
      <c r="U5" s="4">
        <f>SUM(U6:U498)</f>
        <v>1</v>
      </c>
      <c r="V5" s="4">
        <f>SUM(V6:V498)</f>
        <v>46.151600000000002</v>
      </c>
      <c r="W5" s="4">
        <f>SUM(W6:W498)</f>
        <v>14.6</v>
      </c>
      <c r="X5" s="4">
        <f>SUM(X6:X498)</f>
        <v>41.132399999999997</v>
      </c>
      <c r="Y5" s="4">
        <f>SUM(Y6:Y498)</f>
        <v>43.134399999999999</v>
      </c>
      <c r="Z5" s="1"/>
      <c r="AA5" s="4">
        <f>SUM(AA6:AA498)</f>
        <v>704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28</v>
      </c>
      <c r="B6" s="1" t="s">
        <v>29</v>
      </c>
      <c r="C6" s="1"/>
      <c r="D6" s="1">
        <v>16</v>
      </c>
      <c r="E6" s="1"/>
      <c r="F6" s="1">
        <v>16</v>
      </c>
      <c r="G6" s="6">
        <v>0.14000000000000001</v>
      </c>
      <c r="H6" s="1">
        <v>180</v>
      </c>
      <c r="I6" s="1">
        <v>9988421</v>
      </c>
      <c r="J6" s="1"/>
      <c r="K6" s="1">
        <f t="shared" ref="K6:K37" si="1">E6-J6</f>
        <v>0</v>
      </c>
      <c r="L6" s="1"/>
      <c r="M6" s="1"/>
      <c r="N6" s="1">
        <f>IFERROR(VLOOKUP(I6,[1]Sheet!$I:$P,8,0),0)</f>
        <v>60</v>
      </c>
      <c r="O6" s="1">
        <f>E6/5</f>
        <v>0</v>
      </c>
      <c r="P6" s="5">
        <f>Q6</f>
        <v>200</v>
      </c>
      <c r="Q6" s="5">
        <v>200</v>
      </c>
      <c r="R6" s="1"/>
      <c r="S6" s="1" t="e">
        <f>(F6+N6+P6)/O6</f>
        <v>#DIV/0!</v>
      </c>
      <c r="T6" s="1" t="e">
        <f>(F6+N6)/O6</f>
        <v>#DIV/0!</v>
      </c>
      <c r="U6" s="1">
        <v>0</v>
      </c>
      <c r="V6" s="1">
        <v>0</v>
      </c>
      <c r="W6" s="1">
        <v>0</v>
      </c>
      <c r="X6" s="1">
        <v>0</v>
      </c>
      <c r="Y6" s="1">
        <v>3.2</v>
      </c>
      <c r="Z6" s="1"/>
      <c r="AA6" s="1">
        <f>P6*G6</f>
        <v>28.000000000000004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29</v>
      </c>
      <c r="C7" s="1"/>
      <c r="D7" s="1">
        <v>64</v>
      </c>
      <c r="E7" s="1"/>
      <c r="F7" s="1">
        <v>64</v>
      </c>
      <c r="G7" s="6">
        <v>0.18</v>
      </c>
      <c r="H7" s="1">
        <v>270</v>
      </c>
      <c r="I7" s="1">
        <v>9988438</v>
      </c>
      <c r="J7" s="1"/>
      <c r="K7" s="1">
        <f t="shared" si="1"/>
        <v>0</v>
      </c>
      <c r="L7" s="1"/>
      <c r="M7" s="1"/>
      <c r="N7" s="1">
        <f>IFERROR(VLOOKUP(I7,[1]Sheet!$I:$P,8,0),0)</f>
        <v>60</v>
      </c>
      <c r="O7" s="1">
        <f t="shared" ref="O7:O37" si="2">E7/5</f>
        <v>0</v>
      </c>
      <c r="P7" s="5">
        <f t="shared" ref="P7:P10" si="3">Q7</f>
        <v>200</v>
      </c>
      <c r="Q7" s="5">
        <v>200</v>
      </c>
      <c r="R7" s="1"/>
      <c r="S7" s="1" t="e">
        <f t="shared" ref="S7:S37" si="4">(F7+N7+P7)/O7</f>
        <v>#DIV/0!</v>
      </c>
      <c r="T7" s="1" t="e">
        <f t="shared" ref="T7:T37" si="5">(F7+N7)/O7</f>
        <v>#DIV/0!</v>
      </c>
      <c r="U7" s="1">
        <v>0</v>
      </c>
      <c r="V7" s="1">
        <v>0</v>
      </c>
      <c r="W7" s="1">
        <v>0</v>
      </c>
      <c r="X7" s="1">
        <v>0</v>
      </c>
      <c r="Y7" s="1">
        <v>3.2</v>
      </c>
      <c r="Z7" s="1"/>
      <c r="AA7" s="1">
        <f t="shared" ref="AA7:AA37" si="6">P7*G7</f>
        <v>36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31</v>
      </c>
      <c r="B8" s="1" t="s">
        <v>29</v>
      </c>
      <c r="C8" s="1"/>
      <c r="D8" s="1"/>
      <c r="E8" s="1"/>
      <c r="F8" s="1"/>
      <c r="G8" s="6">
        <v>0.18</v>
      </c>
      <c r="H8" s="1">
        <v>270</v>
      </c>
      <c r="I8" s="1">
        <v>9988445</v>
      </c>
      <c r="J8" s="1"/>
      <c r="K8" s="1">
        <f t="shared" si="1"/>
        <v>0</v>
      </c>
      <c r="L8" s="1"/>
      <c r="M8" s="1"/>
      <c r="N8" s="1">
        <f>IFERROR(VLOOKUP(I8,[1]Sheet!$I:$P,8,0),0)</f>
        <v>60</v>
      </c>
      <c r="O8" s="1">
        <f t="shared" si="2"/>
        <v>0</v>
      </c>
      <c r="P8" s="5">
        <f t="shared" si="3"/>
        <v>200</v>
      </c>
      <c r="Q8" s="5">
        <v>200</v>
      </c>
      <c r="R8" s="1"/>
      <c r="S8" s="1" t="e">
        <f t="shared" si="4"/>
        <v>#DIV/0!</v>
      </c>
      <c r="T8" s="1" t="e">
        <f t="shared" si="5"/>
        <v>#DIV/0!</v>
      </c>
      <c r="U8" s="1">
        <v>0</v>
      </c>
      <c r="V8" s="1">
        <v>0</v>
      </c>
      <c r="W8" s="1">
        <v>0</v>
      </c>
      <c r="X8" s="1">
        <v>0</v>
      </c>
      <c r="Y8" s="1">
        <v>3.2</v>
      </c>
      <c r="Z8" s="1"/>
      <c r="AA8" s="1">
        <f t="shared" si="6"/>
        <v>36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29</v>
      </c>
      <c r="C9" s="1"/>
      <c r="D9" s="1">
        <v>40</v>
      </c>
      <c r="E9" s="1"/>
      <c r="F9" s="1">
        <v>40</v>
      </c>
      <c r="G9" s="6">
        <v>0.4</v>
      </c>
      <c r="H9" s="1">
        <v>270</v>
      </c>
      <c r="I9" s="1">
        <v>9988452</v>
      </c>
      <c r="J9" s="1"/>
      <c r="K9" s="1">
        <f t="shared" si="1"/>
        <v>0</v>
      </c>
      <c r="L9" s="1"/>
      <c r="M9" s="1"/>
      <c r="N9" s="1">
        <f>IFERROR(VLOOKUP(I9,[1]Sheet!$I:$P,8,0),0)</f>
        <v>40</v>
      </c>
      <c r="O9" s="1">
        <f t="shared" si="2"/>
        <v>0</v>
      </c>
      <c r="P9" s="5">
        <f t="shared" si="3"/>
        <v>40</v>
      </c>
      <c r="Q9" s="5">
        <v>40</v>
      </c>
      <c r="R9" s="1"/>
      <c r="S9" s="1" t="e">
        <f t="shared" si="4"/>
        <v>#DIV/0!</v>
      </c>
      <c r="T9" s="1" t="e">
        <f t="shared" si="5"/>
        <v>#DIV/0!</v>
      </c>
      <c r="U9" s="1">
        <v>0</v>
      </c>
      <c r="V9" s="1">
        <v>3.2</v>
      </c>
      <c r="W9" s="1">
        <v>0</v>
      </c>
      <c r="X9" s="1">
        <v>0</v>
      </c>
      <c r="Y9" s="1">
        <v>8</v>
      </c>
      <c r="Z9" s="1"/>
      <c r="AA9" s="1">
        <f t="shared" si="6"/>
        <v>16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29</v>
      </c>
      <c r="C10" s="1"/>
      <c r="D10" s="1"/>
      <c r="E10" s="1"/>
      <c r="F10" s="1"/>
      <c r="G10" s="6">
        <v>0.4</v>
      </c>
      <c r="H10" s="1">
        <v>270</v>
      </c>
      <c r="I10" s="1">
        <v>9988476</v>
      </c>
      <c r="J10" s="1"/>
      <c r="K10" s="1">
        <f t="shared" si="1"/>
        <v>0</v>
      </c>
      <c r="L10" s="1"/>
      <c r="M10" s="1"/>
      <c r="N10" s="1">
        <f>IFERROR(VLOOKUP(I10,[1]Sheet!$I:$P,8,0),0)</f>
        <v>0</v>
      </c>
      <c r="O10" s="1">
        <f t="shared" si="2"/>
        <v>0</v>
      </c>
      <c r="P10" s="5">
        <f t="shared" si="3"/>
        <v>200</v>
      </c>
      <c r="Q10" s="5">
        <v>200</v>
      </c>
      <c r="R10" s="1"/>
      <c r="S10" s="1" t="e">
        <f t="shared" si="4"/>
        <v>#DIV/0!</v>
      </c>
      <c r="T10" s="1" t="e">
        <f t="shared" si="5"/>
        <v>#DIV/0!</v>
      </c>
      <c r="U10" s="1">
        <v>0</v>
      </c>
      <c r="V10" s="1">
        <v>11.2</v>
      </c>
      <c r="W10" s="1">
        <v>0</v>
      </c>
      <c r="X10" s="1">
        <v>0</v>
      </c>
      <c r="Y10" s="1">
        <v>15.2</v>
      </c>
      <c r="Z10" s="1"/>
      <c r="AA10" s="1">
        <f t="shared" si="6"/>
        <v>80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29</v>
      </c>
      <c r="C11" s="1"/>
      <c r="D11" s="1"/>
      <c r="E11" s="1"/>
      <c r="F11" s="1"/>
      <c r="G11" s="6">
        <v>0.18</v>
      </c>
      <c r="H11" s="1">
        <v>150</v>
      </c>
      <c r="I11" s="1">
        <v>5034819</v>
      </c>
      <c r="J11" s="1"/>
      <c r="K11" s="1">
        <f t="shared" si="1"/>
        <v>0</v>
      </c>
      <c r="L11" s="1"/>
      <c r="M11" s="1"/>
      <c r="N11" s="1">
        <f>IFERROR(VLOOKUP(I11,[1]Sheet!$I:$P,8,0),0)</f>
        <v>0</v>
      </c>
      <c r="O11" s="1">
        <f t="shared" si="2"/>
        <v>0</v>
      </c>
      <c r="P11" s="5"/>
      <c r="Q11" s="5"/>
      <c r="R11" s="1"/>
      <c r="S11" s="1" t="e">
        <f t="shared" si="4"/>
        <v>#DIV/0!</v>
      </c>
      <c r="T11" s="1" t="e">
        <f t="shared" si="5"/>
        <v>#DIV/0!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/>
      <c r="AA11" s="1">
        <f t="shared" si="6"/>
        <v>0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38</v>
      </c>
      <c r="C12" s="1"/>
      <c r="D12" s="1"/>
      <c r="E12" s="1"/>
      <c r="F12" s="1"/>
      <c r="G12" s="6">
        <v>1</v>
      </c>
      <c r="H12" s="1">
        <v>150</v>
      </c>
      <c r="I12" s="1">
        <v>5039845</v>
      </c>
      <c r="J12" s="1"/>
      <c r="K12" s="1">
        <f t="shared" si="1"/>
        <v>0</v>
      </c>
      <c r="L12" s="1"/>
      <c r="M12" s="1"/>
      <c r="N12" s="1">
        <f>IFERROR(VLOOKUP(I12,[1]Sheet!$I:$P,8,0),0)</f>
        <v>0</v>
      </c>
      <c r="O12" s="1">
        <f t="shared" si="2"/>
        <v>0</v>
      </c>
      <c r="P12" s="5">
        <f>Q12</f>
        <v>30</v>
      </c>
      <c r="Q12" s="5">
        <v>30</v>
      </c>
      <c r="R12" s="1"/>
      <c r="S12" s="1" t="e">
        <f t="shared" si="4"/>
        <v>#DIV/0!</v>
      </c>
      <c r="T12" s="1" t="e">
        <f t="shared" si="5"/>
        <v>#DIV/0!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/>
      <c r="AA12" s="1">
        <f t="shared" si="6"/>
        <v>30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39</v>
      </c>
      <c r="B13" s="1" t="s">
        <v>29</v>
      </c>
      <c r="C13" s="1">
        <v>16</v>
      </c>
      <c r="D13" s="1"/>
      <c r="E13" s="1"/>
      <c r="F13" s="1">
        <v>16</v>
      </c>
      <c r="G13" s="6">
        <v>0.1</v>
      </c>
      <c r="H13" s="1">
        <v>90</v>
      </c>
      <c r="I13" s="1">
        <v>8444163</v>
      </c>
      <c r="J13" s="1"/>
      <c r="K13" s="1">
        <f t="shared" si="1"/>
        <v>0</v>
      </c>
      <c r="L13" s="1"/>
      <c r="M13" s="1"/>
      <c r="N13" s="1">
        <f>IFERROR(VLOOKUP(I13,[1]Sheet!$I:$P,8,0),0)</f>
        <v>0</v>
      </c>
      <c r="O13" s="1">
        <f t="shared" si="2"/>
        <v>0</v>
      </c>
      <c r="P13" s="5"/>
      <c r="Q13" s="5"/>
      <c r="R13" s="1"/>
      <c r="S13" s="1" t="e">
        <f t="shared" si="4"/>
        <v>#DIV/0!</v>
      </c>
      <c r="T13" s="1" t="e">
        <f t="shared" si="5"/>
        <v>#DIV/0!</v>
      </c>
      <c r="U13" s="1">
        <v>0.6</v>
      </c>
      <c r="V13" s="1">
        <v>0.6</v>
      </c>
      <c r="W13" s="1">
        <v>0.4</v>
      </c>
      <c r="X13" s="1">
        <v>4.5999999999999996</v>
      </c>
      <c r="Y13" s="1">
        <v>0</v>
      </c>
      <c r="Z13" s="1"/>
      <c r="AA13" s="1">
        <f t="shared" si="6"/>
        <v>0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40</v>
      </c>
      <c r="B14" s="1" t="s">
        <v>29</v>
      </c>
      <c r="C14" s="1"/>
      <c r="D14" s="1"/>
      <c r="E14" s="1"/>
      <c r="F14" s="1"/>
      <c r="G14" s="6">
        <v>0.18</v>
      </c>
      <c r="H14" s="1">
        <v>150</v>
      </c>
      <c r="I14" s="1">
        <v>5038411</v>
      </c>
      <c r="J14" s="1"/>
      <c r="K14" s="1">
        <f t="shared" si="1"/>
        <v>0</v>
      </c>
      <c r="L14" s="1"/>
      <c r="M14" s="1"/>
      <c r="N14" s="1">
        <f>IFERROR(VLOOKUP(I14,[1]Sheet!$I:$P,8,0),0)</f>
        <v>0</v>
      </c>
      <c r="O14" s="1">
        <f t="shared" si="2"/>
        <v>0</v>
      </c>
      <c r="P14" s="5"/>
      <c r="Q14" s="5"/>
      <c r="R14" s="1"/>
      <c r="S14" s="1" t="e">
        <f t="shared" si="4"/>
        <v>#DIV/0!</v>
      </c>
      <c r="T14" s="1" t="e">
        <f t="shared" si="5"/>
        <v>#DIV/0!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/>
      <c r="AA14" s="1">
        <f t="shared" si="6"/>
        <v>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41</v>
      </c>
      <c r="B15" s="1" t="s">
        <v>29</v>
      </c>
      <c r="C15" s="1"/>
      <c r="D15" s="1"/>
      <c r="E15" s="1"/>
      <c r="F15" s="1"/>
      <c r="G15" s="6">
        <v>0.18</v>
      </c>
      <c r="H15" s="1">
        <v>150</v>
      </c>
      <c r="I15" s="1">
        <v>5038459</v>
      </c>
      <c r="J15" s="1"/>
      <c r="K15" s="1">
        <f t="shared" si="1"/>
        <v>0</v>
      </c>
      <c r="L15" s="1"/>
      <c r="M15" s="1"/>
      <c r="N15" s="1">
        <f>IFERROR(VLOOKUP(I15,[1]Sheet!$I:$P,8,0),0)</f>
        <v>0</v>
      </c>
      <c r="O15" s="1">
        <f t="shared" si="2"/>
        <v>0</v>
      </c>
      <c r="P15" s="5"/>
      <c r="Q15" s="5"/>
      <c r="R15" s="1"/>
      <c r="S15" s="1" t="e">
        <f t="shared" si="4"/>
        <v>#DIV/0!</v>
      </c>
      <c r="T15" s="1" t="e">
        <f t="shared" si="5"/>
        <v>#DIV/0!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/>
      <c r="AA15" s="1">
        <f t="shared" si="6"/>
        <v>0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42</v>
      </c>
      <c r="B16" s="1" t="s">
        <v>29</v>
      </c>
      <c r="C16" s="1"/>
      <c r="D16" s="1"/>
      <c r="E16" s="1"/>
      <c r="F16" s="1"/>
      <c r="G16" s="6">
        <v>0.18</v>
      </c>
      <c r="H16" s="1">
        <v>150</v>
      </c>
      <c r="I16" s="1">
        <v>5038831</v>
      </c>
      <c r="J16" s="1"/>
      <c r="K16" s="1">
        <f t="shared" si="1"/>
        <v>0</v>
      </c>
      <c r="L16" s="1"/>
      <c r="M16" s="1"/>
      <c r="N16" s="1">
        <f>IFERROR(VLOOKUP(I16,[1]Sheet!$I:$P,8,0),0)</f>
        <v>0</v>
      </c>
      <c r="O16" s="1">
        <f t="shared" si="2"/>
        <v>0</v>
      </c>
      <c r="P16" s="5"/>
      <c r="Q16" s="5"/>
      <c r="R16" s="1"/>
      <c r="S16" s="1" t="e">
        <f t="shared" si="4"/>
        <v>#DIV/0!</v>
      </c>
      <c r="T16" s="1" t="e">
        <f t="shared" si="5"/>
        <v>#DIV/0!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/>
      <c r="AA16" s="1">
        <f t="shared" si="6"/>
        <v>0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43</v>
      </c>
      <c r="B17" s="1" t="s">
        <v>29</v>
      </c>
      <c r="C17" s="1"/>
      <c r="D17" s="1"/>
      <c r="E17" s="1"/>
      <c r="F17" s="1"/>
      <c r="G17" s="6">
        <v>0.18</v>
      </c>
      <c r="H17" s="1">
        <v>120</v>
      </c>
      <c r="I17" s="1">
        <v>5038855</v>
      </c>
      <c r="J17" s="1"/>
      <c r="K17" s="1">
        <f t="shared" si="1"/>
        <v>0</v>
      </c>
      <c r="L17" s="1"/>
      <c r="M17" s="1"/>
      <c r="N17" s="1">
        <f>IFERROR(VLOOKUP(I17,[1]Sheet!$I:$P,8,0),0)</f>
        <v>0</v>
      </c>
      <c r="O17" s="1">
        <f t="shared" si="2"/>
        <v>0</v>
      </c>
      <c r="P17" s="5"/>
      <c r="Q17" s="5"/>
      <c r="R17" s="1"/>
      <c r="S17" s="1" t="e">
        <f t="shared" si="4"/>
        <v>#DIV/0!</v>
      </c>
      <c r="T17" s="1" t="e">
        <f t="shared" si="5"/>
        <v>#DIV/0!</v>
      </c>
      <c r="U17" s="1">
        <v>0</v>
      </c>
      <c r="V17" s="1">
        <v>0</v>
      </c>
      <c r="W17" s="1">
        <v>0</v>
      </c>
      <c r="X17" s="1">
        <v>0</v>
      </c>
      <c r="Y17" s="1">
        <v>0</v>
      </c>
      <c r="Z17" s="1"/>
      <c r="AA17" s="1">
        <f t="shared" si="6"/>
        <v>0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44</v>
      </c>
      <c r="B18" s="1" t="s">
        <v>29</v>
      </c>
      <c r="C18" s="1"/>
      <c r="D18" s="1"/>
      <c r="E18" s="1"/>
      <c r="F18" s="1"/>
      <c r="G18" s="6">
        <v>0.18</v>
      </c>
      <c r="H18" s="1">
        <v>150</v>
      </c>
      <c r="I18" s="1">
        <v>5038435</v>
      </c>
      <c r="J18" s="1"/>
      <c r="K18" s="1">
        <f t="shared" si="1"/>
        <v>0</v>
      </c>
      <c r="L18" s="1"/>
      <c r="M18" s="1"/>
      <c r="N18" s="1">
        <f>IFERROR(VLOOKUP(I18,[1]Sheet!$I:$P,8,0),0)</f>
        <v>0</v>
      </c>
      <c r="O18" s="1">
        <f t="shared" si="2"/>
        <v>0</v>
      </c>
      <c r="P18" s="5"/>
      <c r="Q18" s="5"/>
      <c r="R18" s="1"/>
      <c r="S18" s="1" t="e">
        <f t="shared" si="4"/>
        <v>#DIV/0!</v>
      </c>
      <c r="T18" s="1" t="e">
        <f t="shared" si="5"/>
        <v>#DIV/0!</v>
      </c>
      <c r="U18" s="1">
        <v>0</v>
      </c>
      <c r="V18" s="1">
        <v>0</v>
      </c>
      <c r="W18" s="1">
        <v>0</v>
      </c>
      <c r="X18" s="1">
        <v>0</v>
      </c>
      <c r="Y18" s="1">
        <v>0</v>
      </c>
      <c r="Z18" s="1"/>
      <c r="AA18" s="1">
        <f t="shared" si="6"/>
        <v>0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24" t="s">
        <v>45</v>
      </c>
      <c r="B19" s="24" t="s">
        <v>29</v>
      </c>
      <c r="C19" s="24"/>
      <c r="D19" s="24"/>
      <c r="E19" s="24"/>
      <c r="F19" s="24"/>
      <c r="G19" s="25">
        <v>0.4</v>
      </c>
      <c r="H19" s="24" t="e">
        <v>#N/A</v>
      </c>
      <c r="I19" s="24">
        <v>5039609</v>
      </c>
      <c r="J19" s="24"/>
      <c r="K19" s="24">
        <f t="shared" si="1"/>
        <v>0</v>
      </c>
      <c r="L19" s="24"/>
      <c r="M19" s="24"/>
      <c r="N19" s="24">
        <f>IFERROR(VLOOKUP(I19,[1]Sheet!$I:$P,8,0),0)</f>
        <v>0</v>
      </c>
      <c r="O19" s="24">
        <f t="shared" si="2"/>
        <v>0</v>
      </c>
      <c r="P19" s="26"/>
      <c r="Q19" s="26"/>
      <c r="R19" s="24"/>
      <c r="S19" s="24" t="e">
        <f t="shared" si="4"/>
        <v>#DIV/0!</v>
      </c>
      <c r="T19" s="24" t="e">
        <f t="shared" si="5"/>
        <v>#DIV/0!</v>
      </c>
      <c r="U19" s="24">
        <v>0</v>
      </c>
      <c r="V19" s="24">
        <v>0</v>
      </c>
      <c r="W19" s="24">
        <v>0</v>
      </c>
      <c r="X19" s="24">
        <v>0</v>
      </c>
      <c r="Y19" s="24">
        <v>0</v>
      </c>
      <c r="Z19" s="24"/>
      <c r="AA19" s="24">
        <f t="shared" si="6"/>
        <v>0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46</v>
      </c>
      <c r="B20" s="1" t="s">
        <v>29</v>
      </c>
      <c r="C20" s="1"/>
      <c r="D20" s="1"/>
      <c r="E20" s="1"/>
      <c r="F20" s="1"/>
      <c r="G20" s="6">
        <v>0.18</v>
      </c>
      <c r="H20" s="1">
        <v>120</v>
      </c>
      <c r="I20" s="1">
        <v>5038398</v>
      </c>
      <c r="J20" s="1"/>
      <c r="K20" s="1">
        <f t="shared" si="1"/>
        <v>0</v>
      </c>
      <c r="L20" s="1"/>
      <c r="M20" s="1"/>
      <c r="N20" s="1">
        <f>IFERROR(VLOOKUP(I20,[1]Sheet!$I:$P,8,0),0)</f>
        <v>0</v>
      </c>
      <c r="O20" s="1">
        <f t="shared" si="2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</v>
      </c>
      <c r="V20" s="1">
        <v>0</v>
      </c>
      <c r="W20" s="1">
        <v>0</v>
      </c>
      <c r="X20" s="1">
        <v>0</v>
      </c>
      <c r="Y20" s="1">
        <v>0</v>
      </c>
      <c r="Z20" s="1"/>
      <c r="AA20" s="1">
        <f t="shared" si="6"/>
        <v>0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47</v>
      </c>
      <c r="B21" s="1" t="s">
        <v>38</v>
      </c>
      <c r="C21" s="1"/>
      <c r="D21" s="1">
        <v>12.62</v>
      </c>
      <c r="E21" s="1"/>
      <c r="F21" s="1">
        <v>12.62</v>
      </c>
      <c r="G21" s="6">
        <v>1</v>
      </c>
      <c r="H21" s="1">
        <v>150</v>
      </c>
      <c r="I21" s="1">
        <v>5038596</v>
      </c>
      <c r="J21" s="1"/>
      <c r="K21" s="1">
        <f t="shared" si="1"/>
        <v>0</v>
      </c>
      <c r="L21" s="1"/>
      <c r="M21" s="1"/>
      <c r="N21" s="1">
        <f>IFERROR(VLOOKUP(I21,[1]Sheet!$I:$P,8,0),0)</f>
        <v>15</v>
      </c>
      <c r="O21" s="1">
        <f t="shared" si="2"/>
        <v>0</v>
      </c>
      <c r="P21" s="5">
        <f>Q21</f>
        <v>70</v>
      </c>
      <c r="Q21" s="5">
        <v>70</v>
      </c>
      <c r="R21" s="1"/>
      <c r="S21" s="1" t="e">
        <f t="shared" si="4"/>
        <v>#DIV/0!</v>
      </c>
      <c r="T21" s="1" t="e">
        <f t="shared" si="5"/>
        <v>#DIV/0!</v>
      </c>
      <c r="U21" s="1">
        <v>0</v>
      </c>
      <c r="V21" s="1">
        <v>0</v>
      </c>
      <c r="W21" s="1">
        <v>0</v>
      </c>
      <c r="X21" s="1">
        <v>3.0840000000000001</v>
      </c>
      <c r="Y21" s="1">
        <v>6.1980000000000004</v>
      </c>
      <c r="Z21" s="1"/>
      <c r="AA21" s="1">
        <f t="shared" si="6"/>
        <v>70</v>
      </c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21" t="s">
        <v>48</v>
      </c>
      <c r="B22" s="21" t="s">
        <v>38</v>
      </c>
      <c r="C22" s="21"/>
      <c r="D22" s="21"/>
      <c r="E22" s="21"/>
      <c r="F22" s="21"/>
      <c r="G22" s="22">
        <v>1</v>
      </c>
      <c r="H22" s="21">
        <v>120</v>
      </c>
      <c r="I22" s="21">
        <v>8785204</v>
      </c>
      <c r="J22" s="21"/>
      <c r="K22" s="21">
        <f t="shared" si="1"/>
        <v>0</v>
      </c>
      <c r="L22" s="21"/>
      <c r="M22" s="21"/>
      <c r="N22" s="21">
        <f>IFERROR(VLOOKUP(I22,[1]Sheet!$I:$P,8,0),0)</f>
        <v>0</v>
      </c>
      <c r="O22" s="21">
        <f t="shared" si="2"/>
        <v>0</v>
      </c>
      <c r="P22" s="23"/>
      <c r="Q22" s="23">
        <v>70</v>
      </c>
      <c r="R22" s="21"/>
      <c r="S22" s="21" t="e">
        <f t="shared" si="4"/>
        <v>#DIV/0!</v>
      </c>
      <c r="T22" s="21" t="e">
        <f t="shared" si="5"/>
        <v>#DIV/0!</v>
      </c>
      <c r="U22" s="21">
        <v>0</v>
      </c>
      <c r="V22" s="21">
        <v>0</v>
      </c>
      <c r="W22" s="21">
        <v>0</v>
      </c>
      <c r="X22" s="21">
        <v>0</v>
      </c>
      <c r="Y22" s="21">
        <v>0</v>
      </c>
      <c r="Z22" s="21" t="s">
        <v>49</v>
      </c>
      <c r="AA22" s="21">
        <f t="shared" si="6"/>
        <v>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50</v>
      </c>
      <c r="B23" s="1" t="s">
        <v>38</v>
      </c>
      <c r="C23" s="1"/>
      <c r="D23" s="1"/>
      <c r="E23" s="1"/>
      <c r="F23" s="1"/>
      <c r="G23" s="6">
        <v>1</v>
      </c>
      <c r="H23" s="1">
        <v>180</v>
      </c>
      <c r="I23" s="1">
        <v>5038619</v>
      </c>
      <c r="J23" s="1"/>
      <c r="K23" s="1">
        <f t="shared" si="1"/>
        <v>0</v>
      </c>
      <c r="L23" s="1"/>
      <c r="M23" s="1"/>
      <c r="N23" s="1">
        <f>IFERROR(VLOOKUP(I23,[1]Sheet!$I:$P,8,0),0)</f>
        <v>0</v>
      </c>
      <c r="O23" s="1">
        <f t="shared" si="2"/>
        <v>0</v>
      </c>
      <c r="P23" s="5"/>
      <c r="Q23" s="5"/>
      <c r="R23" s="1"/>
      <c r="S23" s="1" t="e">
        <f t="shared" si="4"/>
        <v>#DIV/0!</v>
      </c>
      <c r="T23" s="1" t="e">
        <f t="shared" si="5"/>
        <v>#DIV/0!</v>
      </c>
      <c r="U23" s="1">
        <v>0</v>
      </c>
      <c r="V23" s="1">
        <v>0</v>
      </c>
      <c r="W23" s="1">
        <v>0</v>
      </c>
      <c r="X23" s="1">
        <v>0</v>
      </c>
      <c r="Y23" s="1">
        <v>0</v>
      </c>
      <c r="Z23" s="1"/>
      <c r="AA23" s="1">
        <f t="shared" si="6"/>
        <v>0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51</v>
      </c>
      <c r="B24" s="1" t="s">
        <v>38</v>
      </c>
      <c r="C24" s="1"/>
      <c r="D24" s="1"/>
      <c r="E24" s="1"/>
      <c r="F24" s="1"/>
      <c r="G24" s="6">
        <v>1</v>
      </c>
      <c r="H24" s="1">
        <v>150</v>
      </c>
      <c r="I24" s="1">
        <v>5038572</v>
      </c>
      <c r="J24" s="1"/>
      <c r="K24" s="1">
        <f t="shared" si="1"/>
        <v>0</v>
      </c>
      <c r="L24" s="1"/>
      <c r="M24" s="1"/>
      <c r="N24" s="1">
        <f>IFERROR(VLOOKUP(I24,[1]Sheet!$I:$P,8,0),0)</f>
        <v>15</v>
      </c>
      <c r="O24" s="1">
        <f t="shared" si="2"/>
        <v>0</v>
      </c>
      <c r="P24" s="5">
        <f>Q24</f>
        <v>50</v>
      </c>
      <c r="Q24" s="5">
        <v>50</v>
      </c>
      <c r="R24" s="1"/>
      <c r="S24" s="1" t="e">
        <f t="shared" si="4"/>
        <v>#DIV/0!</v>
      </c>
      <c r="T24" s="1" t="e">
        <f t="shared" si="5"/>
        <v>#DIV/0!</v>
      </c>
      <c r="U24" s="1">
        <v>0</v>
      </c>
      <c r="V24" s="1">
        <v>0</v>
      </c>
      <c r="W24" s="1">
        <v>0</v>
      </c>
      <c r="X24" s="1">
        <v>0</v>
      </c>
      <c r="Y24" s="1">
        <v>0</v>
      </c>
      <c r="Z24" s="1" t="s">
        <v>52</v>
      </c>
      <c r="AA24" s="1">
        <f t="shared" si="6"/>
        <v>50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53</v>
      </c>
      <c r="B25" s="1" t="s">
        <v>29</v>
      </c>
      <c r="C25" s="1"/>
      <c r="D25" s="1"/>
      <c r="E25" s="1"/>
      <c r="F25" s="1"/>
      <c r="G25" s="6">
        <v>0.1</v>
      </c>
      <c r="H25" s="1">
        <v>60</v>
      </c>
      <c r="I25" s="1">
        <v>8444170</v>
      </c>
      <c r="J25" s="1"/>
      <c r="K25" s="1">
        <f t="shared" si="1"/>
        <v>0</v>
      </c>
      <c r="L25" s="1"/>
      <c r="M25" s="1"/>
      <c r="N25" s="1">
        <f>IFERROR(VLOOKUP(I25,[1]Sheet!$I:$P,8,0),0)</f>
        <v>0</v>
      </c>
      <c r="O25" s="1">
        <f t="shared" si="2"/>
        <v>0</v>
      </c>
      <c r="P25" s="5"/>
      <c r="Q25" s="5"/>
      <c r="R25" s="1"/>
      <c r="S25" s="1" t="e">
        <f t="shared" si="4"/>
        <v>#DIV/0!</v>
      </c>
      <c r="T25" s="1" t="e">
        <f t="shared" si="5"/>
        <v>#DIV/0!</v>
      </c>
      <c r="U25" s="1">
        <v>0</v>
      </c>
      <c r="V25" s="1">
        <v>0</v>
      </c>
      <c r="W25" s="1">
        <v>6.4</v>
      </c>
      <c r="X25" s="1">
        <v>0</v>
      </c>
      <c r="Y25" s="1">
        <v>0</v>
      </c>
      <c r="Z25" s="1"/>
      <c r="AA25" s="1">
        <f t="shared" si="6"/>
        <v>0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54</v>
      </c>
      <c r="B26" s="1" t="s">
        <v>38</v>
      </c>
      <c r="C26" s="1"/>
      <c r="D26" s="1">
        <v>18.882999999999999</v>
      </c>
      <c r="E26" s="1"/>
      <c r="F26" s="1">
        <v>18.882999999999999</v>
      </c>
      <c r="G26" s="6">
        <v>1</v>
      </c>
      <c r="H26" s="1">
        <v>120</v>
      </c>
      <c r="I26" s="1">
        <v>5522704</v>
      </c>
      <c r="J26" s="1"/>
      <c r="K26" s="1">
        <f t="shared" si="1"/>
        <v>0</v>
      </c>
      <c r="L26" s="1"/>
      <c r="M26" s="1"/>
      <c r="N26" s="1">
        <f>IFERROR(VLOOKUP(I26,[1]Sheet!$I:$P,8,0),0)</f>
        <v>20</v>
      </c>
      <c r="O26" s="1">
        <f t="shared" si="2"/>
        <v>0</v>
      </c>
      <c r="P26" s="5">
        <f t="shared" ref="P26:P27" si="7">Q26</f>
        <v>80</v>
      </c>
      <c r="Q26" s="5">
        <v>80</v>
      </c>
      <c r="R26" s="1"/>
      <c r="S26" s="1" t="e">
        <f t="shared" si="4"/>
        <v>#DIV/0!</v>
      </c>
      <c r="T26" s="1" t="e">
        <f t="shared" si="5"/>
        <v>#DIV/0!</v>
      </c>
      <c r="U26" s="1">
        <v>0</v>
      </c>
      <c r="V26" s="1">
        <v>0</v>
      </c>
      <c r="W26" s="1">
        <v>0</v>
      </c>
      <c r="X26" s="1">
        <v>6.1880000000000006</v>
      </c>
      <c r="Y26" s="1">
        <v>2.3363999999999998</v>
      </c>
      <c r="Z26" s="1"/>
      <c r="AA26" s="1">
        <f t="shared" si="6"/>
        <v>80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55</v>
      </c>
      <c r="B27" s="1" t="s">
        <v>29</v>
      </c>
      <c r="C27" s="1"/>
      <c r="D27" s="1"/>
      <c r="E27" s="1"/>
      <c r="F27" s="1"/>
      <c r="G27" s="6">
        <v>0.14000000000000001</v>
      </c>
      <c r="H27" s="1">
        <v>180</v>
      </c>
      <c r="I27" s="1">
        <v>9988391</v>
      </c>
      <c r="J27" s="1"/>
      <c r="K27" s="1">
        <f t="shared" si="1"/>
        <v>0</v>
      </c>
      <c r="L27" s="1"/>
      <c r="M27" s="1"/>
      <c r="N27" s="1">
        <f>IFERROR(VLOOKUP(I27,[1]Sheet!$I:$P,8,0),0)</f>
        <v>0</v>
      </c>
      <c r="O27" s="1">
        <f t="shared" si="2"/>
        <v>0</v>
      </c>
      <c r="P27" s="5">
        <f t="shared" si="7"/>
        <v>200</v>
      </c>
      <c r="Q27" s="5">
        <v>200</v>
      </c>
      <c r="R27" s="1"/>
      <c r="S27" s="1" t="e">
        <f t="shared" si="4"/>
        <v>#DIV/0!</v>
      </c>
      <c r="T27" s="1" t="e">
        <f t="shared" si="5"/>
        <v>#DIV/0!</v>
      </c>
      <c r="U27" s="1">
        <v>0</v>
      </c>
      <c r="V27" s="1">
        <v>0</v>
      </c>
      <c r="W27" s="1">
        <v>0</v>
      </c>
      <c r="X27" s="1">
        <v>0.4</v>
      </c>
      <c r="Y27" s="1">
        <v>0</v>
      </c>
      <c r="Z27" s="1"/>
      <c r="AA27" s="1">
        <f t="shared" si="6"/>
        <v>28.000000000000004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56</v>
      </c>
      <c r="B28" s="1" t="s">
        <v>29</v>
      </c>
      <c r="C28" s="1"/>
      <c r="D28" s="1"/>
      <c r="E28" s="1"/>
      <c r="F28" s="1"/>
      <c r="G28" s="6">
        <v>0.18</v>
      </c>
      <c r="H28" s="1">
        <v>270</v>
      </c>
      <c r="I28" s="1">
        <v>9988681</v>
      </c>
      <c r="J28" s="1"/>
      <c r="K28" s="1">
        <f t="shared" si="1"/>
        <v>0</v>
      </c>
      <c r="L28" s="1"/>
      <c r="M28" s="1"/>
      <c r="N28" s="1">
        <f>IFERROR(VLOOKUP(I28,[1]Sheet!$I:$P,8,0),0)</f>
        <v>0</v>
      </c>
      <c r="O28" s="1">
        <f t="shared" si="2"/>
        <v>0</v>
      </c>
      <c r="P28" s="5"/>
      <c r="Q28" s="5"/>
      <c r="R28" s="1"/>
      <c r="S28" s="1" t="e">
        <f t="shared" si="4"/>
        <v>#DIV/0!</v>
      </c>
      <c r="T28" s="1" t="e">
        <f t="shared" si="5"/>
        <v>#DIV/0!</v>
      </c>
      <c r="U28" s="1">
        <v>0</v>
      </c>
      <c r="V28" s="1">
        <v>0.2</v>
      </c>
      <c r="W28" s="1">
        <v>7.4</v>
      </c>
      <c r="X28" s="1">
        <v>0.6</v>
      </c>
      <c r="Y28" s="1">
        <v>0.6</v>
      </c>
      <c r="Z28" s="1"/>
      <c r="AA28" s="1">
        <f t="shared" si="6"/>
        <v>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57</v>
      </c>
      <c r="B29" s="1" t="s">
        <v>38</v>
      </c>
      <c r="C29" s="1"/>
      <c r="D29" s="1">
        <v>15.772</v>
      </c>
      <c r="E29" s="1"/>
      <c r="F29" s="1">
        <v>15.772</v>
      </c>
      <c r="G29" s="6">
        <v>1</v>
      </c>
      <c r="H29" s="1">
        <v>120</v>
      </c>
      <c r="I29" s="1">
        <v>8785198</v>
      </c>
      <c r="J29" s="1"/>
      <c r="K29" s="1">
        <f t="shared" si="1"/>
        <v>0</v>
      </c>
      <c r="L29" s="1"/>
      <c r="M29" s="1"/>
      <c r="N29" s="1">
        <f>IFERROR(VLOOKUP(I29,[1]Sheet!$I:$P,8,0),0)</f>
        <v>15</v>
      </c>
      <c r="O29" s="1">
        <f t="shared" si="2"/>
        <v>0</v>
      </c>
      <c r="P29" s="5"/>
      <c r="Q29" s="5"/>
      <c r="R29" s="1"/>
      <c r="S29" s="1" t="e">
        <f t="shared" si="4"/>
        <v>#DIV/0!</v>
      </c>
      <c r="T29" s="1" t="e">
        <f t="shared" si="5"/>
        <v>#DIV/0!</v>
      </c>
      <c r="U29" s="1">
        <v>0</v>
      </c>
      <c r="V29" s="1">
        <v>0</v>
      </c>
      <c r="W29" s="1">
        <v>0</v>
      </c>
      <c r="X29" s="1">
        <v>0</v>
      </c>
      <c r="Y29" s="1">
        <v>0</v>
      </c>
      <c r="Z29" s="1"/>
      <c r="AA29" s="1">
        <f t="shared" si="6"/>
        <v>0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58</v>
      </c>
      <c r="B30" s="1" t="s">
        <v>29</v>
      </c>
      <c r="C30" s="1"/>
      <c r="D30" s="1"/>
      <c r="E30" s="1">
        <v>1</v>
      </c>
      <c r="F30" s="1">
        <v>-1</v>
      </c>
      <c r="G30" s="6">
        <v>0.1</v>
      </c>
      <c r="H30" s="1">
        <v>60</v>
      </c>
      <c r="I30" s="1">
        <v>8444187</v>
      </c>
      <c r="J30" s="1"/>
      <c r="K30" s="1">
        <f t="shared" si="1"/>
        <v>1</v>
      </c>
      <c r="L30" s="1"/>
      <c r="M30" s="1"/>
      <c r="N30" s="1">
        <f>IFERROR(VLOOKUP(I30,[1]Sheet!$I:$P,8,0),0)</f>
        <v>0</v>
      </c>
      <c r="O30" s="1">
        <f t="shared" si="2"/>
        <v>0.2</v>
      </c>
      <c r="P30" s="5"/>
      <c r="Q30" s="5"/>
      <c r="R30" s="1"/>
      <c r="S30" s="1">
        <f t="shared" si="4"/>
        <v>-5</v>
      </c>
      <c r="T30" s="1">
        <f t="shared" si="5"/>
        <v>-5</v>
      </c>
      <c r="U30" s="1">
        <v>0</v>
      </c>
      <c r="V30" s="1">
        <v>4</v>
      </c>
      <c r="W30" s="1">
        <v>0.2</v>
      </c>
      <c r="X30" s="1">
        <v>2.4</v>
      </c>
      <c r="Y30" s="1">
        <v>0</v>
      </c>
      <c r="Z30" s="1"/>
      <c r="AA30" s="1">
        <f t="shared" si="6"/>
        <v>0</v>
      </c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59</v>
      </c>
      <c r="B31" s="1" t="s">
        <v>29</v>
      </c>
      <c r="C31" s="1">
        <v>4</v>
      </c>
      <c r="D31" s="1"/>
      <c r="E31" s="1">
        <v>1</v>
      </c>
      <c r="F31" s="1">
        <v>3</v>
      </c>
      <c r="G31" s="6">
        <v>0.1</v>
      </c>
      <c r="H31" s="1">
        <v>90</v>
      </c>
      <c r="I31" s="1">
        <v>8444194</v>
      </c>
      <c r="J31" s="1"/>
      <c r="K31" s="1">
        <f t="shared" si="1"/>
        <v>1</v>
      </c>
      <c r="L31" s="1"/>
      <c r="M31" s="1"/>
      <c r="N31" s="1">
        <f>IFERROR(VLOOKUP(I31,[1]Sheet!$I:$P,8,0),0)</f>
        <v>0</v>
      </c>
      <c r="O31" s="1">
        <f t="shared" si="2"/>
        <v>0.2</v>
      </c>
      <c r="P31" s="5"/>
      <c r="Q31" s="5"/>
      <c r="R31" s="1"/>
      <c r="S31" s="1">
        <f t="shared" si="4"/>
        <v>15</v>
      </c>
      <c r="T31" s="1">
        <f t="shared" si="5"/>
        <v>15</v>
      </c>
      <c r="U31" s="1">
        <v>0.4</v>
      </c>
      <c r="V31" s="1">
        <v>2.8</v>
      </c>
      <c r="W31" s="1">
        <v>0.2</v>
      </c>
      <c r="X31" s="1">
        <v>2.4</v>
      </c>
      <c r="Y31" s="1">
        <v>1.2</v>
      </c>
      <c r="Z31" s="1"/>
      <c r="AA31" s="1">
        <f t="shared" si="6"/>
        <v>0</v>
      </c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ht="15.75" thickBot="1" x14ac:dyDescent="0.3">
      <c r="A32" s="1" t="s">
        <v>60</v>
      </c>
      <c r="B32" s="1" t="s">
        <v>29</v>
      </c>
      <c r="C32" s="1"/>
      <c r="D32" s="1"/>
      <c r="E32" s="1"/>
      <c r="F32" s="1"/>
      <c r="G32" s="6">
        <v>0.2</v>
      </c>
      <c r="H32" s="1">
        <v>120</v>
      </c>
      <c r="I32" s="1">
        <v>783798</v>
      </c>
      <c r="J32" s="1"/>
      <c r="K32" s="1">
        <f t="shared" si="1"/>
        <v>0</v>
      </c>
      <c r="L32" s="1"/>
      <c r="M32" s="1"/>
      <c r="N32" s="1">
        <f>IFERROR(VLOOKUP(I32,[1]Sheet!$I:$P,8,0),0)</f>
        <v>0</v>
      </c>
      <c r="O32" s="1">
        <f t="shared" si="2"/>
        <v>0</v>
      </c>
      <c r="P32" s="5"/>
      <c r="Q32" s="5"/>
      <c r="R32" s="1"/>
      <c r="S32" s="1" t="e">
        <f t="shared" si="4"/>
        <v>#DIV/0!</v>
      </c>
      <c r="T32" s="1" t="e">
        <f t="shared" si="5"/>
        <v>#DIV/0!</v>
      </c>
      <c r="U32" s="1">
        <v>0</v>
      </c>
      <c r="V32" s="1">
        <v>0</v>
      </c>
      <c r="W32" s="1">
        <v>0</v>
      </c>
      <c r="X32" s="1">
        <v>0</v>
      </c>
      <c r="Y32" s="1">
        <v>0</v>
      </c>
      <c r="Z32" s="1"/>
      <c r="AA32" s="1">
        <f t="shared" si="6"/>
        <v>0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2" t="s">
        <v>61</v>
      </c>
      <c r="B33" s="13" t="s">
        <v>38</v>
      </c>
      <c r="C33" s="13"/>
      <c r="D33" s="13"/>
      <c r="E33" s="13"/>
      <c r="F33" s="14"/>
      <c r="G33" s="6">
        <v>1</v>
      </c>
      <c r="H33" s="1">
        <v>120</v>
      </c>
      <c r="I33" s="1">
        <v>783811</v>
      </c>
      <c r="J33" s="1"/>
      <c r="K33" s="1">
        <f t="shared" si="1"/>
        <v>0</v>
      </c>
      <c r="L33" s="1"/>
      <c r="M33" s="1"/>
      <c r="N33" s="1">
        <f>IFERROR(VLOOKUP(I33,[1]Sheet!$I:$P,8,0),0)</f>
        <v>300</v>
      </c>
      <c r="O33" s="1">
        <f t="shared" si="2"/>
        <v>0</v>
      </c>
      <c r="P33" s="5">
        <f>Q33</f>
        <v>100</v>
      </c>
      <c r="Q33" s="27">
        <v>100</v>
      </c>
      <c r="R33" s="28"/>
      <c r="S33" s="1" t="e">
        <f t="shared" si="4"/>
        <v>#DIV/0!</v>
      </c>
      <c r="T33" s="1" t="e">
        <f t="shared" si="5"/>
        <v>#DIV/0!</v>
      </c>
      <c r="U33" s="1">
        <v>0</v>
      </c>
      <c r="V33" s="1">
        <v>0</v>
      </c>
      <c r="W33" s="1">
        <v>0</v>
      </c>
      <c r="X33" s="1">
        <v>6.1623999999999999</v>
      </c>
      <c r="Y33" s="1">
        <v>0</v>
      </c>
      <c r="Z33" s="1" t="s">
        <v>52</v>
      </c>
      <c r="AA33" s="1">
        <f t="shared" si="6"/>
        <v>100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ht="15.75" thickBot="1" x14ac:dyDescent="0.3">
      <c r="A34" s="15" t="s">
        <v>62</v>
      </c>
      <c r="B34" s="16" t="s">
        <v>38</v>
      </c>
      <c r="C34" s="16"/>
      <c r="D34" s="16">
        <v>298.67</v>
      </c>
      <c r="E34" s="16">
        <v>204.62799999999999</v>
      </c>
      <c r="F34" s="17">
        <v>94.042000000000002</v>
      </c>
      <c r="G34" s="18">
        <v>0</v>
      </c>
      <c r="H34" s="19" t="e">
        <v>#N/A</v>
      </c>
      <c r="I34" s="19" t="s">
        <v>63</v>
      </c>
      <c r="J34" s="19">
        <v>230</v>
      </c>
      <c r="K34" s="19">
        <f t="shared" si="1"/>
        <v>-25.372000000000014</v>
      </c>
      <c r="L34" s="19"/>
      <c r="M34" s="19"/>
      <c r="N34" s="19">
        <f>IFERROR(VLOOKUP(I34,[1]Sheet!$I:$P,8,0),0)</f>
        <v>0</v>
      </c>
      <c r="O34" s="19">
        <f t="shared" si="2"/>
        <v>40.925599999999996</v>
      </c>
      <c r="P34" s="20"/>
      <c r="Q34" s="20"/>
      <c r="R34" s="19"/>
      <c r="S34" s="19">
        <f t="shared" si="4"/>
        <v>2.2978771233653266</v>
      </c>
      <c r="T34" s="19">
        <f t="shared" si="5"/>
        <v>2.2978771233653266</v>
      </c>
      <c r="U34" s="19">
        <v>0</v>
      </c>
      <c r="V34" s="19">
        <v>12.566800000000001</v>
      </c>
      <c r="W34" s="19">
        <v>0</v>
      </c>
      <c r="X34" s="19">
        <v>0</v>
      </c>
      <c r="Y34" s="19">
        <v>0</v>
      </c>
      <c r="Z34" s="19"/>
      <c r="AA34" s="19">
        <f t="shared" si="6"/>
        <v>0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ht="15.75" thickBot="1" x14ac:dyDescent="0.3">
      <c r="A35" s="1" t="s">
        <v>64</v>
      </c>
      <c r="B35" s="1" t="s">
        <v>29</v>
      </c>
      <c r="C35" s="1"/>
      <c r="D35" s="1"/>
      <c r="E35" s="1"/>
      <c r="F35" s="1"/>
      <c r="G35" s="6">
        <v>0.2</v>
      </c>
      <c r="H35" s="1">
        <v>120</v>
      </c>
      <c r="I35" s="1">
        <v>783804</v>
      </c>
      <c r="J35" s="1"/>
      <c r="K35" s="1">
        <f t="shared" si="1"/>
        <v>0</v>
      </c>
      <c r="L35" s="1"/>
      <c r="M35" s="1"/>
      <c r="N35" s="1">
        <f>IFERROR(VLOOKUP(I35,[1]Sheet!$I:$P,8,0),0)</f>
        <v>0</v>
      </c>
      <c r="O35" s="1">
        <f t="shared" si="2"/>
        <v>0</v>
      </c>
      <c r="P35" s="5"/>
      <c r="Q35" s="5"/>
      <c r="R35" s="1"/>
      <c r="S35" s="1" t="e">
        <f t="shared" si="4"/>
        <v>#DIV/0!</v>
      </c>
      <c r="T35" s="1" t="e">
        <f t="shared" si="5"/>
        <v>#DIV/0!</v>
      </c>
      <c r="U35" s="1">
        <v>0</v>
      </c>
      <c r="V35" s="1">
        <v>0</v>
      </c>
      <c r="W35" s="1">
        <v>0</v>
      </c>
      <c r="X35" s="1">
        <v>1</v>
      </c>
      <c r="Y35" s="1">
        <v>0</v>
      </c>
      <c r="Z35" s="1"/>
      <c r="AA35" s="1">
        <f t="shared" si="6"/>
        <v>0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2" t="s">
        <v>65</v>
      </c>
      <c r="B36" s="13" t="s">
        <v>38</v>
      </c>
      <c r="C36" s="13"/>
      <c r="D36" s="13"/>
      <c r="E36" s="13">
        <v>58.462000000000003</v>
      </c>
      <c r="F36" s="14">
        <v>-58.462000000000003</v>
      </c>
      <c r="G36" s="6">
        <v>1</v>
      </c>
      <c r="H36" s="1">
        <v>120</v>
      </c>
      <c r="I36" s="1">
        <v>783828</v>
      </c>
      <c r="J36" s="1">
        <v>80</v>
      </c>
      <c r="K36" s="1">
        <f t="shared" si="1"/>
        <v>-21.537999999999997</v>
      </c>
      <c r="L36" s="1"/>
      <c r="M36" s="1"/>
      <c r="N36" s="1">
        <f>IFERROR(VLOOKUP(I36,[1]Sheet!$I:$P,8,0),0)</f>
        <v>200</v>
      </c>
      <c r="O36" s="1">
        <f t="shared" si="2"/>
        <v>11.692400000000001</v>
      </c>
      <c r="P36" s="5">
        <f>Q36</f>
        <v>150</v>
      </c>
      <c r="Q36" s="5">
        <v>150</v>
      </c>
      <c r="R36" s="1"/>
      <c r="S36" s="1">
        <f t="shared" si="4"/>
        <v>24.933974205466797</v>
      </c>
      <c r="T36" s="1">
        <f t="shared" si="5"/>
        <v>12.105128117409599</v>
      </c>
      <c r="U36" s="1">
        <v>0</v>
      </c>
      <c r="V36" s="1">
        <v>0</v>
      </c>
      <c r="W36" s="1">
        <v>0</v>
      </c>
      <c r="X36" s="1">
        <v>8.6519999999999992</v>
      </c>
      <c r="Y36" s="1">
        <v>0</v>
      </c>
      <c r="Z36" s="1" t="s">
        <v>52</v>
      </c>
      <c r="AA36" s="1">
        <f t="shared" si="6"/>
        <v>150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t="15.75" thickBot="1" x14ac:dyDescent="0.3">
      <c r="A37" s="15" t="s">
        <v>66</v>
      </c>
      <c r="B37" s="16" t="s">
        <v>38</v>
      </c>
      <c r="C37" s="16"/>
      <c r="D37" s="16">
        <v>209.523</v>
      </c>
      <c r="E37" s="16"/>
      <c r="F37" s="17">
        <v>209.523</v>
      </c>
      <c r="G37" s="18">
        <v>0</v>
      </c>
      <c r="H37" s="19" t="e">
        <v>#N/A</v>
      </c>
      <c r="I37" s="19" t="s">
        <v>63</v>
      </c>
      <c r="J37" s="19"/>
      <c r="K37" s="19">
        <f t="shared" si="1"/>
        <v>0</v>
      </c>
      <c r="L37" s="19"/>
      <c r="M37" s="19"/>
      <c r="N37" s="19">
        <f>IFERROR(VLOOKUP(I37,[1]Sheet!$I:$P,8,0),0)</f>
        <v>0</v>
      </c>
      <c r="O37" s="19">
        <f t="shared" si="2"/>
        <v>0</v>
      </c>
      <c r="P37" s="20"/>
      <c r="Q37" s="20"/>
      <c r="R37" s="19"/>
      <c r="S37" s="19" t="e">
        <f t="shared" si="4"/>
        <v>#DIV/0!</v>
      </c>
      <c r="T37" s="19" t="e">
        <f t="shared" si="5"/>
        <v>#DIV/0!</v>
      </c>
      <c r="U37" s="19">
        <v>0</v>
      </c>
      <c r="V37" s="19">
        <v>11.5848</v>
      </c>
      <c r="W37" s="19">
        <v>0</v>
      </c>
      <c r="X37" s="19">
        <v>5.6459999999999999</v>
      </c>
      <c r="Y37" s="19">
        <v>0</v>
      </c>
      <c r="Z37" s="19"/>
      <c r="AA37" s="19">
        <f t="shared" si="6"/>
        <v>0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0"/>
      <c r="B38" s="10"/>
      <c r="C38" s="10"/>
      <c r="D38" s="10"/>
      <c r="E38" s="10"/>
      <c r="F38" s="10"/>
      <c r="G38" s="11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32</v>
      </c>
      <c r="B39" s="1" t="s">
        <v>29</v>
      </c>
      <c r="C39" s="1"/>
      <c r="D39" s="1"/>
      <c r="E39" s="1"/>
      <c r="F39" s="1"/>
      <c r="G39" s="6">
        <v>0.18</v>
      </c>
      <c r="H39" s="1">
        <v>120</v>
      </c>
      <c r="I39" s="1"/>
      <c r="J39" s="1"/>
      <c r="K39" s="1">
        <f>E39-J39</f>
        <v>0</v>
      </c>
      <c r="L39" s="1"/>
      <c r="M39" s="1"/>
      <c r="N39" s="1"/>
      <c r="O39" s="1">
        <f t="shared" ref="O39:O40" si="8">E39/5</f>
        <v>0</v>
      </c>
      <c r="P39" s="5"/>
      <c r="Q39" s="5"/>
      <c r="R39" s="1"/>
      <c r="S39" s="1" t="e">
        <f t="shared" ref="S39:S40" si="9">(F39+N39+P39)/O39</f>
        <v>#DIV/0!</v>
      </c>
      <c r="T39" s="1" t="e">
        <f t="shared" ref="T39:T40" si="10">(F39+N39)/O39</f>
        <v>#DIV/0!</v>
      </c>
      <c r="U39" s="1">
        <v>0</v>
      </c>
      <c r="V39" s="1"/>
      <c r="W39" s="1">
        <v>0</v>
      </c>
      <c r="X39" s="1">
        <v>0</v>
      </c>
      <c r="Y39" s="1">
        <v>0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33</v>
      </c>
      <c r="B40" s="1" t="s">
        <v>29</v>
      </c>
      <c r="C40" s="1"/>
      <c r="D40" s="1"/>
      <c r="E40" s="1"/>
      <c r="F40" s="1"/>
      <c r="G40" s="6">
        <v>0.18</v>
      </c>
      <c r="H40" s="1">
        <v>120</v>
      </c>
      <c r="I40" s="1"/>
      <c r="J40" s="1"/>
      <c r="K40" s="1">
        <f>E40-J40</f>
        <v>0</v>
      </c>
      <c r="L40" s="1"/>
      <c r="M40" s="1"/>
      <c r="N40" s="1"/>
      <c r="O40" s="1">
        <f t="shared" si="8"/>
        <v>0</v>
      </c>
      <c r="P40" s="5"/>
      <c r="Q40" s="5"/>
      <c r="R40" s="1"/>
      <c r="S40" s="1" t="e">
        <f t="shared" si="9"/>
        <v>#DIV/0!</v>
      </c>
      <c r="T40" s="1" t="e">
        <f t="shared" si="10"/>
        <v>#DIV/0!</v>
      </c>
      <c r="U40" s="1">
        <v>0</v>
      </c>
      <c r="V40" s="1"/>
      <c r="W40" s="1">
        <v>0</v>
      </c>
      <c r="X40" s="1">
        <v>0</v>
      </c>
      <c r="Y40" s="1"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/>
      <c r="B41" s="1"/>
      <c r="C41" s="1"/>
      <c r="D41" s="1"/>
      <c r="E41" s="1"/>
      <c r="F41" s="1"/>
      <c r="G41" s="6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/>
      <c r="B42" s="1"/>
      <c r="C42" s="1"/>
      <c r="D42" s="1"/>
      <c r="E42" s="1"/>
      <c r="F42" s="1"/>
      <c r="G42" s="6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6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6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6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6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6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6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6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6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6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6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6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6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6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6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6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6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6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6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6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6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6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6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6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6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6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6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6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6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6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6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6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6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6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6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6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6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6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6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6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6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6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6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6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6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6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6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6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</sheetData>
  <autoFilter ref="A3:AA37" xr:uid="{C0B2D8A8-EBB6-4A05-94E8-CDCBEB9DCC1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2024-11-04T10:08:07Z</dcterms:created>
  <dcterms:modified xsi:type="dcterms:W3CDTF">2024-11-06T10:43:45Z</dcterms:modified>
</cp:coreProperties>
</file>