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10,24 Ост КИ филиалы\"/>
    </mc:Choice>
  </mc:AlternateContent>
  <xr:revisionPtr revIDLastSave="0" documentId="13_ncr:1_{E4DB1F6B-C34D-4339-99FC-2E8DB844B2E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1" l="1"/>
  <c r="Q94" i="1"/>
  <c r="Q93" i="1"/>
  <c r="Q92" i="1"/>
  <c r="Q91" i="1"/>
  <c r="AB91" i="1" s="1"/>
  <c r="Q87" i="1"/>
  <c r="AB87" i="1" s="1"/>
  <c r="Q82" i="1"/>
  <c r="AB82" i="1" s="1"/>
  <c r="Q80" i="1"/>
  <c r="Q79" i="1"/>
  <c r="AB78" i="1"/>
  <c r="Q75" i="1"/>
  <c r="Q73" i="1"/>
  <c r="Q70" i="1"/>
  <c r="AB70" i="1" s="1"/>
  <c r="Q65" i="1"/>
  <c r="Q64" i="1"/>
  <c r="Q63" i="1"/>
  <c r="Q59" i="1"/>
  <c r="Q52" i="1"/>
  <c r="AB52" i="1" s="1"/>
  <c r="Q48" i="1"/>
  <c r="Q45" i="1"/>
  <c r="Q44" i="1"/>
  <c r="AB44" i="1" s="1"/>
  <c r="Q42" i="1"/>
  <c r="AB42" i="1" s="1"/>
  <c r="AB32" i="1"/>
  <c r="Q27" i="1"/>
  <c r="Q23" i="1"/>
  <c r="Q22" i="1"/>
  <c r="AB18" i="1"/>
  <c r="Q12" i="1"/>
  <c r="AB12" i="1" s="1"/>
  <c r="Q11" i="1"/>
  <c r="AB11" i="1" s="1"/>
  <c r="Q9" i="1"/>
  <c r="AB9" i="1" s="1"/>
  <c r="Q8" i="1"/>
  <c r="AB8" i="1" s="1"/>
  <c r="T93" i="1" l="1"/>
  <c r="AB93" i="1"/>
  <c r="AB68" i="1"/>
  <c r="AB22" i="1"/>
  <c r="AB30" i="1"/>
  <c r="AB64" i="1"/>
  <c r="AB80" i="1"/>
  <c r="AB21" i="1"/>
  <c r="AB23" i="1"/>
  <c r="AB27" i="1"/>
  <c r="AB35" i="1"/>
  <c r="AB45" i="1"/>
  <c r="AB48" i="1"/>
  <c r="AB59" i="1"/>
  <c r="T59" i="1"/>
  <c r="AB63" i="1"/>
  <c r="T63" i="1"/>
  <c r="AB65" i="1"/>
  <c r="T65" i="1"/>
  <c r="AB73" i="1"/>
  <c r="AB75" i="1"/>
  <c r="AB79" i="1"/>
  <c r="AB92" i="1"/>
  <c r="AB94" i="1"/>
  <c r="T11" i="1"/>
  <c r="F29" i="1"/>
  <c r="E71" i="1"/>
  <c r="O71" i="1" s="1"/>
  <c r="P71" i="1" s="1"/>
  <c r="Q71" i="1" s="1"/>
  <c r="E91" i="1"/>
  <c r="O91" i="1" s="1"/>
  <c r="U91" i="1" s="1"/>
  <c r="AB47" i="1"/>
  <c r="AB51" i="1"/>
  <c r="AB84" i="1"/>
  <c r="AB96" i="1"/>
  <c r="AB100" i="1"/>
  <c r="AB101" i="1"/>
  <c r="AB102" i="1"/>
  <c r="O7" i="1"/>
  <c r="P7" i="1" s="1"/>
  <c r="O8" i="1"/>
  <c r="T8" i="1" s="1"/>
  <c r="O9" i="1"/>
  <c r="T9" i="1" s="1"/>
  <c r="O10" i="1"/>
  <c r="P10" i="1" s="1"/>
  <c r="O11" i="1"/>
  <c r="O12" i="1"/>
  <c r="T12" i="1" s="1"/>
  <c r="O13" i="1"/>
  <c r="P13" i="1" s="1"/>
  <c r="Q13" i="1" s="1"/>
  <c r="O14" i="1"/>
  <c r="P14" i="1" s="1"/>
  <c r="O15" i="1"/>
  <c r="P15" i="1" s="1"/>
  <c r="Q15" i="1" s="1"/>
  <c r="O16" i="1"/>
  <c r="P16" i="1" s="1"/>
  <c r="O17" i="1"/>
  <c r="P17" i="1" s="1"/>
  <c r="T18" i="1"/>
  <c r="O19" i="1"/>
  <c r="P19" i="1" s="1"/>
  <c r="O20" i="1"/>
  <c r="P20" i="1" s="1"/>
  <c r="O21" i="1"/>
  <c r="T21" i="1" s="1"/>
  <c r="O22" i="1"/>
  <c r="T22" i="1" s="1"/>
  <c r="O23" i="1"/>
  <c r="T23" i="1" s="1"/>
  <c r="O24" i="1"/>
  <c r="P24" i="1" s="1"/>
  <c r="O25" i="1"/>
  <c r="P25" i="1" s="1"/>
  <c r="O26" i="1"/>
  <c r="O27" i="1"/>
  <c r="T27" i="1" s="1"/>
  <c r="O28" i="1"/>
  <c r="P28" i="1" s="1"/>
  <c r="O29" i="1"/>
  <c r="O30" i="1"/>
  <c r="T30" i="1" s="1"/>
  <c r="O31" i="1"/>
  <c r="P31" i="1" s="1"/>
  <c r="O32" i="1"/>
  <c r="T32" i="1" s="1"/>
  <c r="O33" i="1"/>
  <c r="P33" i="1" s="1"/>
  <c r="O34" i="1"/>
  <c r="O35" i="1"/>
  <c r="T35" i="1" s="1"/>
  <c r="O36" i="1"/>
  <c r="P36" i="1" s="1"/>
  <c r="O37" i="1"/>
  <c r="O38" i="1"/>
  <c r="P38" i="1" s="1"/>
  <c r="O39" i="1"/>
  <c r="P39" i="1" s="1"/>
  <c r="O40" i="1"/>
  <c r="P40" i="1" s="1"/>
  <c r="O41" i="1"/>
  <c r="P41" i="1" s="1"/>
  <c r="Q41" i="1" s="1"/>
  <c r="O42" i="1"/>
  <c r="T42" i="1" s="1"/>
  <c r="O43" i="1"/>
  <c r="P43" i="1" s="1"/>
  <c r="O44" i="1"/>
  <c r="T44" i="1" s="1"/>
  <c r="O45" i="1"/>
  <c r="T45" i="1" s="1"/>
  <c r="O46" i="1"/>
  <c r="P46" i="1" s="1"/>
  <c r="O47" i="1"/>
  <c r="O48" i="1"/>
  <c r="T48" i="1" s="1"/>
  <c r="O49" i="1"/>
  <c r="P49" i="1" s="1"/>
  <c r="O50" i="1"/>
  <c r="P50" i="1" s="1"/>
  <c r="O51" i="1"/>
  <c r="O52" i="1"/>
  <c r="T52" i="1" s="1"/>
  <c r="O53" i="1"/>
  <c r="P53" i="1" s="1"/>
  <c r="O54" i="1"/>
  <c r="P54" i="1" s="1"/>
  <c r="O55" i="1"/>
  <c r="P55" i="1" s="1"/>
  <c r="O56" i="1"/>
  <c r="O57" i="1"/>
  <c r="P57" i="1" s="1"/>
  <c r="Q57" i="1" s="1"/>
  <c r="O58" i="1"/>
  <c r="P58" i="1" s="1"/>
  <c r="O59" i="1"/>
  <c r="O60" i="1"/>
  <c r="O61" i="1"/>
  <c r="P61" i="1" s="1"/>
  <c r="O62" i="1"/>
  <c r="P62" i="1" s="1"/>
  <c r="O63" i="1"/>
  <c r="O64" i="1"/>
  <c r="T64" i="1" s="1"/>
  <c r="O65" i="1"/>
  <c r="O66" i="1"/>
  <c r="P66" i="1" s="1"/>
  <c r="Q66" i="1" s="1"/>
  <c r="O67" i="1"/>
  <c r="P67" i="1" s="1"/>
  <c r="Q67" i="1" s="1"/>
  <c r="O68" i="1"/>
  <c r="T68" i="1" s="1"/>
  <c r="O69" i="1"/>
  <c r="P69" i="1" s="1"/>
  <c r="O70" i="1"/>
  <c r="T70" i="1" s="1"/>
  <c r="O72" i="1"/>
  <c r="P72" i="1" s="1"/>
  <c r="Q72" i="1" s="1"/>
  <c r="O73" i="1"/>
  <c r="T73" i="1" s="1"/>
  <c r="O74" i="1"/>
  <c r="P74" i="1" s="1"/>
  <c r="O75" i="1"/>
  <c r="T75" i="1" s="1"/>
  <c r="O76" i="1"/>
  <c r="P76" i="1" s="1"/>
  <c r="O77" i="1"/>
  <c r="P77" i="1" s="1"/>
  <c r="Q77" i="1" s="1"/>
  <c r="O78" i="1"/>
  <c r="T78" i="1" s="1"/>
  <c r="O79" i="1"/>
  <c r="T79" i="1" s="1"/>
  <c r="O80" i="1"/>
  <c r="T80" i="1" s="1"/>
  <c r="O81" i="1"/>
  <c r="U81" i="1" s="1"/>
  <c r="O82" i="1"/>
  <c r="T82" i="1" s="1"/>
  <c r="O83" i="1"/>
  <c r="U83" i="1" s="1"/>
  <c r="O84" i="1"/>
  <c r="U84" i="1" s="1"/>
  <c r="O85" i="1"/>
  <c r="U85" i="1" s="1"/>
  <c r="O86" i="1"/>
  <c r="O87" i="1"/>
  <c r="U87" i="1" s="1"/>
  <c r="O88" i="1"/>
  <c r="O89" i="1"/>
  <c r="U89" i="1" s="1"/>
  <c r="O90" i="1"/>
  <c r="P90" i="1" s="1"/>
  <c r="O92" i="1"/>
  <c r="U92" i="1" s="1"/>
  <c r="O93" i="1"/>
  <c r="O94" i="1"/>
  <c r="U94" i="1" s="1"/>
  <c r="O95" i="1"/>
  <c r="O96" i="1"/>
  <c r="U96" i="1" s="1"/>
  <c r="O97" i="1"/>
  <c r="O98" i="1"/>
  <c r="U98" i="1" s="1"/>
  <c r="O99" i="1"/>
  <c r="O100" i="1"/>
  <c r="U100" i="1" s="1"/>
  <c r="O101" i="1"/>
  <c r="U101" i="1" s="1"/>
  <c r="O102" i="1"/>
  <c r="U102" i="1" s="1"/>
  <c r="O6" i="1"/>
  <c r="T91" i="1" l="1"/>
  <c r="AB77" i="1"/>
  <c r="T77" i="1"/>
  <c r="AB66" i="1"/>
  <c r="T66" i="1"/>
  <c r="AB62" i="1"/>
  <c r="T62" i="1"/>
  <c r="AB58" i="1"/>
  <c r="T58" i="1"/>
  <c r="AB54" i="1"/>
  <c r="T54" i="1"/>
  <c r="AB50" i="1"/>
  <c r="T50" i="1"/>
  <c r="T46" i="1"/>
  <c r="AB46" i="1"/>
  <c r="AB40" i="1"/>
  <c r="T40" i="1"/>
  <c r="T38" i="1"/>
  <c r="AB38" i="1"/>
  <c r="AB36" i="1"/>
  <c r="T36" i="1"/>
  <c r="AB28" i="1"/>
  <c r="T28" i="1"/>
  <c r="AB24" i="1"/>
  <c r="T24" i="1"/>
  <c r="AB20" i="1"/>
  <c r="T20" i="1"/>
  <c r="AB16" i="1"/>
  <c r="T16" i="1"/>
  <c r="AB14" i="1"/>
  <c r="T14" i="1"/>
  <c r="AB10" i="1"/>
  <c r="T10" i="1"/>
  <c r="AB71" i="1"/>
  <c r="T71" i="1"/>
  <c r="T94" i="1"/>
  <c r="T92" i="1"/>
  <c r="AB90" i="1"/>
  <c r="T90" i="1"/>
  <c r="T76" i="1"/>
  <c r="AB76" i="1"/>
  <c r="AB74" i="1"/>
  <c r="T74" i="1"/>
  <c r="T72" i="1"/>
  <c r="AB72" i="1"/>
  <c r="AB69" i="1"/>
  <c r="T69" i="1"/>
  <c r="AB67" i="1"/>
  <c r="T67" i="1"/>
  <c r="AB61" i="1"/>
  <c r="T61" i="1"/>
  <c r="AB57" i="1"/>
  <c r="T57" i="1"/>
  <c r="AB55" i="1"/>
  <c r="T55" i="1"/>
  <c r="AB53" i="1"/>
  <c r="T53" i="1"/>
  <c r="AB49" i="1"/>
  <c r="T49" i="1"/>
  <c r="AB43" i="1"/>
  <c r="T43" i="1"/>
  <c r="AB41" i="1"/>
  <c r="T41" i="1"/>
  <c r="AB39" i="1"/>
  <c r="T39" i="1"/>
  <c r="AB33" i="1"/>
  <c r="T33" i="1"/>
  <c r="AB31" i="1"/>
  <c r="T31" i="1"/>
  <c r="AB25" i="1"/>
  <c r="T25" i="1"/>
  <c r="AB19" i="1"/>
  <c r="T19" i="1"/>
  <c r="AB17" i="1"/>
  <c r="T17" i="1"/>
  <c r="AB15" i="1"/>
  <c r="T15" i="1"/>
  <c r="AB13" i="1"/>
  <c r="T13" i="1"/>
  <c r="AB7" i="1"/>
  <c r="T7" i="1"/>
  <c r="T87" i="1"/>
  <c r="P97" i="1"/>
  <c r="Q97" i="1" s="1"/>
  <c r="P29" i="1"/>
  <c r="AB29" i="1" s="1"/>
  <c r="P34" i="1"/>
  <c r="P98" i="1"/>
  <c r="Q98" i="1" s="1"/>
  <c r="P26" i="1"/>
  <c r="P37" i="1"/>
  <c r="P56" i="1"/>
  <c r="P60" i="1"/>
  <c r="Q60" i="1" s="1"/>
  <c r="P85" i="1"/>
  <c r="P89" i="1"/>
  <c r="Q89" i="1" s="1"/>
  <c r="U6" i="1"/>
  <c r="P6" i="1"/>
  <c r="U99" i="1"/>
  <c r="P99" i="1"/>
  <c r="U97" i="1"/>
  <c r="U95" i="1"/>
  <c r="P95" i="1"/>
  <c r="Q95" i="1" s="1"/>
  <c r="U93" i="1"/>
  <c r="U90" i="1"/>
  <c r="U88" i="1"/>
  <c r="P88" i="1"/>
  <c r="Q88" i="1" s="1"/>
  <c r="U86" i="1"/>
  <c r="P86" i="1"/>
  <c r="U82" i="1"/>
  <c r="U80" i="1"/>
  <c r="P81" i="1"/>
  <c r="P83" i="1"/>
  <c r="Q83" i="1" s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T51" i="1"/>
  <c r="U49" i="1"/>
  <c r="U47" i="1"/>
  <c r="T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101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102" i="1"/>
  <c r="T100" i="1"/>
  <c r="T96" i="1"/>
  <c r="T84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81" i="1" l="1"/>
  <c r="T81" i="1"/>
  <c r="AB99" i="1"/>
  <c r="T99" i="1"/>
  <c r="Q5" i="1"/>
  <c r="AB6" i="1"/>
  <c r="T6" i="1"/>
  <c r="T89" i="1"/>
  <c r="AB89" i="1"/>
  <c r="T60" i="1"/>
  <c r="AB60" i="1"/>
  <c r="AB37" i="1"/>
  <c r="T37" i="1"/>
  <c r="T98" i="1"/>
  <c r="AB98" i="1"/>
  <c r="AB83" i="1"/>
  <c r="T83" i="1"/>
  <c r="AB86" i="1"/>
  <c r="T86" i="1"/>
  <c r="AB88" i="1"/>
  <c r="T88" i="1"/>
  <c r="AB95" i="1"/>
  <c r="T95" i="1"/>
  <c r="T85" i="1"/>
  <c r="AB85" i="1"/>
  <c r="T56" i="1"/>
  <c r="AB56" i="1"/>
  <c r="T26" i="1"/>
  <c r="AB26" i="1"/>
  <c r="T34" i="1"/>
  <c r="AB34" i="1"/>
  <c r="AB97" i="1"/>
  <c r="T97" i="1"/>
  <c r="T29" i="1"/>
  <c r="P5" i="1"/>
  <c r="K5" i="1"/>
  <c r="AB5" i="1" l="1"/>
</calcChain>
</file>

<file path=xl/sharedStrings.xml><?xml version="1.0" encoding="utf-8"?>
<sst xmlns="http://schemas.openxmlformats.org/spreadsheetml/2006/main" count="391" uniqueCount="172">
  <si>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</si>
  <si>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</si>
  <si>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</si>
  <si>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</si>
  <si>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</si>
  <si>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</si>
  <si>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</si>
  <si>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</si>
  <si>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</si>
  <si>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</si>
  <si>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</si>
  <si>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</si>
  <si>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</si>
  <si>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</si>
  <si>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</si>
  <si>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</si>
  <si>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</si>
  <si>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</si>
  <si>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</si>
  <si>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</si>
  <si>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</si>
  <si>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</si>
  <si>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</si>
  <si>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</si>
  <si>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</si>
  <si>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</si>
  <si>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</si>
  <si>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</si>
  <si>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</si>
  <si>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</si>
  <si>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</si>
  <si>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</si>
  <si>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</si>
  <si>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</si>
  <si>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</si>
  <si>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</si>
  <si>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</si>
  <si>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</si>
  <si>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</si>
  <si>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</si>
  <si>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</si>
  <si>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</si>
  <si>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</si>
  <si>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 / 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</si>
  <si>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</si>
  <si>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</si>
  <si>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</si>
  <si>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</si>
  <si>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</si>
  <si>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</si>
  <si>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</si>
  <si>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</si>
  <si>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</si>
  <si>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</si>
  <si>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</si>
  <si>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</si>
  <si>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</si>
  <si>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</si>
  <si>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</si>
  <si>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</si>
  <si>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</si>
  <si>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</si>
  <si>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</si>
  <si>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необходимо увеличить продажи</t>
  </si>
  <si>
    <t>6206 СВИНИНА ПО-ДОМАШНЕМУ к/в мл/к в/у 0,3кг  Останкино</t>
  </si>
  <si>
    <t>6228 МЯСНОЕ АССОРТИ к/з с/н мгс 1/90 10шт  Останкино</t>
  </si>
  <si>
    <t>не в матрице</t>
  </si>
  <si>
    <t>6303 Мясные Папа может сос п/о мгс 1,5*3  Останкино</t>
  </si>
  <si>
    <t>6324 ДОКТОРСКАЯ ГОСТ вар п/о 0,4кг 8шт  Останкино</t>
  </si>
  <si>
    <t>новинка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</si>
  <si>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</si>
  <si>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</si>
  <si>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</si>
  <si>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</si>
  <si>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</si>
  <si>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</si>
  <si>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</si>
  <si>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</si>
  <si>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</si>
  <si>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</si>
  <si>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</si>
  <si>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</si>
  <si>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есть дубль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</si>
  <si>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</si>
  <si>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</si>
  <si>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</si>
  <si>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</si>
  <si>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11,10,24 в уценку 49шт / 18,10,24 списание недостачи 5шт.</t>
  </si>
  <si>
    <t>6602 БАВАРСКИЕ ПМ сос ц/о мгс 0,35кг 8шт  Останкино</t>
  </si>
  <si>
    <t>просьба Зверева</t>
  </si>
  <si>
    <t>возвращаем для Обжоры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</si>
  <si>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</si>
  <si>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</si>
  <si>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</si>
  <si>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</si>
  <si>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</si>
  <si>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</si>
  <si>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</si>
  <si>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</si>
  <si>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</si>
  <si>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ТС Обжора / 11,10,24 в уценку 56шт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</si>
  <si>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</si>
  <si>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</si>
  <si>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</si>
  <si>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</si>
  <si>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</si>
  <si>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</si>
  <si>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</si>
  <si>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</si>
  <si>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</si>
  <si>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</si>
  <si>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</si>
  <si>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</si>
  <si>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</si>
  <si>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</si>
  <si>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</si>
  <si>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</si>
  <si>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</si>
  <si>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</si>
  <si>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</si>
  <si>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</si>
  <si>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</si>
  <si>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</si>
  <si>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</si>
  <si>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</si>
  <si>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</si>
  <si>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</si>
  <si>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</si>
  <si>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</si>
  <si>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</si>
  <si>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</si>
  <si>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</si>
  <si>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</si>
  <si>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</si>
  <si>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</si>
  <si>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</si>
  <si>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</si>
  <si>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</si>
  <si>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</si>
  <si>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</si>
  <si>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</si>
  <si>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</si>
  <si>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</si>
  <si>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</si>
  <si>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</si>
  <si>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</si>
  <si>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</si>
  <si>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</si>
  <si>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БОНУС_6088 СОЧНЫЕ сос п/о мгс 1*6 ОСТАНКИНО</t>
  </si>
  <si>
    <t>бонус</t>
  </si>
  <si>
    <t>БОНУС_6482 ДОМАШНИЙ РЕЦЕПТ Коровино вар п/о  ОСТАНКИНО</t>
  </si>
  <si>
    <t>ВЫВЕДЕНА!!!6348 ФИЛЕЙНАЯ Папа может вар п/о 0,4кг 8шт.  ОСТАНКИНО</t>
  </si>
  <si>
    <t>ротация на 6866</t>
  </si>
  <si>
    <t>вместо 6865</t>
  </si>
  <si>
    <t>дубль на 6834</t>
  </si>
  <si>
    <t>ТС Обжора / 11,10,24 в уценку 441шт</t>
  </si>
  <si>
    <t>26,10,24 дозаказ Зверева</t>
  </si>
  <si>
    <t>новинка / 26,10,24 дозаказ Зверева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</si>
  <si>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 </t>
    </r>
    <r>
      <rPr>
        <sz val="10"/>
        <rFont val="Arial"/>
        <family val="2"/>
        <charset val="204"/>
      </rPr>
      <t>/ Окончание акции Обжора / 11,10,24 в уценку 88шт</t>
    </r>
  </si>
  <si>
    <t>Остановка активности Обжора</t>
  </si>
  <si>
    <t>приоритет</t>
  </si>
  <si>
    <t>Обжора заказ 111 шт</t>
  </si>
  <si>
    <t>Обжора заказ 211 шт.</t>
  </si>
  <si>
    <t>Обжора заказ 1506 шт.</t>
  </si>
  <si>
    <t>потребнлсть</t>
  </si>
  <si>
    <t>стоп Обжора</t>
  </si>
  <si>
    <t>Зашло 504 , продали 351, остаток 106 шт, где 47 шт????</t>
  </si>
  <si>
    <t>Обжора заказ 176 шт.</t>
  </si>
  <si>
    <t>обжора 74 шт.</t>
  </si>
  <si>
    <t>Зашли тошлько две недели назад, откуда уценка???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</si>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</sst>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2.85546875" customWidth="1"/>
    <col min="3" max="6" width="6.5703125" customWidth="1"/>
    <col min="7" max="7" width="5.28515625" style="8" customWidth="1"/>
    <col min="8" max="8" width="5.28515625" customWidth="1"/>
    <col min="9" max="9" width="16.42578125" bestFit="1" customWidth="1"/>
    <col min="10" max="11" width="6.7109375" customWidth="1"/>
    <col min="12" max="13" width="0.7109375" customWidth="1"/>
    <col min="14" max="18" width="6.7109375" customWidth="1"/>
    <col min="19" max="19" width="55.42578125" customWidth="1"/>
    <col min="20" max="21" width="5.140625" customWidth="1"/>
    <col min="22" max="26" width="5.85546875" customWidth="1"/>
    <col min="27" max="27" width="46.42578125" customWidth="1"/>
    <col min="28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171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SUM(E6:E497)</f>
        <v>16900.738999999998</v>
      </c>
      <c r="F5" s="4">
        <f>SUM(F6:F497)</f>
        <v>20891.387000000002</v>
      </c>
      <c r="G5" s="6"/>
      <c r="H5" s="1"/>
      <c r="I5" s="1"/>
      <c r="J5" s="4">
        <f t="shared" ref="J5:R5" si="0">SUM(J6:J497)</f>
        <v>18415.246999999996</v>
      </c>
      <c r="K5" s="4">
        <f t="shared" si="0"/>
        <v>-1514.5079999999998</v>
      </c>
      <c r="L5" s="4">
        <f t="shared" si="0"/>
        <v>0</v>
      </c>
      <c r="M5" s="4">
        <f t="shared" si="0"/>
        <v>0</v>
      </c>
      <c r="N5" s="4">
        <f t="shared" si="0"/>
        <v>14672</v>
      </c>
      <c r="O5" s="4">
        <f t="shared" si="0"/>
        <v>3380.1477999999997</v>
      </c>
      <c r="P5" s="4">
        <f t="shared" si="0"/>
        <v>13356.096599999999</v>
      </c>
      <c r="Q5" s="4">
        <f t="shared" si="0"/>
        <v>11326</v>
      </c>
      <c r="R5" s="4">
        <f t="shared" si="0"/>
        <v>9284</v>
      </c>
      <c r="S5" s="1"/>
      <c r="T5" s="1"/>
      <c r="U5" s="1"/>
      <c r="V5" s="4">
        <f>SUM(V6:V497)</f>
        <v>3218.9018000000005</v>
      </c>
      <c r="W5" s="4">
        <f>SUM(W6:W497)</f>
        <v>2611.2612000000004</v>
      </c>
      <c r="X5" s="4">
        <f>SUM(X6:X497)</f>
        <v>2636.2410000000004</v>
      </c>
      <c r="Y5" s="4">
        <f>SUM(Y6:Y497)</f>
        <v>2640.9700000000007</v>
      </c>
      <c r="Z5" s="4">
        <f>SUM(Z6:Z497)</f>
        <v>2788.2620000000006</v>
      </c>
      <c r="AA5" s="1"/>
      <c r="AB5" s="4">
        <f>SUM(AB6:AB497)</f>
        <v>4836.9299999999976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30</v>
      </c>
      <c r="B6" s="1" t="s">
        <v>31</v>
      </c>
      <c r="C6" s="1">
        <v>25</v>
      </c>
      <c r="D6" s="1">
        <v>106</v>
      </c>
      <c r="E6" s="1">
        <v>101.6</v>
      </c>
      <c r="F6" s="1">
        <v>15.4</v>
      </c>
      <c r="G6" s="6">
        <v>0.4</v>
      </c>
      <c r="H6" s="1">
        <v>60</v>
      </c>
      <c r="I6" s="1" t="s">
        <v>32</v>
      </c>
      <c r="J6" s="1">
        <v>103</v>
      </c>
      <c r="K6" s="1">
        <f t="shared" ref="K6:K36" si="1">E6-J6</f>
        <v>-1.4000000000000057</v>
      </c>
      <c r="L6" s="1"/>
      <c r="M6" s="1"/>
      <c r="N6" s="1">
        <v>200</v>
      </c>
      <c r="O6" s="1">
        <f>E6/5</f>
        <v>20.32</v>
      </c>
      <c r="P6" s="5">
        <f>13*O6-N6-F6</f>
        <v>48.760000000000026</v>
      </c>
      <c r="Q6" s="5">
        <v>70</v>
      </c>
      <c r="R6" s="5">
        <v>100</v>
      </c>
      <c r="S6" s="1"/>
      <c r="T6" s="1">
        <f>(F6+N6+Q6)/O6</f>
        <v>14.04527559055118</v>
      </c>
      <c r="U6" s="1">
        <f>(F6+N6)/O6</f>
        <v>10.600393700787402</v>
      </c>
      <c r="V6" s="1">
        <v>25</v>
      </c>
      <c r="W6" s="1">
        <v>15.2</v>
      </c>
      <c r="X6" s="1">
        <v>20.8</v>
      </c>
      <c r="Y6" s="1">
        <v>21</v>
      </c>
      <c r="Z6" s="1">
        <v>27</v>
      </c>
      <c r="AA6" s="1" t="s">
        <v>33</v>
      </c>
      <c r="AB6" s="1">
        <f>Q6*G6</f>
        <v>28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34</v>
      </c>
      <c r="B7" s="1" t="s">
        <v>35</v>
      </c>
      <c r="C7" s="1">
        <v>7.0910000000000002</v>
      </c>
      <c r="D7" s="1">
        <v>50.927</v>
      </c>
      <c r="E7" s="1">
        <v>15.071999999999999</v>
      </c>
      <c r="F7" s="1">
        <v>22.721</v>
      </c>
      <c r="G7" s="6">
        <v>1</v>
      </c>
      <c r="H7" s="1">
        <v>120</v>
      </c>
      <c r="I7" s="1" t="s">
        <v>32</v>
      </c>
      <c r="J7" s="1">
        <v>15</v>
      </c>
      <c r="K7" s="1">
        <f t="shared" si="1"/>
        <v>7.1999999999999176E-2</v>
      </c>
      <c r="L7" s="1"/>
      <c r="M7" s="1"/>
      <c r="N7" s="1"/>
      <c r="O7" s="1">
        <f t="shared" ref="O7:O67" si="2">E7/5</f>
        <v>3.0143999999999997</v>
      </c>
      <c r="P7" s="5">
        <f t="shared" ref="P7:P46" si="3">13*O7-N7-F7</f>
        <v>16.466199999999997</v>
      </c>
      <c r="Q7" s="5">
        <v>22</v>
      </c>
      <c r="R7" s="5">
        <v>22</v>
      </c>
      <c r="S7" s="1"/>
      <c r="T7" s="1">
        <f t="shared" ref="T7:T46" si="4">(F7+N7+Q7)/O7</f>
        <v>14.835788216560513</v>
      </c>
      <c r="U7" s="1">
        <f t="shared" ref="U7:U70" si="5">(F7+N7)/O7</f>
        <v>7.5374867303609348</v>
      </c>
      <c r="V7" s="1">
        <v>3.0131999999999999</v>
      </c>
      <c r="W7" s="1">
        <v>3.089</v>
      </c>
      <c r="X7" s="1">
        <v>2.6379999999999999</v>
      </c>
      <c r="Y7" s="1">
        <v>2.0461999999999998</v>
      </c>
      <c r="Z7" s="1">
        <v>2.2063999999999999</v>
      </c>
      <c r="AA7" s="1"/>
      <c r="AB7" s="1">
        <f t="shared" ref="AB7:AB46" si="6">Q7*G7</f>
        <v>22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36</v>
      </c>
      <c r="B8" s="1" t="s">
        <v>35</v>
      </c>
      <c r="C8" s="1">
        <v>70.816999999999993</v>
      </c>
      <c r="D8" s="1">
        <v>571.71400000000006</v>
      </c>
      <c r="E8" s="1">
        <v>205.673</v>
      </c>
      <c r="F8" s="1">
        <v>398.22199999999998</v>
      </c>
      <c r="G8" s="6">
        <v>1</v>
      </c>
      <c r="H8" s="1">
        <v>45</v>
      </c>
      <c r="I8" s="1" t="s">
        <v>37</v>
      </c>
      <c r="J8" s="1">
        <v>199</v>
      </c>
      <c r="K8" s="1">
        <f t="shared" si="1"/>
        <v>6.6730000000000018</v>
      </c>
      <c r="L8" s="1"/>
      <c r="M8" s="1"/>
      <c r="N8" s="1">
        <v>300</v>
      </c>
      <c r="O8" s="1">
        <f t="shared" si="2"/>
        <v>41.134599999999999</v>
      </c>
      <c r="P8" s="5"/>
      <c r="Q8" s="5">
        <f t="shared" ref="Q8:Q45" si="7">ROUND(P8,0)</f>
        <v>0</v>
      </c>
      <c r="R8" s="5"/>
      <c r="S8" s="1"/>
      <c r="T8" s="1">
        <f t="shared" si="4"/>
        <v>16.974080214709758</v>
      </c>
      <c r="U8" s="1">
        <f t="shared" si="5"/>
        <v>16.974080214709758</v>
      </c>
      <c r="V8" s="1">
        <v>53.5212</v>
      </c>
      <c r="W8" s="1">
        <v>37.0792</v>
      </c>
      <c r="X8" s="1">
        <v>27.955200000000001</v>
      </c>
      <c r="Y8" s="1">
        <v>38.5398</v>
      </c>
      <c r="Z8" s="1">
        <v>31.093</v>
      </c>
      <c r="AA8" s="1" t="s">
        <v>38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39</v>
      </c>
      <c r="B9" s="1" t="s">
        <v>35</v>
      </c>
      <c r="C9" s="1">
        <v>1755.0039999999999</v>
      </c>
      <c r="D9" s="1">
        <v>2689.3139999999999</v>
      </c>
      <c r="E9" s="1">
        <v>1329.4159999999999</v>
      </c>
      <c r="F9" s="1">
        <v>2565.3679999999999</v>
      </c>
      <c r="G9" s="6">
        <v>1</v>
      </c>
      <c r="H9" s="1">
        <v>60</v>
      </c>
      <c r="I9" s="1" t="s">
        <v>40</v>
      </c>
      <c r="J9" s="1">
        <v>1296.5</v>
      </c>
      <c r="K9" s="1">
        <f t="shared" si="1"/>
        <v>32.91599999999994</v>
      </c>
      <c r="L9" s="1"/>
      <c r="M9" s="1"/>
      <c r="N9" s="1">
        <v>2000</v>
      </c>
      <c r="O9" s="1">
        <f t="shared" si="2"/>
        <v>265.88319999999999</v>
      </c>
      <c r="P9" s="5"/>
      <c r="Q9" s="5">
        <f t="shared" si="7"/>
        <v>0</v>
      </c>
      <c r="R9" s="5">
        <v>200</v>
      </c>
      <c r="S9" s="1"/>
      <c r="T9" s="1">
        <f t="shared" si="4"/>
        <v>17.1705771556834</v>
      </c>
      <c r="U9" s="1">
        <f t="shared" si="5"/>
        <v>17.1705771556834</v>
      </c>
      <c r="V9" s="1">
        <v>348.971</v>
      </c>
      <c r="W9" s="1">
        <v>311.46019999999999</v>
      </c>
      <c r="X9" s="1">
        <v>294.2758</v>
      </c>
      <c r="Y9" s="1">
        <v>333.56040000000002</v>
      </c>
      <c r="Z9" s="1">
        <v>310.24259999999998</v>
      </c>
      <c r="AA9" s="15" t="s">
        <v>63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41</v>
      </c>
      <c r="B10" s="1" t="s">
        <v>35</v>
      </c>
      <c r="C10" s="1">
        <v>80.55</v>
      </c>
      <c r="D10" s="1"/>
      <c r="E10" s="1">
        <v>34.103999999999999</v>
      </c>
      <c r="F10" s="1">
        <v>18.628</v>
      </c>
      <c r="G10" s="6">
        <v>1</v>
      </c>
      <c r="H10" s="1">
        <v>120</v>
      </c>
      <c r="I10" s="1" t="s">
        <v>32</v>
      </c>
      <c r="J10" s="1">
        <v>33.700000000000003</v>
      </c>
      <c r="K10" s="1">
        <f t="shared" si="1"/>
        <v>0.40399999999999636</v>
      </c>
      <c r="L10" s="1"/>
      <c r="M10" s="1"/>
      <c r="N10" s="1"/>
      <c r="O10" s="1">
        <f t="shared" si="2"/>
        <v>6.8208000000000002</v>
      </c>
      <c r="P10" s="5">
        <f t="shared" si="3"/>
        <v>70.042400000000001</v>
      </c>
      <c r="Q10" s="5">
        <v>84</v>
      </c>
      <c r="R10" s="5">
        <v>84</v>
      </c>
      <c r="S10" s="1"/>
      <c r="T10" s="1">
        <f t="shared" si="4"/>
        <v>15.046328876378137</v>
      </c>
      <c r="U10" s="1">
        <f t="shared" si="5"/>
        <v>2.7310579404175463</v>
      </c>
      <c r="V10" s="1">
        <v>3.8512</v>
      </c>
      <c r="W10" s="1">
        <v>3.7315999999999998</v>
      </c>
      <c r="X10" s="1">
        <v>6.4953999999999992</v>
      </c>
      <c r="Y10" s="1">
        <v>3.7658</v>
      </c>
      <c r="Z10" s="1">
        <v>2.5888</v>
      </c>
      <c r="AA10" s="1"/>
      <c r="AB10" s="1">
        <f t="shared" si="6"/>
        <v>84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42</v>
      </c>
      <c r="B11" s="1" t="s">
        <v>35</v>
      </c>
      <c r="C11" s="1">
        <v>181.15199999999999</v>
      </c>
      <c r="D11" s="1">
        <v>250.58699999999999</v>
      </c>
      <c r="E11" s="1">
        <v>86.073999999999998</v>
      </c>
      <c r="F11" s="1">
        <v>317.40100000000001</v>
      </c>
      <c r="G11" s="6">
        <v>1</v>
      </c>
      <c r="H11" s="1" t="e">
        <v>#N/A</v>
      </c>
      <c r="I11" s="1" t="s">
        <v>32</v>
      </c>
      <c r="J11" s="1">
        <v>82.6</v>
      </c>
      <c r="K11" s="1">
        <f t="shared" si="1"/>
        <v>3.4740000000000038</v>
      </c>
      <c r="L11" s="1"/>
      <c r="M11" s="1"/>
      <c r="N11" s="1"/>
      <c r="O11" s="1">
        <f t="shared" si="2"/>
        <v>17.2148</v>
      </c>
      <c r="P11" s="5"/>
      <c r="Q11" s="5">
        <f t="shared" si="7"/>
        <v>0</v>
      </c>
      <c r="R11" s="5"/>
      <c r="S11" s="1"/>
      <c r="T11" s="1">
        <f t="shared" si="4"/>
        <v>18.437681529846412</v>
      </c>
      <c r="U11" s="1">
        <f t="shared" si="5"/>
        <v>18.437681529846412</v>
      </c>
      <c r="V11" s="1">
        <v>17.261199999999999</v>
      </c>
      <c r="W11" s="1">
        <v>13.5684</v>
      </c>
      <c r="X11" s="1">
        <v>18.105</v>
      </c>
      <c r="Y11" s="1">
        <v>2.1503999999999999</v>
      </c>
      <c r="Z11" s="1">
        <v>0</v>
      </c>
      <c r="AA11" s="17" t="s">
        <v>43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44</v>
      </c>
      <c r="B12" s="1" t="s">
        <v>35</v>
      </c>
      <c r="C12" s="1">
        <v>93.93</v>
      </c>
      <c r="D12" s="1">
        <v>617.08600000000001</v>
      </c>
      <c r="E12" s="1">
        <v>159.679</v>
      </c>
      <c r="F12" s="1">
        <v>434.72199999999998</v>
      </c>
      <c r="G12" s="6">
        <v>1</v>
      </c>
      <c r="H12" s="1">
        <v>60</v>
      </c>
      <c r="I12" s="1" t="s">
        <v>40</v>
      </c>
      <c r="J12" s="1">
        <v>154.69999999999999</v>
      </c>
      <c r="K12" s="1">
        <f t="shared" si="1"/>
        <v>4.9790000000000134</v>
      </c>
      <c r="L12" s="1"/>
      <c r="M12" s="1"/>
      <c r="N12" s="1">
        <v>250</v>
      </c>
      <c r="O12" s="1">
        <f t="shared" si="2"/>
        <v>31.9358</v>
      </c>
      <c r="P12" s="5"/>
      <c r="Q12" s="5">
        <f t="shared" si="7"/>
        <v>0</v>
      </c>
      <c r="R12" s="5"/>
      <c r="S12" s="1"/>
      <c r="T12" s="1">
        <f t="shared" si="4"/>
        <v>21.440577658928223</v>
      </c>
      <c r="U12" s="1">
        <f t="shared" si="5"/>
        <v>21.440577658928223</v>
      </c>
      <c r="V12" s="1">
        <v>53.186800000000012</v>
      </c>
      <c r="W12" s="1">
        <v>44.624000000000002</v>
      </c>
      <c r="X12" s="1">
        <v>20.615600000000001</v>
      </c>
      <c r="Y12" s="1">
        <v>43.520200000000003</v>
      </c>
      <c r="Z12" s="1">
        <v>28.229199999999999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45</v>
      </c>
      <c r="B13" s="1" t="s">
        <v>35</v>
      </c>
      <c r="C13" s="1">
        <v>333.24599999999998</v>
      </c>
      <c r="D13" s="1">
        <v>1150.4069999999999</v>
      </c>
      <c r="E13" s="1">
        <v>494.935</v>
      </c>
      <c r="F13" s="1">
        <v>762.79700000000003</v>
      </c>
      <c r="G13" s="6">
        <v>1</v>
      </c>
      <c r="H13" s="1">
        <v>60</v>
      </c>
      <c r="I13" s="1" t="s">
        <v>40</v>
      </c>
      <c r="J13" s="1">
        <v>483.7</v>
      </c>
      <c r="K13" s="1">
        <f t="shared" si="1"/>
        <v>11.235000000000014</v>
      </c>
      <c r="L13" s="1"/>
      <c r="M13" s="1"/>
      <c r="N13" s="1">
        <v>600</v>
      </c>
      <c r="O13" s="1">
        <f t="shared" si="2"/>
        <v>98.986999999999995</v>
      </c>
      <c r="P13" s="5">
        <f t="shared" ref="P13" si="8">14*O13-N13-F13</f>
        <v>23.020999999999958</v>
      </c>
      <c r="Q13" s="5">
        <f t="shared" si="7"/>
        <v>23</v>
      </c>
      <c r="R13" s="5"/>
      <c r="S13" s="1"/>
      <c r="T13" s="1">
        <f t="shared" si="4"/>
        <v>13.999787850929922</v>
      </c>
      <c r="U13" s="1">
        <f t="shared" si="5"/>
        <v>13.767434107509068</v>
      </c>
      <c r="V13" s="1">
        <v>112.4126</v>
      </c>
      <c r="W13" s="1">
        <v>82.703400000000002</v>
      </c>
      <c r="X13" s="1">
        <v>82.296199999999999</v>
      </c>
      <c r="Y13" s="1">
        <v>87.631799999999998</v>
      </c>
      <c r="Z13" s="1">
        <v>82.137799999999999</v>
      </c>
      <c r="AA13" s="1"/>
      <c r="AB13" s="1">
        <f t="shared" si="6"/>
        <v>23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46</v>
      </c>
      <c r="B14" s="1" t="s">
        <v>31</v>
      </c>
      <c r="C14" s="1">
        <v>134</v>
      </c>
      <c r="D14" s="1">
        <v>208</v>
      </c>
      <c r="E14" s="1">
        <v>115</v>
      </c>
      <c r="F14" s="1">
        <v>199</v>
      </c>
      <c r="G14" s="6">
        <v>0.25</v>
      </c>
      <c r="H14" s="1">
        <v>120</v>
      </c>
      <c r="I14" s="1" t="s">
        <v>32</v>
      </c>
      <c r="J14" s="1">
        <v>122</v>
      </c>
      <c r="K14" s="1">
        <f t="shared" si="1"/>
        <v>-7</v>
      </c>
      <c r="L14" s="1"/>
      <c r="M14" s="1"/>
      <c r="N14" s="1">
        <v>100</v>
      </c>
      <c r="O14" s="1">
        <f t="shared" si="2"/>
        <v>23</v>
      </c>
      <c r="P14" s="5">
        <f>15*O14-N14-F14</f>
        <v>46</v>
      </c>
      <c r="Q14" s="5">
        <v>80</v>
      </c>
      <c r="R14" s="21">
        <v>80</v>
      </c>
      <c r="S14" s="1"/>
      <c r="T14" s="1">
        <f t="shared" si="4"/>
        <v>16.478260869565219</v>
      </c>
      <c r="U14" s="1">
        <f t="shared" si="5"/>
        <v>13</v>
      </c>
      <c r="V14" s="1">
        <v>24.8</v>
      </c>
      <c r="W14" s="1">
        <v>23.4</v>
      </c>
      <c r="X14" s="1">
        <v>10.4</v>
      </c>
      <c r="Y14" s="1">
        <v>8.4</v>
      </c>
      <c r="Z14" s="1">
        <v>6</v>
      </c>
      <c r="AA14" s="22" t="s">
        <v>33</v>
      </c>
      <c r="AB14" s="1">
        <f t="shared" si="6"/>
        <v>20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47</v>
      </c>
      <c r="B15" s="1" t="s">
        <v>35</v>
      </c>
      <c r="C15" s="1">
        <v>46.634999999999998</v>
      </c>
      <c r="D15" s="1">
        <v>460.839</v>
      </c>
      <c r="E15" s="1">
        <v>169.18199999999999</v>
      </c>
      <c r="F15" s="1">
        <v>251.78200000000001</v>
      </c>
      <c r="G15" s="6">
        <v>1</v>
      </c>
      <c r="H15" s="1">
        <v>45</v>
      </c>
      <c r="I15" s="1" t="s">
        <v>37</v>
      </c>
      <c r="J15" s="1">
        <v>180</v>
      </c>
      <c r="K15" s="1">
        <f t="shared" si="1"/>
        <v>-10.818000000000012</v>
      </c>
      <c r="L15" s="1"/>
      <c r="M15" s="1"/>
      <c r="N15" s="1">
        <v>200</v>
      </c>
      <c r="O15" s="1">
        <f t="shared" si="2"/>
        <v>33.836399999999998</v>
      </c>
      <c r="P15" s="5">
        <f>14*O15-N15-F15</f>
        <v>21.927599999999956</v>
      </c>
      <c r="Q15" s="5">
        <f t="shared" si="7"/>
        <v>22</v>
      </c>
      <c r="R15" s="5">
        <v>40</v>
      </c>
      <c r="S15" s="1"/>
      <c r="T15" s="1">
        <f t="shared" si="4"/>
        <v>14.002139707533901</v>
      </c>
      <c r="U15" s="1">
        <f t="shared" si="5"/>
        <v>13.351952335354827</v>
      </c>
      <c r="V15" s="1">
        <v>37.577399999999997</v>
      </c>
      <c r="W15" s="1">
        <v>33.092599999999997</v>
      </c>
      <c r="X15" s="1">
        <v>34.160600000000002</v>
      </c>
      <c r="Y15" s="1">
        <v>42.372999999999998</v>
      </c>
      <c r="Z15" s="1">
        <v>25.953399999999998</v>
      </c>
      <c r="AA15" s="1"/>
      <c r="AB15" s="1">
        <f t="shared" si="6"/>
        <v>22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48</v>
      </c>
      <c r="B16" s="1" t="s">
        <v>35</v>
      </c>
      <c r="C16" s="1">
        <v>2.74</v>
      </c>
      <c r="D16" s="1">
        <v>131.315</v>
      </c>
      <c r="E16" s="1">
        <v>46.655000000000001</v>
      </c>
      <c r="F16" s="1">
        <v>42.19</v>
      </c>
      <c r="G16" s="6">
        <v>1</v>
      </c>
      <c r="H16" s="1">
        <v>60</v>
      </c>
      <c r="I16" s="1" t="s">
        <v>32</v>
      </c>
      <c r="J16" s="1">
        <v>46.3</v>
      </c>
      <c r="K16" s="1">
        <f t="shared" si="1"/>
        <v>0.35500000000000398</v>
      </c>
      <c r="L16" s="1"/>
      <c r="M16" s="1"/>
      <c r="N16" s="1">
        <v>60</v>
      </c>
      <c r="O16" s="1">
        <f t="shared" si="2"/>
        <v>9.3309999999999995</v>
      </c>
      <c r="P16" s="5">
        <f t="shared" si="3"/>
        <v>19.113</v>
      </c>
      <c r="Q16" s="5">
        <v>30</v>
      </c>
      <c r="R16" s="5">
        <v>50</v>
      </c>
      <c r="S16" s="1"/>
      <c r="T16" s="1">
        <f t="shared" si="4"/>
        <v>14.166755974707963</v>
      </c>
      <c r="U16" s="1">
        <f t="shared" si="5"/>
        <v>10.951666488050584</v>
      </c>
      <c r="V16" s="1">
        <v>9.66</v>
      </c>
      <c r="W16" s="1">
        <v>14.186</v>
      </c>
      <c r="X16" s="1">
        <v>9.7729999999999997</v>
      </c>
      <c r="Y16" s="1">
        <v>10.776199999999999</v>
      </c>
      <c r="Z16" s="1">
        <v>13.023</v>
      </c>
      <c r="AA16" s="1"/>
      <c r="AB16" s="1">
        <f t="shared" si="6"/>
        <v>30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49</v>
      </c>
      <c r="B17" s="1" t="s">
        <v>31</v>
      </c>
      <c r="C17" s="1">
        <v>144</v>
      </c>
      <c r="D17" s="1">
        <v>96</v>
      </c>
      <c r="E17" s="1">
        <v>112</v>
      </c>
      <c r="F17" s="1">
        <v>121</v>
      </c>
      <c r="G17" s="6">
        <v>0.25</v>
      </c>
      <c r="H17" s="1">
        <v>120</v>
      </c>
      <c r="I17" s="1" t="s">
        <v>32</v>
      </c>
      <c r="J17" s="1">
        <v>114</v>
      </c>
      <c r="K17" s="1">
        <f t="shared" si="1"/>
        <v>-2</v>
      </c>
      <c r="L17" s="1"/>
      <c r="M17" s="1"/>
      <c r="N17" s="1">
        <v>100</v>
      </c>
      <c r="O17" s="1">
        <f t="shared" si="2"/>
        <v>22.4</v>
      </c>
      <c r="P17" s="5">
        <f t="shared" si="3"/>
        <v>70.199999999999989</v>
      </c>
      <c r="Q17" s="5">
        <v>160</v>
      </c>
      <c r="R17" s="21">
        <v>160</v>
      </c>
      <c r="S17" s="1"/>
      <c r="T17" s="1">
        <f t="shared" si="4"/>
        <v>17.008928571428573</v>
      </c>
      <c r="U17" s="1">
        <f t="shared" si="5"/>
        <v>9.8660714285714288</v>
      </c>
      <c r="V17" s="1">
        <v>21.2</v>
      </c>
      <c r="W17" s="1">
        <v>17.399999999999999</v>
      </c>
      <c r="X17" s="1">
        <v>17</v>
      </c>
      <c r="Y17" s="1">
        <v>27.6</v>
      </c>
      <c r="Z17" s="1">
        <v>20</v>
      </c>
      <c r="AA17" s="22" t="s">
        <v>33</v>
      </c>
      <c r="AB17" s="1">
        <f t="shared" si="6"/>
        <v>40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50</v>
      </c>
      <c r="B18" s="1" t="s">
        <v>31</v>
      </c>
      <c r="C18" s="1"/>
      <c r="D18" s="1">
        <v>138</v>
      </c>
      <c r="E18" s="1">
        <v>61</v>
      </c>
      <c r="F18" s="1">
        <v>75</v>
      </c>
      <c r="G18" s="6">
        <v>0.4</v>
      </c>
      <c r="H18" s="1">
        <v>60</v>
      </c>
      <c r="I18" s="1" t="s">
        <v>32</v>
      </c>
      <c r="J18" s="1">
        <v>75</v>
      </c>
      <c r="K18" s="1">
        <f t="shared" si="1"/>
        <v>-14</v>
      </c>
      <c r="L18" s="1"/>
      <c r="M18" s="1"/>
      <c r="N18" s="1">
        <v>80</v>
      </c>
      <c r="O18" s="1">
        <f t="shared" si="2"/>
        <v>12.2</v>
      </c>
      <c r="P18" s="5">
        <v>6</v>
      </c>
      <c r="Q18" s="5">
        <v>45</v>
      </c>
      <c r="R18" s="5">
        <v>80</v>
      </c>
      <c r="S18" s="1"/>
      <c r="T18" s="1">
        <f t="shared" si="4"/>
        <v>16.393442622950822</v>
      </c>
      <c r="U18" s="1">
        <f t="shared" si="5"/>
        <v>12.704918032786885</v>
      </c>
      <c r="V18" s="1">
        <v>17.2</v>
      </c>
      <c r="W18" s="1">
        <v>10</v>
      </c>
      <c r="X18" s="1">
        <v>9</v>
      </c>
      <c r="Y18" s="1">
        <v>7.6</v>
      </c>
      <c r="Z18" s="1">
        <v>9.1999999999999993</v>
      </c>
      <c r="AA18" s="1"/>
      <c r="AB18" s="1">
        <f t="shared" si="6"/>
        <v>18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51</v>
      </c>
      <c r="B19" s="1" t="s">
        <v>35</v>
      </c>
      <c r="C19" s="1">
        <v>62.774000000000001</v>
      </c>
      <c r="D19" s="1">
        <v>541.69000000000005</v>
      </c>
      <c r="E19" s="1">
        <v>228.46600000000001</v>
      </c>
      <c r="F19" s="1">
        <v>285.52300000000002</v>
      </c>
      <c r="G19" s="6">
        <v>1</v>
      </c>
      <c r="H19" s="1">
        <v>45</v>
      </c>
      <c r="I19" s="1" t="s">
        <v>37</v>
      </c>
      <c r="J19" s="1">
        <v>235.9</v>
      </c>
      <c r="K19" s="1">
        <f t="shared" si="1"/>
        <v>-7.4339999999999975</v>
      </c>
      <c r="L19" s="1"/>
      <c r="M19" s="1"/>
      <c r="N19" s="1">
        <v>300</v>
      </c>
      <c r="O19" s="1">
        <f t="shared" si="2"/>
        <v>45.693200000000004</v>
      </c>
      <c r="P19" s="5">
        <f>14*O19-N19-F19</f>
        <v>54.181800000000067</v>
      </c>
      <c r="Q19" s="5">
        <v>100</v>
      </c>
      <c r="R19" s="5">
        <v>100</v>
      </c>
      <c r="S19" s="1"/>
      <c r="T19" s="1">
        <f t="shared" si="4"/>
        <v>15.00273563681248</v>
      </c>
      <c r="U19" s="1">
        <f t="shared" si="5"/>
        <v>12.814226186828675</v>
      </c>
      <c r="V19" s="1">
        <v>43.438200000000002</v>
      </c>
      <c r="W19" s="1">
        <v>37.161999999999999</v>
      </c>
      <c r="X19" s="1">
        <v>34.056199999999997</v>
      </c>
      <c r="Y19" s="1">
        <v>46.613999999999997</v>
      </c>
      <c r="Z19" s="1">
        <v>48.792000000000002</v>
      </c>
      <c r="AA19" s="1"/>
      <c r="AB19" s="1">
        <f t="shared" si="6"/>
        <v>100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52</v>
      </c>
      <c r="B20" s="1" t="s">
        <v>31</v>
      </c>
      <c r="C20" s="1">
        <v>140</v>
      </c>
      <c r="D20" s="1">
        <v>416</v>
      </c>
      <c r="E20" s="1">
        <v>257</v>
      </c>
      <c r="F20" s="1">
        <v>242</v>
      </c>
      <c r="G20" s="6">
        <v>0.12</v>
      </c>
      <c r="H20" s="1">
        <v>60</v>
      </c>
      <c r="I20" s="1" t="s">
        <v>32</v>
      </c>
      <c r="J20" s="1">
        <v>264</v>
      </c>
      <c r="K20" s="1">
        <f t="shared" si="1"/>
        <v>-7</v>
      </c>
      <c r="L20" s="1"/>
      <c r="M20" s="1"/>
      <c r="N20" s="1">
        <v>250</v>
      </c>
      <c r="O20" s="1">
        <f t="shared" si="2"/>
        <v>51.4</v>
      </c>
      <c r="P20" s="5">
        <f t="shared" si="3"/>
        <v>176.19999999999993</v>
      </c>
      <c r="Q20" s="5">
        <v>230</v>
      </c>
      <c r="R20" s="5">
        <v>270</v>
      </c>
      <c r="S20" s="1"/>
      <c r="T20" s="1">
        <f t="shared" si="4"/>
        <v>14.046692607003891</v>
      </c>
      <c r="U20" s="1">
        <f t="shared" si="5"/>
        <v>9.5719844357976651</v>
      </c>
      <c r="V20" s="1">
        <v>53</v>
      </c>
      <c r="W20" s="1">
        <v>44.6</v>
      </c>
      <c r="X20" s="1">
        <v>49.6</v>
      </c>
      <c r="Y20" s="1">
        <v>50</v>
      </c>
      <c r="Z20" s="1">
        <v>47</v>
      </c>
      <c r="AA20" s="1" t="s">
        <v>33</v>
      </c>
      <c r="AB20" s="1">
        <f t="shared" si="6"/>
        <v>27.599999999999998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53</v>
      </c>
      <c r="B21" s="1" t="s">
        <v>35</v>
      </c>
      <c r="C21" s="1"/>
      <c r="D21" s="1">
        <v>260.49299999999999</v>
      </c>
      <c r="E21" s="1">
        <v>50.295999999999999</v>
      </c>
      <c r="F21" s="1">
        <v>159.75</v>
      </c>
      <c r="G21" s="6">
        <v>1</v>
      </c>
      <c r="H21" s="1">
        <v>45</v>
      </c>
      <c r="I21" s="1" t="s">
        <v>32</v>
      </c>
      <c r="J21" s="1">
        <v>55</v>
      </c>
      <c r="K21" s="1">
        <f t="shared" si="1"/>
        <v>-4.7040000000000006</v>
      </c>
      <c r="L21" s="1"/>
      <c r="M21" s="1"/>
      <c r="N21" s="1"/>
      <c r="O21" s="1">
        <f t="shared" si="2"/>
        <v>10.059200000000001</v>
      </c>
      <c r="P21" s="5">
        <v>30</v>
      </c>
      <c r="Q21" s="5">
        <v>40</v>
      </c>
      <c r="R21" s="5">
        <v>50</v>
      </c>
      <c r="S21" s="1"/>
      <c r="T21" s="1">
        <f t="shared" si="4"/>
        <v>19.857443931923015</v>
      </c>
      <c r="U21" s="1">
        <f t="shared" si="5"/>
        <v>15.880984571337679</v>
      </c>
      <c r="V21" s="1">
        <v>10.110799999999999</v>
      </c>
      <c r="W21" s="1">
        <v>17.478400000000001</v>
      </c>
      <c r="X21" s="1">
        <v>13.610799999999999</v>
      </c>
      <c r="Y21" s="1">
        <v>10.8466</v>
      </c>
      <c r="Z21" s="1">
        <v>16.5016</v>
      </c>
      <c r="AA21" s="1"/>
      <c r="AB21" s="1">
        <f t="shared" si="6"/>
        <v>40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54</v>
      </c>
      <c r="B22" s="1" t="s">
        <v>31</v>
      </c>
      <c r="C22" s="1">
        <v>52</v>
      </c>
      <c r="D22" s="1">
        <v>184</v>
      </c>
      <c r="E22" s="1">
        <v>85</v>
      </c>
      <c r="F22" s="1">
        <v>133</v>
      </c>
      <c r="G22" s="6">
        <v>0.25</v>
      </c>
      <c r="H22" s="1">
        <v>120</v>
      </c>
      <c r="I22" s="1" t="s">
        <v>32</v>
      </c>
      <c r="J22" s="1">
        <v>92</v>
      </c>
      <c r="K22" s="1">
        <f t="shared" si="1"/>
        <v>-7</v>
      </c>
      <c r="L22" s="1"/>
      <c r="M22" s="1"/>
      <c r="N22" s="1">
        <v>150</v>
      </c>
      <c r="O22" s="1">
        <f t="shared" si="2"/>
        <v>17</v>
      </c>
      <c r="P22" s="5"/>
      <c r="Q22" s="5">
        <f t="shared" si="7"/>
        <v>0</v>
      </c>
      <c r="R22" s="5"/>
      <c r="S22" s="1"/>
      <c r="T22" s="1">
        <f t="shared" si="4"/>
        <v>16.647058823529413</v>
      </c>
      <c r="U22" s="1">
        <f t="shared" si="5"/>
        <v>16.647058823529413</v>
      </c>
      <c r="V22" s="1">
        <v>22.8</v>
      </c>
      <c r="W22" s="1">
        <v>13.4</v>
      </c>
      <c r="X22" s="1">
        <v>19.600000000000001</v>
      </c>
      <c r="Y22" s="1">
        <v>18.600000000000001</v>
      </c>
      <c r="Z22" s="1">
        <v>13.2</v>
      </c>
      <c r="AA22" s="1" t="s">
        <v>33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55</v>
      </c>
      <c r="B23" s="1" t="s">
        <v>35</v>
      </c>
      <c r="C23" s="1"/>
      <c r="D23" s="1">
        <v>60.853999999999999</v>
      </c>
      <c r="E23" s="1">
        <v>14.72</v>
      </c>
      <c r="F23" s="1">
        <v>29.914000000000001</v>
      </c>
      <c r="G23" s="6">
        <v>1</v>
      </c>
      <c r="H23" s="1">
        <v>120</v>
      </c>
      <c r="I23" s="1" t="s">
        <v>32</v>
      </c>
      <c r="J23" s="1">
        <v>15.5</v>
      </c>
      <c r="K23" s="1">
        <f t="shared" si="1"/>
        <v>-0.77999999999999936</v>
      </c>
      <c r="L23" s="1"/>
      <c r="M23" s="1"/>
      <c r="N23" s="1">
        <v>40</v>
      </c>
      <c r="O23" s="1">
        <f t="shared" si="2"/>
        <v>2.944</v>
      </c>
      <c r="P23" s="5">
        <v>10</v>
      </c>
      <c r="Q23" s="5">
        <f t="shared" si="7"/>
        <v>10</v>
      </c>
      <c r="R23" s="5"/>
      <c r="S23" s="1"/>
      <c r="T23" s="1">
        <f t="shared" si="4"/>
        <v>27.144701086956523</v>
      </c>
      <c r="U23" s="1">
        <f t="shared" si="5"/>
        <v>23.747961956521738</v>
      </c>
      <c r="V23" s="1">
        <v>2.5912000000000002</v>
      </c>
      <c r="W23" s="1">
        <v>4.7721999999999998</v>
      </c>
      <c r="X23" s="1">
        <v>2.6896</v>
      </c>
      <c r="Y23" s="1">
        <v>2.1314000000000002</v>
      </c>
      <c r="Z23" s="1">
        <v>3.5697999999999999</v>
      </c>
      <c r="AA23" s="1"/>
      <c r="AB23" s="1">
        <f t="shared" si="6"/>
        <v>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56</v>
      </c>
      <c r="B24" s="1" t="s">
        <v>31</v>
      </c>
      <c r="C24" s="1">
        <v>27</v>
      </c>
      <c r="D24" s="1">
        <v>1576</v>
      </c>
      <c r="E24" s="1">
        <v>1095</v>
      </c>
      <c r="F24" s="1">
        <v>503</v>
      </c>
      <c r="G24" s="6">
        <v>0.4</v>
      </c>
      <c r="H24" s="1">
        <v>45</v>
      </c>
      <c r="I24" s="1" t="s">
        <v>32</v>
      </c>
      <c r="J24" s="1">
        <v>1329</v>
      </c>
      <c r="K24" s="1">
        <f t="shared" si="1"/>
        <v>-234</v>
      </c>
      <c r="L24" s="1"/>
      <c r="M24" s="1"/>
      <c r="N24" s="1">
        <v>700</v>
      </c>
      <c r="O24" s="1">
        <f t="shared" si="2"/>
        <v>219</v>
      </c>
      <c r="P24" s="5">
        <f t="shared" si="3"/>
        <v>1644</v>
      </c>
      <c r="Q24" s="5">
        <v>0</v>
      </c>
      <c r="R24" s="19">
        <v>0</v>
      </c>
      <c r="S24" s="15" t="s">
        <v>159</v>
      </c>
      <c r="T24" s="1">
        <f t="shared" si="4"/>
        <v>5.493150684931507</v>
      </c>
      <c r="U24" s="1">
        <f t="shared" si="5"/>
        <v>5.493150684931507</v>
      </c>
      <c r="V24" s="1">
        <v>178.6</v>
      </c>
      <c r="W24" s="1">
        <v>50</v>
      </c>
      <c r="X24" s="1">
        <v>47.4</v>
      </c>
      <c r="Y24" s="1">
        <v>31</v>
      </c>
      <c r="Z24" s="1">
        <v>50.6</v>
      </c>
      <c r="AA24" s="1" t="s">
        <v>159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57</v>
      </c>
      <c r="B25" s="1" t="s">
        <v>35</v>
      </c>
      <c r="C25" s="1">
        <v>12.407</v>
      </c>
      <c r="D25" s="1">
        <v>354.46199999999999</v>
      </c>
      <c r="E25" s="1">
        <v>157.28399999999999</v>
      </c>
      <c r="F25" s="1">
        <v>170.90799999999999</v>
      </c>
      <c r="G25" s="6">
        <v>1</v>
      </c>
      <c r="H25" s="1">
        <v>45</v>
      </c>
      <c r="I25" s="1" t="s">
        <v>32</v>
      </c>
      <c r="J25" s="1">
        <v>165</v>
      </c>
      <c r="K25" s="1">
        <f t="shared" si="1"/>
        <v>-7.7160000000000082</v>
      </c>
      <c r="L25" s="1"/>
      <c r="M25" s="1"/>
      <c r="N25" s="1">
        <v>120</v>
      </c>
      <c r="O25" s="1">
        <f t="shared" si="2"/>
        <v>31.456799999999998</v>
      </c>
      <c r="P25" s="5">
        <f t="shared" si="3"/>
        <v>118.03039999999996</v>
      </c>
      <c r="Q25" s="5">
        <v>150</v>
      </c>
      <c r="R25" s="5">
        <v>180</v>
      </c>
      <c r="S25" s="1"/>
      <c r="T25" s="1">
        <f t="shared" si="4"/>
        <v>14.016301721726306</v>
      </c>
      <c r="U25" s="1">
        <f t="shared" si="5"/>
        <v>9.2478573790086731</v>
      </c>
      <c r="V25" s="1">
        <v>27.5152</v>
      </c>
      <c r="W25" s="1">
        <v>23.938199999999998</v>
      </c>
      <c r="X25" s="1">
        <v>20.495999999999999</v>
      </c>
      <c r="Y25" s="1">
        <v>12.811400000000001</v>
      </c>
      <c r="Z25" s="1">
        <v>29.702000000000002</v>
      </c>
      <c r="AA25" s="1"/>
      <c r="AB25" s="1">
        <f t="shared" si="6"/>
        <v>150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58</v>
      </c>
      <c r="B26" s="1" t="s">
        <v>35</v>
      </c>
      <c r="C26" s="1">
        <v>670.303</v>
      </c>
      <c r="D26" s="1">
        <v>427.92899999999997</v>
      </c>
      <c r="E26" s="1">
        <v>358.279</v>
      </c>
      <c r="F26" s="1">
        <v>586.25900000000001</v>
      </c>
      <c r="G26" s="6">
        <v>1</v>
      </c>
      <c r="H26" s="1">
        <v>60</v>
      </c>
      <c r="I26" s="1" t="s">
        <v>40</v>
      </c>
      <c r="J26" s="1">
        <v>349.2</v>
      </c>
      <c r="K26" s="1">
        <f t="shared" si="1"/>
        <v>9.0790000000000077</v>
      </c>
      <c r="L26" s="1"/>
      <c r="M26" s="1"/>
      <c r="N26" s="1">
        <v>400</v>
      </c>
      <c r="O26" s="1">
        <f t="shared" si="2"/>
        <v>71.655799999999999</v>
      </c>
      <c r="P26" s="5">
        <f>14*O26-N26-F26</f>
        <v>16.922199999999975</v>
      </c>
      <c r="Q26" s="5">
        <v>90</v>
      </c>
      <c r="R26" s="5">
        <v>90</v>
      </c>
      <c r="S26" s="1"/>
      <c r="T26" s="1">
        <f t="shared" si="4"/>
        <v>15.019844869501144</v>
      </c>
      <c r="U26" s="1">
        <f t="shared" si="5"/>
        <v>13.763840470694626</v>
      </c>
      <c r="V26" s="1">
        <v>80.388400000000004</v>
      </c>
      <c r="W26" s="1">
        <v>63.444200000000002</v>
      </c>
      <c r="X26" s="1">
        <v>61.673400000000001</v>
      </c>
      <c r="Y26" s="1">
        <v>102.279</v>
      </c>
      <c r="Z26" s="1">
        <v>97.871000000000009</v>
      </c>
      <c r="AA26" s="1"/>
      <c r="AB26" s="1">
        <f t="shared" si="6"/>
        <v>90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59</v>
      </c>
      <c r="B27" s="1" t="s">
        <v>31</v>
      </c>
      <c r="C27" s="1">
        <v>92</v>
      </c>
      <c r="D27" s="1">
        <v>40</v>
      </c>
      <c r="E27" s="1">
        <v>23</v>
      </c>
      <c r="F27" s="1">
        <v>63</v>
      </c>
      <c r="G27" s="6">
        <v>0.22</v>
      </c>
      <c r="H27" s="1">
        <v>120</v>
      </c>
      <c r="I27" s="1" t="s">
        <v>32</v>
      </c>
      <c r="J27" s="1">
        <v>23</v>
      </c>
      <c r="K27" s="1">
        <f t="shared" si="1"/>
        <v>0</v>
      </c>
      <c r="L27" s="1"/>
      <c r="M27" s="1"/>
      <c r="N27" s="1">
        <v>30</v>
      </c>
      <c r="O27" s="1">
        <f t="shared" si="2"/>
        <v>4.5999999999999996</v>
      </c>
      <c r="P27" s="5"/>
      <c r="Q27" s="5">
        <f t="shared" si="7"/>
        <v>0</v>
      </c>
      <c r="R27" s="5"/>
      <c r="S27" s="1"/>
      <c r="T27" s="1">
        <f t="shared" si="4"/>
        <v>20.217391304347828</v>
      </c>
      <c r="U27" s="1">
        <f t="shared" si="5"/>
        <v>20.217391304347828</v>
      </c>
      <c r="V27" s="1">
        <v>10.6</v>
      </c>
      <c r="W27" s="1">
        <v>5.2</v>
      </c>
      <c r="X27" s="1">
        <v>10</v>
      </c>
      <c r="Y27" s="1">
        <v>4.5999999999999996</v>
      </c>
      <c r="Z27" s="1">
        <v>3</v>
      </c>
      <c r="AA27" s="15" t="s">
        <v>63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60</v>
      </c>
      <c r="B28" s="1" t="s">
        <v>31</v>
      </c>
      <c r="C28" s="1"/>
      <c r="D28" s="1">
        <v>184</v>
      </c>
      <c r="E28" s="1">
        <v>110</v>
      </c>
      <c r="F28" s="1">
        <v>74</v>
      </c>
      <c r="G28" s="6">
        <v>0.33</v>
      </c>
      <c r="H28" s="1">
        <v>45</v>
      </c>
      <c r="I28" s="1" t="s">
        <v>32</v>
      </c>
      <c r="J28" s="1">
        <v>142</v>
      </c>
      <c r="K28" s="1">
        <f t="shared" si="1"/>
        <v>-32</v>
      </c>
      <c r="L28" s="1"/>
      <c r="M28" s="1"/>
      <c r="N28" s="1">
        <v>70</v>
      </c>
      <c r="O28" s="1">
        <f t="shared" si="2"/>
        <v>22</v>
      </c>
      <c r="P28" s="5">
        <f t="shared" si="3"/>
        <v>142</v>
      </c>
      <c r="Q28" s="5">
        <v>192</v>
      </c>
      <c r="R28" s="5">
        <v>192</v>
      </c>
      <c r="S28" s="20" t="s">
        <v>169</v>
      </c>
      <c r="T28" s="1">
        <f t="shared" si="4"/>
        <v>15.272727272727273</v>
      </c>
      <c r="U28" s="1">
        <f t="shared" si="5"/>
        <v>6.5454545454545459</v>
      </c>
      <c r="V28" s="1">
        <v>10.199999999999999</v>
      </c>
      <c r="W28" s="1">
        <v>6</v>
      </c>
      <c r="X28" s="1">
        <v>4.5999999999999996</v>
      </c>
      <c r="Y28" s="1">
        <v>2.8</v>
      </c>
      <c r="Z28" s="1">
        <v>6.4</v>
      </c>
      <c r="AA28" s="1" t="s">
        <v>61</v>
      </c>
      <c r="AB28" s="1">
        <f t="shared" si="6"/>
        <v>63.36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62</v>
      </c>
      <c r="B29" s="1" t="s">
        <v>35</v>
      </c>
      <c r="C29" s="1">
        <v>499.77199999999999</v>
      </c>
      <c r="D29" s="1"/>
      <c r="E29" s="1">
        <v>141.893</v>
      </c>
      <c r="F29" s="16">
        <f>309.269+F100</f>
        <v>339.24200000000002</v>
      </c>
      <c r="G29" s="6">
        <v>1</v>
      </c>
      <c r="H29" s="1">
        <v>45</v>
      </c>
      <c r="I29" s="1" t="s">
        <v>37</v>
      </c>
      <c r="J29" s="1">
        <v>136</v>
      </c>
      <c r="K29" s="1">
        <f t="shared" si="1"/>
        <v>5.8930000000000007</v>
      </c>
      <c r="L29" s="1"/>
      <c r="M29" s="1"/>
      <c r="N29" s="1"/>
      <c r="O29" s="1">
        <f t="shared" si="2"/>
        <v>28.378599999999999</v>
      </c>
      <c r="P29" s="5">
        <f>14*O29-N29-F29</f>
        <v>58.058399999999949</v>
      </c>
      <c r="Q29" s="5">
        <v>90</v>
      </c>
      <c r="R29" s="5">
        <v>150</v>
      </c>
      <c r="S29" s="1"/>
      <c r="T29" s="1">
        <f t="shared" si="4"/>
        <v>15.125552352829246</v>
      </c>
      <c r="U29" s="1">
        <f t="shared" si="5"/>
        <v>11.954148548554194</v>
      </c>
      <c r="V29" s="1">
        <v>34.921799999999998</v>
      </c>
      <c r="W29" s="1">
        <v>31.872800000000002</v>
      </c>
      <c r="X29" s="1">
        <v>31.119399999999999</v>
      </c>
      <c r="Y29" s="1">
        <v>58.494199999999999</v>
      </c>
      <c r="Z29" s="1">
        <v>89.934600000000003</v>
      </c>
      <c r="AA29" s="1"/>
      <c r="AB29" s="1">
        <f t="shared" si="6"/>
        <v>90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64</v>
      </c>
      <c r="B30" s="1" t="s">
        <v>31</v>
      </c>
      <c r="C30" s="1">
        <v>16</v>
      </c>
      <c r="D30" s="1">
        <v>606</v>
      </c>
      <c r="E30" s="1">
        <v>320</v>
      </c>
      <c r="F30" s="1">
        <v>302</v>
      </c>
      <c r="G30" s="6">
        <v>0.3</v>
      </c>
      <c r="H30" s="1">
        <v>45</v>
      </c>
      <c r="I30" s="1" t="s">
        <v>32</v>
      </c>
      <c r="J30" s="1">
        <v>340</v>
      </c>
      <c r="K30" s="1">
        <f t="shared" si="1"/>
        <v>-20</v>
      </c>
      <c r="L30" s="1"/>
      <c r="M30" s="1"/>
      <c r="N30" s="1">
        <v>600</v>
      </c>
      <c r="O30" s="1">
        <f t="shared" si="2"/>
        <v>64</v>
      </c>
      <c r="P30" s="5"/>
      <c r="Q30" s="5">
        <v>60</v>
      </c>
      <c r="R30" s="5">
        <v>300</v>
      </c>
      <c r="S30" s="1"/>
      <c r="T30" s="1">
        <f t="shared" si="4"/>
        <v>15.03125</v>
      </c>
      <c r="U30" s="1">
        <f t="shared" si="5"/>
        <v>14.09375</v>
      </c>
      <c r="V30" s="1">
        <v>11</v>
      </c>
      <c r="W30" s="1">
        <v>24.2</v>
      </c>
      <c r="X30" s="1">
        <v>7.4</v>
      </c>
      <c r="Y30" s="1">
        <v>12.2</v>
      </c>
      <c r="Z30" s="1">
        <v>18.399999999999999</v>
      </c>
      <c r="AA30" s="1" t="s">
        <v>33</v>
      </c>
      <c r="AB30" s="1">
        <f t="shared" si="6"/>
        <v>18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65</v>
      </c>
      <c r="B31" s="1" t="s">
        <v>31</v>
      </c>
      <c r="C31" s="1">
        <v>175</v>
      </c>
      <c r="D31" s="1">
        <v>280</v>
      </c>
      <c r="E31" s="1">
        <v>227</v>
      </c>
      <c r="F31" s="1">
        <v>207</v>
      </c>
      <c r="G31" s="6">
        <v>0.09</v>
      </c>
      <c r="H31" s="1">
        <v>45</v>
      </c>
      <c r="I31" s="1" t="s">
        <v>32</v>
      </c>
      <c r="J31" s="1">
        <v>298</v>
      </c>
      <c r="K31" s="1">
        <f t="shared" si="1"/>
        <v>-71</v>
      </c>
      <c r="L31" s="1"/>
      <c r="M31" s="1"/>
      <c r="N31" s="1">
        <v>230</v>
      </c>
      <c r="O31" s="1">
        <f t="shared" si="2"/>
        <v>45.4</v>
      </c>
      <c r="P31" s="5">
        <f t="shared" si="3"/>
        <v>153.19999999999993</v>
      </c>
      <c r="Q31" s="5">
        <v>170</v>
      </c>
      <c r="R31" s="5">
        <v>170</v>
      </c>
      <c r="S31" s="1"/>
      <c r="T31" s="1">
        <f t="shared" si="4"/>
        <v>13.370044052863436</v>
      </c>
      <c r="U31" s="1">
        <f t="shared" si="5"/>
        <v>9.6255506607929515</v>
      </c>
      <c r="V31" s="1">
        <v>48.2</v>
      </c>
      <c r="W31" s="1">
        <v>34.6</v>
      </c>
      <c r="X31" s="1">
        <v>42.4</v>
      </c>
      <c r="Y31" s="1">
        <v>36.799999999999997</v>
      </c>
      <c r="Z31" s="1">
        <v>30.4</v>
      </c>
      <c r="AA31" s="1" t="s">
        <v>33</v>
      </c>
      <c r="AB31" s="1">
        <f t="shared" si="6"/>
        <v>15.299999999999999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67</v>
      </c>
      <c r="B32" s="1" t="s">
        <v>35</v>
      </c>
      <c r="C32" s="1">
        <v>416.16800000000001</v>
      </c>
      <c r="D32" s="1">
        <v>599.33500000000004</v>
      </c>
      <c r="E32" s="1">
        <v>309.59899999999999</v>
      </c>
      <c r="F32" s="1">
        <v>617.18100000000004</v>
      </c>
      <c r="G32" s="6">
        <v>1</v>
      </c>
      <c r="H32" s="1">
        <v>45</v>
      </c>
      <c r="I32" s="1" t="s">
        <v>37</v>
      </c>
      <c r="J32" s="1">
        <v>297</v>
      </c>
      <c r="K32" s="1">
        <f t="shared" si="1"/>
        <v>12.59899999999999</v>
      </c>
      <c r="L32" s="1"/>
      <c r="M32" s="1"/>
      <c r="N32" s="1">
        <v>250</v>
      </c>
      <c r="O32" s="1">
        <f t="shared" si="2"/>
        <v>61.919799999999995</v>
      </c>
      <c r="P32" s="5"/>
      <c r="Q32" s="5">
        <v>60</v>
      </c>
      <c r="R32" s="5">
        <v>60</v>
      </c>
      <c r="S32" s="1"/>
      <c r="T32" s="1">
        <f t="shared" si="4"/>
        <v>14.973901724488776</v>
      </c>
      <c r="U32" s="1">
        <f t="shared" si="5"/>
        <v>14.004906346596728</v>
      </c>
      <c r="V32" s="1">
        <v>69.723199999999991</v>
      </c>
      <c r="W32" s="1">
        <v>64.685599999999994</v>
      </c>
      <c r="X32" s="1">
        <v>76.219399999999993</v>
      </c>
      <c r="Y32" s="1">
        <v>72.285600000000002</v>
      </c>
      <c r="Z32" s="1">
        <v>69.707999999999998</v>
      </c>
      <c r="AA32" s="1"/>
      <c r="AB32" s="1">
        <f t="shared" si="6"/>
        <v>60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68</v>
      </c>
      <c r="B33" s="1" t="s">
        <v>31</v>
      </c>
      <c r="C33" s="1">
        <v>156.315</v>
      </c>
      <c r="D33" s="1">
        <v>0.68500000000000005</v>
      </c>
      <c r="E33" s="1">
        <v>71</v>
      </c>
      <c r="F33" s="1">
        <v>79</v>
      </c>
      <c r="G33" s="6">
        <v>0.4</v>
      </c>
      <c r="H33" s="1" t="e">
        <v>#N/A</v>
      </c>
      <c r="I33" s="1" t="s">
        <v>32</v>
      </c>
      <c r="J33" s="1">
        <v>71</v>
      </c>
      <c r="K33" s="1">
        <f t="shared" si="1"/>
        <v>0</v>
      </c>
      <c r="L33" s="1"/>
      <c r="M33" s="1"/>
      <c r="N33" s="1">
        <v>40</v>
      </c>
      <c r="O33" s="1">
        <f t="shared" si="2"/>
        <v>14.2</v>
      </c>
      <c r="P33" s="5">
        <f t="shared" si="3"/>
        <v>65.599999999999994</v>
      </c>
      <c r="Q33" s="5">
        <v>100</v>
      </c>
      <c r="R33" s="5">
        <v>100</v>
      </c>
      <c r="S33" s="1" t="s">
        <v>160</v>
      </c>
      <c r="T33" s="1">
        <f t="shared" si="4"/>
        <v>15.422535211267606</v>
      </c>
      <c r="U33" s="1">
        <f t="shared" si="5"/>
        <v>8.3802816901408459</v>
      </c>
      <c r="V33" s="1">
        <v>12.4</v>
      </c>
      <c r="W33" s="1">
        <v>8.6</v>
      </c>
      <c r="X33" s="1">
        <v>16.600000000000001</v>
      </c>
      <c r="Y33" s="1">
        <v>2.2000000000000002</v>
      </c>
      <c r="Z33" s="1">
        <v>0</v>
      </c>
      <c r="AA33" s="1" t="s">
        <v>69</v>
      </c>
      <c r="AB33" s="1">
        <f t="shared" si="6"/>
        <v>40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70</v>
      </c>
      <c r="B34" s="1" t="s">
        <v>31</v>
      </c>
      <c r="C34" s="1">
        <v>494</v>
      </c>
      <c r="D34" s="1">
        <v>224</v>
      </c>
      <c r="E34" s="1">
        <v>303</v>
      </c>
      <c r="F34" s="1">
        <v>331</v>
      </c>
      <c r="G34" s="6">
        <v>0.4</v>
      </c>
      <c r="H34" s="1">
        <v>60</v>
      </c>
      <c r="I34" s="1" t="s">
        <v>40</v>
      </c>
      <c r="J34" s="1">
        <v>307</v>
      </c>
      <c r="K34" s="1">
        <f t="shared" si="1"/>
        <v>-4</v>
      </c>
      <c r="L34" s="1"/>
      <c r="M34" s="1"/>
      <c r="N34" s="1">
        <v>150</v>
      </c>
      <c r="O34" s="1">
        <f t="shared" si="2"/>
        <v>60.6</v>
      </c>
      <c r="P34" s="5">
        <f>14*O34-N34-F34</f>
        <v>367.4</v>
      </c>
      <c r="Q34" s="5">
        <v>430</v>
      </c>
      <c r="R34" s="5">
        <v>430</v>
      </c>
      <c r="S34" s="1"/>
      <c r="T34" s="1">
        <f t="shared" si="4"/>
        <v>15.033003300330032</v>
      </c>
      <c r="U34" s="1">
        <f t="shared" si="5"/>
        <v>7.9372937293729375</v>
      </c>
      <c r="V34" s="1">
        <v>54.4</v>
      </c>
      <c r="W34" s="1">
        <v>47.8</v>
      </c>
      <c r="X34" s="1">
        <v>53.6</v>
      </c>
      <c r="Y34" s="1">
        <v>69</v>
      </c>
      <c r="Z34" s="1">
        <v>71</v>
      </c>
      <c r="AA34" s="1"/>
      <c r="AB34" s="1">
        <f t="shared" si="6"/>
        <v>172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71</v>
      </c>
      <c r="B35" s="1" t="s">
        <v>31</v>
      </c>
      <c r="C35" s="1"/>
      <c r="D35" s="1">
        <v>464</v>
      </c>
      <c r="E35" s="1">
        <v>97</v>
      </c>
      <c r="F35" s="1">
        <v>366</v>
      </c>
      <c r="G35" s="6">
        <v>0.5</v>
      </c>
      <c r="H35" s="1">
        <v>60</v>
      </c>
      <c r="I35" s="1" t="s">
        <v>32</v>
      </c>
      <c r="J35" s="1">
        <v>96</v>
      </c>
      <c r="K35" s="1">
        <f t="shared" si="1"/>
        <v>1</v>
      </c>
      <c r="L35" s="1"/>
      <c r="M35" s="1"/>
      <c r="N35" s="1">
        <v>80</v>
      </c>
      <c r="O35" s="1">
        <f t="shared" si="2"/>
        <v>19.399999999999999</v>
      </c>
      <c r="P35" s="5"/>
      <c r="Q35" s="5">
        <v>80</v>
      </c>
      <c r="R35" s="5">
        <v>100</v>
      </c>
      <c r="S35" s="1"/>
      <c r="T35" s="1">
        <f t="shared" si="4"/>
        <v>27.113402061855673</v>
      </c>
      <c r="U35" s="1">
        <f t="shared" si="5"/>
        <v>22.989690721649485</v>
      </c>
      <c r="V35" s="1">
        <v>5.4</v>
      </c>
      <c r="W35" s="1">
        <v>15</v>
      </c>
      <c r="X35" s="1">
        <v>6.8</v>
      </c>
      <c r="Y35" s="1">
        <v>8.6</v>
      </c>
      <c r="Z35" s="1">
        <v>3.8</v>
      </c>
      <c r="AA35" s="10" t="s">
        <v>156</v>
      </c>
      <c r="AB35" s="1">
        <f t="shared" si="6"/>
        <v>40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72</v>
      </c>
      <c r="B36" s="1" t="s">
        <v>31</v>
      </c>
      <c r="C36" s="1">
        <v>15</v>
      </c>
      <c r="D36" s="1">
        <v>16</v>
      </c>
      <c r="E36" s="1">
        <v>16</v>
      </c>
      <c r="F36" s="1">
        <v>15</v>
      </c>
      <c r="G36" s="6">
        <v>0.5</v>
      </c>
      <c r="H36" s="1">
        <v>60</v>
      </c>
      <c r="I36" s="1" t="s">
        <v>32</v>
      </c>
      <c r="J36" s="1">
        <v>58</v>
      </c>
      <c r="K36" s="1">
        <f t="shared" si="1"/>
        <v>-42</v>
      </c>
      <c r="L36" s="1"/>
      <c r="M36" s="1"/>
      <c r="N36" s="1"/>
      <c r="O36" s="1">
        <f t="shared" si="2"/>
        <v>3.2</v>
      </c>
      <c r="P36" s="5">
        <f t="shared" si="3"/>
        <v>26.6</v>
      </c>
      <c r="Q36" s="5">
        <v>30</v>
      </c>
      <c r="R36" s="5">
        <v>33</v>
      </c>
      <c r="S36" s="1"/>
      <c r="T36" s="1">
        <f t="shared" si="4"/>
        <v>14.0625</v>
      </c>
      <c r="U36" s="1">
        <f t="shared" si="5"/>
        <v>4.6875</v>
      </c>
      <c r="V36" s="1">
        <v>0.2</v>
      </c>
      <c r="W36" s="1">
        <v>2.2000000000000002</v>
      </c>
      <c r="X36" s="1">
        <v>0.8</v>
      </c>
      <c r="Y36" s="1">
        <v>2.4</v>
      </c>
      <c r="Z36" s="1">
        <v>2.4</v>
      </c>
      <c r="AA36" s="1"/>
      <c r="AB36" s="1">
        <f t="shared" si="6"/>
        <v>15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73</v>
      </c>
      <c r="B37" s="1" t="s">
        <v>31</v>
      </c>
      <c r="C37" s="1">
        <v>521</v>
      </c>
      <c r="D37" s="1">
        <v>200</v>
      </c>
      <c r="E37" s="1">
        <v>323</v>
      </c>
      <c r="F37" s="1">
        <v>346</v>
      </c>
      <c r="G37" s="6">
        <v>0.4</v>
      </c>
      <c r="H37" s="1">
        <v>60</v>
      </c>
      <c r="I37" s="1" t="s">
        <v>40</v>
      </c>
      <c r="J37" s="1">
        <v>343</v>
      </c>
      <c r="K37" s="1">
        <f t="shared" ref="K37:K66" si="9">E37-J37</f>
        <v>-20</v>
      </c>
      <c r="L37" s="1"/>
      <c r="M37" s="1"/>
      <c r="N37" s="1">
        <v>240</v>
      </c>
      <c r="O37" s="1">
        <f t="shared" si="2"/>
        <v>64.599999999999994</v>
      </c>
      <c r="P37" s="5">
        <f>14*O37-N37-F37</f>
        <v>318.39999999999986</v>
      </c>
      <c r="Q37" s="5">
        <v>350</v>
      </c>
      <c r="R37" s="5">
        <v>380</v>
      </c>
      <c r="S37" s="1"/>
      <c r="T37" s="1">
        <f t="shared" si="4"/>
        <v>14.489164086687309</v>
      </c>
      <c r="U37" s="1">
        <f t="shared" si="5"/>
        <v>9.0712074303405572</v>
      </c>
      <c r="V37" s="1">
        <v>64.400000000000006</v>
      </c>
      <c r="W37" s="1">
        <v>55.211399999999998</v>
      </c>
      <c r="X37" s="1">
        <v>73.8</v>
      </c>
      <c r="Y37" s="1">
        <v>98.72</v>
      </c>
      <c r="Z37" s="1">
        <v>206.6</v>
      </c>
      <c r="AA37" s="1" t="s">
        <v>74</v>
      </c>
      <c r="AB37" s="1">
        <f t="shared" si="6"/>
        <v>140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75</v>
      </c>
      <c r="B38" s="1" t="s">
        <v>31</v>
      </c>
      <c r="C38" s="1">
        <v>652</v>
      </c>
      <c r="D38" s="1">
        <v>152</v>
      </c>
      <c r="E38" s="1">
        <v>412</v>
      </c>
      <c r="F38" s="1">
        <v>331</v>
      </c>
      <c r="G38" s="6">
        <v>0.4</v>
      </c>
      <c r="H38" s="1">
        <v>60</v>
      </c>
      <c r="I38" s="1" t="s">
        <v>32</v>
      </c>
      <c r="J38" s="1">
        <v>442</v>
      </c>
      <c r="K38" s="1">
        <f t="shared" si="9"/>
        <v>-30</v>
      </c>
      <c r="L38" s="1"/>
      <c r="M38" s="1"/>
      <c r="N38" s="1">
        <v>200</v>
      </c>
      <c r="O38" s="1">
        <f t="shared" si="2"/>
        <v>82.4</v>
      </c>
      <c r="P38" s="5">
        <f t="shared" si="3"/>
        <v>540.20000000000005</v>
      </c>
      <c r="Q38" s="5">
        <v>620</v>
      </c>
      <c r="R38" s="5">
        <v>650</v>
      </c>
      <c r="S38" s="1"/>
      <c r="T38" s="1">
        <f t="shared" si="4"/>
        <v>13.968446601941746</v>
      </c>
      <c r="U38" s="1">
        <f t="shared" si="5"/>
        <v>6.4441747572815533</v>
      </c>
      <c r="V38" s="1">
        <v>75</v>
      </c>
      <c r="W38" s="1">
        <v>80.8</v>
      </c>
      <c r="X38" s="1">
        <v>90</v>
      </c>
      <c r="Y38" s="1">
        <v>69.400000000000006</v>
      </c>
      <c r="Z38" s="1">
        <v>31.2</v>
      </c>
      <c r="AA38" s="1" t="s">
        <v>33</v>
      </c>
      <c r="AB38" s="1">
        <f t="shared" si="6"/>
        <v>248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76</v>
      </c>
      <c r="B39" s="1" t="s">
        <v>31</v>
      </c>
      <c r="C39" s="1">
        <v>196</v>
      </c>
      <c r="D39" s="1">
        <v>370</v>
      </c>
      <c r="E39" s="1">
        <v>258</v>
      </c>
      <c r="F39" s="1">
        <v>214</v>
      </c>
      <c r="G39" s="6">
        <v>0.1</v>
      </c>
      <c r="H39" s="1">
        <v>45</v>
      </c>
      <c r="I39" s="1" t="s">
        <v>32</v>
      </c>
      <c r="J39" s="1">
        <v>284</v>
      </c>
      <c r="K39" s="1">
        <f t="shared" si="9"/>
        <v>-26</v>
      </c>
      <c r="L39" s="1"/>
      <c r="M39" s="1"/>
      <c r="N39" s="1">
        <v>300</v>
      </c>
      <c r="O39" s="1">
        <f t="shared" si="2"/>
        <v>51.6</v>
      </c>
      <c r="P39" s="5">
        <f t="shared" si="3"/>
        <v>156.80000000000007</v>
      </c>
      <c r="Q39" s="5">
        <v>220</v>
      </c>
      <c r="R39" s="5">
        <v>260</v>
      </c>
      <c r="S39" s="1"/>
      <c r="T39" s="1">
        <f t="shared" si="4"/>
        <v>14.224806201550388</v>
      </c>
      <c r="U39" s="1">
        <f t="shared" si="5"/>
        <v>9.9612403100775193</v>
      </c>
      <c r="V39" s="1">
        <v>45.2</v>
      </c>
      <c r="W39" s="1">
        <v>40.799999999999997</v>
      </c>
      <c r="X39" s="1">
        <v>54.8</v>
      </c>
      <c r="Y39" s="1">
        <v>63.8</v>
      </c>
      <c r="Z39" s="1">
        <v>37.200000000000003</v>
      </c>
      <c r="AA39" s="1" t="s">
        <v>33</v>
      </c>
      <c r="AB39" s="1">
        <f t="shared" si="6"/>
        <v>22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77</v>
      </c>
      <c r="B40" s="1" t="s">
        <v>31</v>
      </c>
      <c r="C40" s="1">
        <v>126</v>
      </c>
      <c r="D40" s="1">
        <v>448</v>
      </c>
      <c r="E40" s="1">
        <v>199</v>
      </c>
      <c r="F40" s="1">
        <v>333</v>
      </c>
      <c r="G40" s="6">
        <v>0.1</v>
      </c>
      <c r="H40" s="1">
        <v>60</v>
      </c>
      <c r="I40" s="1" t="s">
        <v>32</v>
      </c>
      <c r="J40" s="1">
        <v>227</v>
      </c>
      <c r="K40" s="1">
        <f t="shared" si="9"/>
        <v>-28</v>
      </c>
      <c r="L40" s="1"/>
      <c r="M40" s="1"/>
      <c r="N40" s="1">
        <v>130</v>
      </c>
      <c r="O40" s="1">
        <f t="shared" si="2"/>
        <v>39.799999999999997</v>
      </c>
      <c r="P40" s="5">
        <f t="shared" si="3"/>
        <v>54.399999999999977</v>
      </c>
      <c r="Q40" s="5">
        <v>180</v>
      </c>
      <c r="R40" s="21">
        <v>180</v>
      </c>
      <c r="S40" s="22" t="s">
        <v>167</v>
      </c>
      <c r="T40" s="1">
        <f t="shared" si="4"/>
        <v>16.155778894472363</v>
      </c>
      <c r="U40" s="1">
        <f t="shared" si="5"/>
        <v>11.63316582914573</v>
      </c>
      <c r="V40" s="1">
        <v>50.2</v>
      </c>
      <c r="W40" s="1">
        <v>51</v>
      </c>
      <c r="X40" s="1">
        <v>31.6</v>
      </c>
      <c r="Y40" s="1">
        <v>56.4</v>
      </c>
      <c r="Z40" s="1">
        <v>23.2</v>
      </c>
      <c r="AA40" s="22" t="s">
        <v>33</v>
      </c>
      <c r="AB40" s="1">
        <f t="shared" si="6"/>
        <v>18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78</v>
      </c>
      <c r="B41" s="1" t="s">
        <v>31</v>
      </c>
      <c r="C41" s="1">
        <v>199</v>
      </c>
      <c r="D41" s="1">
        <v>270</v>
      </c>
      <c r="E41" s="1">
        <v>298</v>
      </c>
      <c r="F41" s="1">
        <v>139</v>
      </c>
      <c r="G41" s="6">
        <v>0.1</v>
      </c>
      <c r="H41" s="1">
        <v>60</v>
      </c>
      <c r="I41" s="1" t="s">
        <v>32</v>
      </c>
      <c r="J41" s="1">
        <v>300</v>
      </c>
      <c r="K41" s="1">
        <f t="shared" si="9"/>
        <v>-2</v>
      </c>
      <c r="L41" s="1"/>
      <c r="M41" s="1"/>
      <c r="N41" s="1">
        <v>150</v>
      </c>
      <c r="O41" s="1">
        <f t="shared" si="2"/>
        <v>59.6</v>
      </c>
      <c r="P41" s="5">
        <f t="shared" si="3"/>
        <v>485.80000000000007</v>
      </c>
      <c r="Q41" s="5">
        <f t="shared" si="7"/>
        <v>486</v>
      </c>
      <c r="R41" s="5"/>
      <c r="S41" s="1"/>
      <c r="T41" s="1">
        <f t="shared" si="4"/>
        <v>13.003355704697986</v>
      </c>
      <c r="U41" s="1">
        <f t="shared" si="5"/>
        <v>4.848993288590604</v>
      </c>
      <c r="V41" s="1">
        <v>43</v>
      </c>
      <c r="W41" s="1">
        <v>39.4</v>
      </c>
      <c r="X41" s="1">
        <v>49.8</v>
      </c>
      <c r="Y41" s="1">
        <v>59.4</v>
      </c>
      <c r="Z41" s="1">
        <v>121.2</v>
      </c>
      <c r="AA41" s="1" t="s">
        <v>74</v>
      </c>
      <c r="AB41" s="1">
        <f t="shared" si="6"/>
        <v>48.6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79</v>
      </c>
      <c r="B42" s="1" t="s">
        <v>31</v>
      </c>
      <c r="C42" s="1">
        <v>64</v>
      </c>
      <c r="D42" s="1">
        <v>204</v>
      </c>
      <c r="E42" s="1">
        <v>94</v>
      </c>
      <c r="F42" s="1">
        <v>127</v>
      </c>
      <c r="G42" s="6">
        <v>0.4</v>
      </c>
      <c r="H42" s="1">
        <v>45</v>
      </c>
      <c r="I42" s="1" t="s">
        <v>32</v>
      </c>
      <c r="J42" s="1">
        <v>202</v>
      </c>
      <c r="K42" s="1">
        <f t="shared" si="9"/>
        <v>-108</v>
      </c>
      <c r="L42" s="1"/>
      <c r="M42" s="1"/>
      <c r="N42" s="1">
        <v>120</v>
      </c>
      <c r="O42" s="1">
        <f t="shared" si="2"/>
        <v>18.8</v>
      </c>
      <c r="P42" s="5">
        <v>40</v>
      </c>
      <c r="Q42" s="5">
        <f t="shared" si="7"/>
        <v>40</v>
      </c>
      <c r="R42" s="5"/>
      <c r="S42" s="1"/>
      <c r="T42" s="1">
        <f t="shared" si="4"/>
        <v>15.26595744680851</v>
      </c>
      <c r="U42" s="1">
        <f t="shared" si="5"/>
        <v>13.138297872340425</v>
      </c>
      <c r="V42" s="1">
        <v>22.6</v>
      </c>
      <c r="W42" s="1">
        <v>17.600000000000001</v>
      </c>
      <c r="X42" s="1">
        <v>16.2</v>
      </c>
      <c r="Y42" s="1">
        <v>11.8</v>
      </c>
      <c r="Z42" s="1">
        <v>25</v>
      </c>
      <c r="AA42" s="1"/>
      <c r="AB42" s="1">
        <f t="shared" si="6"/>
        <v>16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80</v>
      </c>
      <c r="B43" s="1" t="s">
        <v>31</v>
      </c>
      <c r="C43" s="1">
        <v>229</v>
      </c>
      <c r="D43" s="1">
        <v>312</v>
      </c>
      <c r="E43" s="1">
        <v>280</v>
      </c>
      <c r="F43" s="1">
        <v>164</v>
      </c>
      <c r="G43" s="6">
        <v>0.3</v>
      </c>
      <c r="H43" s="1" t="e">
        <v>#N/A</v>
      </c>
      <c r="I43" s="1" t="s">
        <v>32</v>
      </c>
      <c r="J43" s="1">
        <v>284</v>
      </c>
      <c r="K43" s="1">
        <f t="shared" si="9"/>
        <v>-4</v>
      </c>
      <c r="L43" s="1"/>
      <c r="M43" s="1"/>
      <c r="N43" s="1">
        <v>80</v>
      </c>
      <c r="O43" s="1">
        <f t="shared" si="2"/>
        <v>56</v>
      </c>
      <c r="P43" s="5">
        <f t="shared" si="3"/>
        <v>484</v>
      </c>
      <c r="Q43" s="5">
        <v>530</v>
      </c>
      <c r="R43" s="5">
        <v>550</v>
      </c>
      <c r="S43" s="1"/>
      <c r="T43" s="1">
        <f t="shared" si="4"/>
        <v>13.821428571428571</v>
      </c>
      <c r="U43" s="1">
        <f t="shared" si="5"/>
        <v>4.3571428571428568</v>
      </c>
      <c r="V43" s="1">
        <v>33.6</v>
      </c>
      <c r="W43" s="1">
        <v>0</v>
      </c>
      <c r="X43" s="1">
        <v>0</v>
      </c>
      <c r="Y43" s="1">
        <v>0</v>
      </c>
      <c r="Z43" s="1">
        <v>0</v>
      </c>
      <c r="AA43" s="1" t="s">
        <v>69</v>
      </c>
      <c r="AB43" s="1">
        <f t="shared" si="6"/>
        <v>159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81</v>
      </c>
      <c r="B44" s="1" t="s">
        <v>35</v>
      </c>
      <c r="C44" s="1">
        <v>265.19799999999998</v>
      </c>
      <c r="D44" s="1">
        <v>364.80099999999999</v>
      </c>
      <c r="E44" s="1">
        <v>215.43100000000001</v>
      </c>
      <c r="F44" s="1">
        <v>333.55900000000003</v>
      </c>
      <c r="G44" s="6">
        <v>1</v>
      </c>
      <c r="H44" s="1">
        <v>60</v>
      </c>
      <c r="I44" s="1" t="s">
        <v>40</v>
      </c>
      <c r="J44" s="1">
        <v>211.3</v>
      </c>
      <c r="K44" s="1">
        <f t="shared" si="9"/>
        <v>4.1310000000000002</v>
      </c>
      <c r="L44" s="1"/>
      <c r="M44" s="1"/>
      <c r="N44" s="1">
        <v>350</v>
      </c>
      <c r="O44" s="1">
        <f t="shared" si="2"/>
        <v>43.086200000000005</v>
      </c>
      <c r="P44" s="5"/>
      <c r="Q44" s="5">
        <f t="shared" si="7"/>
        <v>0</v>
      </c>
      <c r="R44" s="5"/>
      <c r="S44" s="1"/>
      <c r="T44" s="1">
        <f t="shared" si="4"/>
        <v>15.864917305308889</v>
      </c>
      <c r="U44" s="1">
        <f t="shared" si="5"/>
        <v>15.864917305308889</v>
      </c>
      <c r="V44" s="1">
        <v>56.808399999999992</v>
      </c>
      <c r="W44" s="1">
        <v>38.654600000000002</v>
      </c>
      <c r="X44" s="1">
        <v>46.915399999999998</v>
      </c>
      <c r="Y44" s="1">
        <v>44.8748</v>
      </c>
      <c r="Z44" s="1">
        <v>48.448799999999999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83</v>
      </c>
      <c r="B45" s="1" t="s">
        <v>35</v>
      </c>
      <c r="C45" s="1">
        <v>6.0549999999999997</v>
      </c>
      <c r="D45" s="1">
        <v>234.31399999999999</v>
      </c>
      <c r="E45" s="1">
        <v>67.045000000000002</v>
      </c>
      <c r="F45" s="1">
        <v>152.268</v>
      </c>
      <c r="G45" s="6">
        <v>1</v>
      </c>
      <c r="H45" s="1">
        <v>45</v>
      </c>
      <c r="I45" s="1" t="s">
        <v>32</v>
      </c>
      <c r="J45" s="1">
        <v>82.9</v>
      </c>
      <c r="K45" s="1">
        <f t="shared" si="9"/>
        <v>-15.855000000000004</v>
      </c>
      <c r="L45" s="1"/>
      <c r="M45" s="1"/>
      <c r="N45" s="1">
        <v>60</v>
      </c>
      <c r="O45" s="1">
        <f t="shared" si="2"/>
        <v>13.409000000000001</v>
      </c>
      <c r="P45" s="5"/>
      <c r="Q45" s="5">
        <f t="shared" si="7"/>
        <v>0</v>
      </c>
      <c r="R45" s="5"/>
      <c r="S45" s="1"/>
      <c r="T45" s="1">
        <f t="shared" si="4"/>
        <v>15.830263256022073</v>
      </c>
      <c r="U45" s="1">
        <f t="shared" si="5"/>
        <v>15.830263256022073</v>
      </c>
      <c r="V45" s="1">
        <v>16.014199999999999</v>
      </c>
      <c r="W45" s="1">
        <v>16.699000000000002</v>
      </c>
      <c r="X45" s="1">
        <v>13.835800000000001</v>
      </c>
      <c r="Y45" s="1">
        <v>14.8088</v>
      </c>
      <c r="Z45" s="1">
        <v>20.347000000000001</v>
      </c>
      <c r="AA45" s="1"/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84</v>
      </c>
      <c r="B46" s="1" t="s">
        <v>35</v>
      </c>
      <c r="C46" s="1">
        <v>293.70999999999998</v>
      </c>
      <c r="D46" s="1">
        <v>203.88800000000001</v>
      </c>
      <c r="E46" s="1">
        <v>168.21199999999999</v>
      </c>
      <c r="F46" s="1">
        <v>231.58</v>
      </c>
      <c r="G46" s="6">
        <v>1</v>
      </c>
      <c r="H46" s="1">
        <v>45</v>
      </c>
      <c r="I46" s="1" t="s">
        <v>32</v>
      </c>
      <c r="J46" s="1">
        <v>169</v>
      </c>
      <c r="K46" s="1">
        <f t="shared" si="9"/>
        <v>-0.78800000000001091</v>
      </c>
      <c r="L46" s="1"/>
      <c r="M46" s="1"/>
      <c r="N46" s="1">
        <v>120</v>
      </c>
      <c r="O46" s="1">
        <f t="shared" si="2"/>
        <v>33.642399999999995</v>
      </c>
      <c r="P46" s="5">
        <f t="shared" si="3"/>
        <v>85.771199999999936</v>
      </c>
      <c r="Q46" s="5">
        <v>120</v>
      </c>
      <c r="R46" s="5">
        <v>150</v>
      </c>
      <c r="S46" s="1"/>
      <c r="T46" s="1">
        <f t="shared" si="4"/>
        <v>14.017430385465962</v>
      </c>
      <c r="U46" s="1">
        <f t="shared" si="5"/>
        <v>10.450502936770269</v>
      </c>
      <c r="V46" s="1">
        <v>35.893999999999998</v>
      </c>
      <c r="W46" s="1">
        <v>32.237400000000001</v>
      </c>
      <c r="X46" s="1">
        <v>40.077199999999998</v>
      </c>
      <c r="Y46" s="1">
        <v>38.6526</v>
      </c>
      <c r="Z46" s="1">
        <v>27.834199999999999</v>
      </c>
      <c r="AA46" s="1"/>
      <c r="AB46" s="1">
        <f t="shared" si="6"/>
        <v>120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1" t="s">
        <v>85</v>
      </c>
      <c r="B47" s="12" t="s">
        <v>31</v>
      </c>
      <c r="C47" s="12"/>
      <c r="D47" s="12">
        <v>2</v>
      </c>
      <c r="E47" s="16">
        <v>2</v>
      </c>
      <c r="F47" s="12"/>
      <c r="G47" s="13">
        <v>0</v>
      </c>
      <c r="H47" s="12" t="e">
        <v>#N/A</v>
      </c>
      <c r="I47" s="12" t="s">
        <v>66</v>
      </c>
      <c r="J47" s="12">
        <v>2</v>
      </c>
      <c r="K47" s="12">
        <f t="shared" si="9"/>
        <v>0</v>
      </c>
      <c r="L47" s="12"/>
      <c r="M47" s="12"/>
      <c r="N47" s="12"/>
      <c r="O47" s="12">
        <f t="shared" si="2"/>
        <v>0.4</v>
      </c>
      <c r="P47" s="14"/>
      <c r="Q47" s="14"/>
      <c r="R47" s="14"/>
      <c r="S47" s="12"/>
      <c r="T47" s="12">
        <f t="shared" ref="T47:T51" si="10">(F47+N47+P47)/O47</f>
        <v>0</v>
      </c>
      <c r="U47" s="12">
        <f t="shared" si="5"/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1" t="s">
        <v>154</v>
      </c>
      <c r="AB47" s="12">
        <f t="shared" ref="AB47:AB51" si="11">P47*G47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86</v>
      </c>
      <c r="B48" s="1" t="s">
        <v>31</v>
      </c>
      <c r="C48" s="1"/>
      <c r="D48" s="1">
        <v>30</v>
      </c>
      <c r="E48" s="1">
        <v>5</v>
      </c>
      <c r="F48" s="1">
        <v>25</v>
      </c>
      <c r="G48" s="6">
        <v>0.09</v>
      </c>
      <c r="H48" s="1">
        <v>45</v>
      </c>
      <c r="I48" s="1" t="s">
        <v>32</v>
      </c>
      <c r="J48" s="1">
        <v>11</v>
      </c>
      <c r="K48" s="1">
        <f t="shared" si="9"/>
        <v>-6</v>
      </c>
      <c r="L48" s="1"/>
      <c r="M48" s="1"/>
      <c r="N48" s="1"/>
      <c r="O48" s="1">
        <f t="shared" si="2"/>
        <v>1</v>
      </c>
      <c r="P48" s="5"/>
      <c r="Q48" s="5">
        <f t="shared" ref="Q48" si="12">ROUND(P48,0)</f>
        <v>0</v>
      </c>
      <c r="R48" s="5"/>
      <c r="S48" s="1"/>
      <c r="T48" s="1">
        <f t="shared" ref="T48:T50" si="13">(F48+N48+Q48)/O48</f>
        <v>25</v>
      </c>
      <c r="U48" s="1">
        <f t="shared" si="5"/>
        <v>25</v>
      </c>
      <c r="V48" s="1">
        <v>0</v>
      </c>
      <c r="W48" s="1">
        <v>1</v>
      </c>
      <c r="X48" s="1">
        <v>0.8</v>
      </c>
      <c r="Y48" s="1">
        <v>2.4</v>
      </c>
      <c r="Z48" s="1">
        <v>3</v>
      </c>
      <c r="AA48" s="1" t="s">
        <v>87</v>
      </c>
      <c r="AB48" s="1">
        <f t="shared" ref="AB48:AB50" si="14">Q48*G48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88</v>
      </c>
      <c r="B49" s="1" t="s">
        <v>31</v>
      </c>
      <c r="C49" s="1">
        <v>11</v>
      </c>
      <c r="D49" s="1">
        <v>592</v>
      </c>
      <c r="E49" s="1">
        <v>268</v>
      </c>
      <c r="F49" s="1">
        <v>335</v>
      </c>
      <c r="G49" s="6">
        <v>0.35</v>
      </c>
      <c r="H49" s="1">
        <v>45</v>
      </c>
      <c r="I49" s="1" t="s">
        <v>89</v>
      </c>
      <c r="J49" s="1">
        <v>268</v>
      </c>
      <c r="K49" s="1">
        <f t="shared" si="9"/>
        <v>0</v>
      </c>
      <c r="L49" s="1"/>
      <c r="M49" s="1"/>
      <c r="N49" s="1">
        <v>270</v>
      </c>
      <c r="O49" s="1">
        <f t="shared" si="2"/>
        <v>53.6</v>
      </c>
      <c r="P49" s="5">
        <f t="shared" ref="P49:P50" si="15">13*O49-N49-F49</f>
        <v>91.800000000000068</v>
      </c>
      <c r="Q49" s="5">
        <v>170</v>
      </c>
      <c r="R49" s="21">
        <v>170</v>
      </c>
      <c r="S49" s="1"/>
      <c r="T49" s="1">
        <f t="shared" si="13"/>
        <v>14.458955223880597</v>
      </c>
      <c r="U49" s="1">
        <f t="shared" si="5"/>
        <v>11.28731343283582</v>
      </c>
      <c r="V49" s="1">
        <v>68</v>
      </c>
      <c r="W49" s="1">
        <v>0</v>
      </c>
      <c r="X49" s="1">
        <v>0.2</v>
      </c>
      <c r="Y49" s="1">
        <v>3</v>
      </c>
      <c r="Z49" s="1">
        <v>39.6</v>
      </c>
      <c r="AA49" s="22" t="s">
        <v>90</v>
      </c>
      <c r="AB49" s="1">
        <f t="shared" si="14"/>
        <v>59.499999999999993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91</v>
      </c>
      <c r="B50" s="1" t="s">
        <v>35</v>
      </c>
      <c r="C50" s="1">
        <v>138.76300000000001</v>
      </c>
      <c r="D50" s="1">
        <v>492.697</v>
      </c>
      <c r="E50" s="1">
        <v>232.053</v>
      </c>
      <c r="F50" s="1">
        <v>298.77300000000002</v>
      </c>
      <c r="G50" s="6">
        <v>1</v>
      </c>
      <c r="H50" s="1">
        <v>45</v>
      </c>
      <c r="I50" s="1" t="s">
        <v>32</v>
      </c>
      <c r="J50" s="1">
        <v>236.1</v>
      </c>
      <c r="K50" s="1">
        <f t="shared" si="9"/>
        <v>-4.046999999999997</v>
      </c>
      <c r="L50" s="1"/>
      <c r="M50" s="1"/>
      <c r="N50" s="1">
        <v>100</v>
      </c>
      <c r="O50" s="1">
        <f t="shared" si="2"/>
        <v>46.410600000000002</v>
      </c>
      <c r="P50" s="5">
        <f t="shared" si="15"/>
        <v>204.56479999999999</v>
      </c>
      <c r="Q50" s="5">
        <v>250</v>
      </c>
      <c r="R50" s="5">
        <v>310</v>
      </c>
      <c r="S50" s="1"/>
      <c r="T50" s="1">
        <f t="shared" si="13"/>
        <v>13.978983249516274</v>
      </c>
      <c r="U50" s="1">
        <f t="shared" si="5"/>
        <v>8.5922827974643727</v>
      </c>
      <c r="V50" s="1">
        <v>42.4208</v>
      </c>
      <c r="W50" s="1">
        <v>46.236600000000003</v>
      </c>
      <c r="X50" s="1">
        <v>32.577800000000003</v>
      </c>
      <c r="Y50" s="1">
        <v>43.892200000000003</v>
      </c>
      <c r="Z50" s="1">
        <v>42.014800000000001</v>
      </c>
      <c r="AA50" s="1"/>
      <c r="AB50" s="1">
        <f t="shared" si="14"/>
        <v>250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1" t="s">
        <v>92</v>
      </c>
      <c r="B51" s="12" t="s">
        <v>31</v>
      </c>
      <c r="C51" s="12"/>
      <c r="D51" s="12">
        <v>1</v>
      </c>
      <c r="E51" s="12">
        <v>1</v>
      </c>
      <c r="F51" s="12"/>
      <c r="G51" s="13">
        <v>0</v>
      </c>
      <c r="H51" s="12" t="e">
        <v>#N/A</v>
      </c>
      <c r="I51" s="12" t="s">
        <v>66</v>
      </c>
      <c r="J51" s="12">
        <v>1</v>
      </c>
      <c r="K51" s="12">
        <f t="shared" si="9"/>
        <v>0</v>
      </c>
      <c r="L51" s="12"/>
      <c r="M51" s="12"/>
      <c r="N51" s="12"/>
      <c r="O51" s="12">
        <f t="shared" si="2"/>
        <v>0.2</v>
      </c>
      <c r="P51" s="14"/>
      <c r="Q51" s="14"/>
      <c r="R51" s="14"/>
      <c r="S51" s="12"/>
      <c r="T51" s="12">
        <f t="shared" si="10"/>
        <v>0</v>
      </c>
      <c r="U51" s="12">
        <f t="shared" si="5"/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1"/>
      <c r="AB51" s="12">
        <f t="shared" si="11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93</v>
      </c>
      <c r="B52" s="1" t="s">
        <v>35</v>
      </c>
      <c r="C52" s="1">
        <v>1.548</v>
      </c>
      <c r="D52" s="1">
        <v>165.57499999999999</v>
      </c>
      <c r="E52" s="1">
        <v>24.510999999999999</v>
      </c>
      <c r="F52" s="1">
        <v>124.419</v>
      </c>
      <c r="G52" s="6">
        <v>1</v>
      </c>
      <c r="H52" s="1">
        <v>45</v>
      </c>
      <c r="I52" s="1" t="s">
        <v>32</v>
      </c>
      <c r="J52" s="1">
        <v>25.3</v>
      </c>
      <c r="K52" s="1">
        <f t="shared" si="9"/>
        <v>-0.78900000000000148</v>
      </c>
      <c r="L52" s="1"/>
      <c r="M52" s="1"/>
      <c r="N52" s="1">
        <v>50</v>
      </c>
      <c r="O52" s="1">
        <f t="shared" si="2"/>
        <v>4.9021999999999997</v>
      </c>
      <c r="P52" s="5"/>
      <c r="Q52" s="5">
        <f t="shared" ref="Q52:Q83" si="16">ROUND(P52,0)</f>
        <v>0</v>
      </c>
      <c r="R52" s="5"/>
      <c r="S52" s="1"/>
      <c r="T52" s="1">
        <f t="shared" ref="T52:T83" si="17">(F52+N52+Q52)/O52</f>
        <v>35.579739708702213</v>
      </c>
      <c r="U52" s="1">
        <f t="shared" si="5"/>
        <v>35.579739708702213</v>
      </c>
      <c r="V52" s="1">
        <v>12.333600000000001</v>
      </c>
      <c r="W52" s="1">
        <v>9.5511999999999997</v>
      </c>
      <c r="X52" s="1">
        <v>8.9589999999999996</v>
      </c>
      <c r="Y52" s="1">
        <v>11.633599999999999</v>
      </c>
      <c r="Z52" s="1">
        <v>9.0229999999999997</v>
      </c>
      <c r="AA52" s="15" t="s">
        <v>63</v>
      </c>
      <c r="AB52" s="1">
        <f t="shared" ref="AB52:AB83" si="18">Q52*G52</f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94</v>
      </c>
      <c r="B53" s="1" t="s">
        <v>31</v>
      </c>
      <c r="C53" s="1"/>
      <c r="D53" s="1">
        <v>272</v>
      </c>
      <c r="E53" s="1">
        <v>74</v>
      </c>
      <c r="F53" s="1">
        <v>178</v>
      </c>
      <c r="G53" s="6">
        <v>0.28000000000000003</v>
      </c>
      <c r="H53" s="1">
        <v>45</v>
      </c>
      <c r="I53" s="1" t="s">
        <v>32</v>
      </c>
      <c r="J53" s="1">
        <v>88</v>
      </c>
      <c r="K53" s="1">
        <f t="shared" si="9"/>
        <v>-14</v>
      </c>
      <c r="L53" s="1"/>
      <c r="M53" s="1"/>
      <c r="N53" s="1"/>
      <c r="O53" s="1">
        <f t="shared" si="2"/>
        <v>14.8</v>
      </c>
      <c r="P53" s="5">
        <f t="shared" ref="P53:P83" si="19">13*O53-N53-F53</f>
        <v>14.400000000000006</v>
      </c>
      <c r="Q53" s="5">
        <v>40</v>
      </c>
      <c r="R53" s="5">
        <v>40</v>
      </c>
      <c r="S53" s="1"/>
      <c r="T53" s="1">
        <f t="shared" si="17"/>
        <v>14.72972972972973</v>
      </c>
      <c r="U53" s="1">
        <f t="shared" si="5"/>
        <v>12.027027027027026</v>
      </c>
      <c r="V53" s="1">
        <v>5.8</v>
      </c>
      <c r="W53" s="1">
        <v>24.8</v>
      </c>
      <c r="X53" s="1">
        <v>11.2</v>
      </c>
      <c r="Y53" s="1">
        <v>10.199999999999999</v>
      </c>
      <c r="Z53" s="1">
        <v>16.8</v>
      </c>
      <c r="AA53" s="1"/>
      <c r="AB53" s="1">
        <f t="shared" si="18"/>
        <v>11.200000000000001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95</v>
      </c>
      <c r="B54" s="1" t="s">
        <v>31</v>
      </c>
      <c r="C54" s="1">
        <v>18</v>
      </c>
      <c r="D54" s="1">
        <v>2024</v>
      </c>
      <c r="E54" s="1">
        <v>1498</v>
      </c>
      <c r="F54" s="1">
        <v>543</v>
      </c>
      <c r="G54" s="6">
        <v>0.35</v>
      </c>
      <c r="H54" s="1">
        <v>45</v>
      </c>
      <c r="I54" s="1" t="s">
        <v>32</v>
      </c>
      <c r="J54" s="1">
        <v>1535</v>
      </c>
      <c r="K54" s="1">
        <f t="shared" si="9"/>
        <v>-37</v>
      </c>
      <c r="L54" s="1"/>
      <c r="M54" s="1"/>
      <c r="N54" s="1">
        <v>600</v>
      </c>
      <c r="O54" s="1">
        <f t="shared" si="2"/>
        <v>299.60000000000002</v>
      </c>
      <c r="P54" s="5">
        <f t="shared" si="19"/>
        <v>2751.8</v>
      </c>
      <c r="Q54" s="5">
        <v>0</v>
      </c>
      <c r="R54" s="19">
        <v>0</v>
      </c>
      <c r="S54" s="15" t="s">
        <v>165</v>
      </c>
      <c r="T54" s="1">
        <f t="shared" si="17"/>
        <v>3.8150867823765018</v>
      </c>
      <c r="U54" s="1">
        <f t="shared" si="5"/>
        <v>3.8150867823765018</v>
      </c>
      <c r="V54" s="1">
        <v>203.4</v>
      </c>
      <c r="W54" s="1">
        <v>127.8</v>
      </c>
      <c r="X54" s="1">
        <v>64.2</v>
      </c>
      <c r="Y54" s="1">
        <v>69.599999999999994</v>
      </c>
      <c r="Z54" s="1">
        <v>61</v>
      </c>
      <c r="AA54" s="1" t="s">
        <v>165</v>
      </c>
      <c r="AB54" s="1">
        <f t="shared" si="18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96</v>
      </c>
      <c r="B55" s="1" t="s">
        <v>31</v>
      </c>
      <c r="C55" s="1">
        <v>230</v>
      </c>
      <c r="D55" s="1">
        <v>160</v>
      </c>
      <c r="E55" s="1">
        <v>137</v>
      </c>
      <c r="F55" s="1">
        <v>189</v>
      </c>
      <c r="G55" s="6">
        <v>0.28000000000000003</v>
      </c>
      <c r="H55" s="1">
        <v>45</v>
      </c>
      <c r="I55" s="1" t="s">
        <v>32</v>
      </c>
      <c r="J55" s="1">
        <v>137</v>
      </c>
      <c r="K55" s="1">
        <f t="shared" si="9"/>
        <v>0</v>
      </c>
      <c r="L55" s="1"/>
      <c r="M55" s="1"/>
      <c r="N55" s="1">
        <v>140</v>
      </c>
      <c r="O55" s="1">
        <f t="shared" si="2"/>
        <v>27.4</v>
      </c>
      <c r="P55" s="5">
        <f t="shared" si="19"/>
        <v>27.199999999999989</v>
      </c>
      <c r="Q55" s="5">
        <v>60</v>
      </c>
      <c r="R55" s="5">
        <v>90</v>
      </c>
      <c r="S55" s="1"/>
      <c r="T55" s="1">
        <f t="shared" si="17"/>
        <v>14.197080291970803</v>
      </c>
      <c r="U55" s="1">
        <f t="shared" si="5"/>
        <v>12.007299270072993</v>
      </c>
      <c r="V55" s="1">
        <v>33.6</v>
      </c>
      <c r="W55" s="1">
        <v>27.4</v>
      </c>
      <c r="X55" s="1">
        <v>41.4</v>
      </c>
      <c r="Y55" s="1">
        <v>-0.6</v>
      </c>
      <c r="Z55" s="1">
        <v>28.8</v>
      </c>
      <c r="AA55" s="1" t="s">
        <v>97</v>
      </c>
      <c r="AB55" s="1">
        <f t="shared" si="18"/>
        <v>16.8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98</v>
      </c>
      <c r="B56" s="1" t="s">
        <v>31</v>
      </c>
      <c r="C56" s="1">
        <v>277</v>
      </c>
      <c r="D56" s="1">
        <v>824</v>
      </c>
      <c r="E56" s="1">
        <v>441</v>
      </c>
      <c r="F56" s="1">
        <v>520</v>
      </c>
      <c r="G56" s="6">
        <v>0.35</v>
      </c>
      <c r="H56" s="1">
        <v>45</v>
      </c>
      <c r="I56" s="1" t="s">
        <v>37</v>
      </c>
      <c r="J56" s="1">
        <v>443</v>
      </c>
      <c r="K56" s="1">
        <f t="shared" si="9"/>
        <v>-2</v>
      </c>
      <c r="L56" s="1"/>
      <c r="M56" s="1"/>
      <c r="N56" s="1">
        <v>400</v>
      </c>
      <c r="O56" s="1">
        <f t="shared" si="2"/>
        <v>88.2</v>
      </c>
      <c r="P56" s="5">
        <f t="shared" ref="P56:P57" si="20">14*O56-N56-F56</f>
        <v>314.79999999999995</v>
      </c>
      <c r="Q56" s="5">
        <v>400</v>
      </c>
      <c r="R56" s="5">
        <v>450</v>
      </c>
      <c r="S56" s="1"/>
      <c r="T56" s="1">
        <f t="shared" si="17"/>
        <v>14.965986394557822</v>
      </c>
      <c r="U56" s="1">
        <f t="shared" si="5"/>
        <v>10.430839002267573</v>
      </c>
      <c r="V56" s="1">
        <v>89.4</v>
      </c>
      <c r="W56" s="1">
        <v>64.2</v>
      </c>
      <c r="X56" s="1">
        <v>59</v>
      </c>
      <c r="Y56" s="1">
        <v>95</v>
      </c>
      <c r="Z56" s="1">
        <v>100</v>
      </c>
      <c r="AA56" s="1"/>
      <c r="AB56" s="1">
        <f t="shared" si="18"/>
        <v>140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99</v>
      </c>
      <c r="B57" s="1" t="s">
        <v>31</v>
      </c>
      <c r="C57" s="1">
        <v>272</v>
      </c>
      <c r="D57" s="1">
        <v>1208</v>
      </c>
      <c r="E57" s="1">
        <v>531</v>
      </c>
      <c r="F57" s="1">
        <v>791</v>
      </c>
      <c r="G57" s="6">
        <v>0.35</v>
      </c>
      <c r="H57" s="1">
        <v>45</v>
      </c>
      <c r="I57" s="1" t="s">
        <v>37</v>
      </c>
      <c r="J57" s="1">
        <v>550</v>
      </c>
      <c r="K57" s="1">
        <f t="shared" si="9"/>
        <v>-19</v>
      </c>
      <c r="L57" s="1"/>
      <c r="M57" s="1"/>
      <c r="N57" s="1">
        <v>600</v>
      </c>
      <c r="O57" s="1">
        <f t="shared" si="2"/>
        <v>106.2</v>
      </c>
      <c r="P57" s="5">
        <f t="shared" si="20"/>
        <v>95.799999999999955</v>
      </c>
      <c r="Q57" s="5">
        <f t="shared" si="16"/>
        <v>96</v>
      </c>
      <c r="R57" s="5"/>
      <c r="S57" s="1"/>
      <c r="T57" s="1">
        <f t="shared" si="17"/>
        <v>14.001883239171374</v>
      </c>
      <c r="U57" s="1">
        <f t="shared" si="5"/>
        <v>13.097928436911488</v>
      </c>
      <c r="V57" s="1">
        <v>128.6</v>
      </c>
      <c r="W57" s="1">
        <v>91.4</v>
      </c>
      <c r="X57" s="1">
        <v>109.2</v>
      </c>
      <c r="Y57" s="1">
        <v>111</v>
      </c>
      <c r="Z57" s="1">
        <v>143.80000000000001</v>
      </c>
      <c r="AA57" s="1" t="s">
        <v>100</v>
      </c>
      <c r="AB57" s="1">
        <f t="shared" si="18"/>
        <v>33.599999999999994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101</v>
      </c>
      <c r="B58" s="1" t="s">
        <v>31</v>
      </c>
      <c r="C58" s="1">
        <v>102</v>
      </c>
      <c r="D58" s="1">
        <v>104</v>
      </c>
      <c r="E58" s="1">
        <v>89</v>
      </c>
      <c r="F58" s="1">
        <v>74</v>
      </c>
      <c r="G58" s="6">
        <v>0.28000000000000003</v>
      </c>
      <c r="H58" s="1">
        <v>45</v>
      </c>
      <c r="I58" s="1" t="s">
        <v>32</v>
      </c>
      <c r="J58" s="1">
        <v>89</v>
      </c>
      <c r="K58" s="1">
        <f t="shared" si="9"/>
        <v>0</v>
      </c>
      <c r="L58" s="1"/>
      <c r="M58" s="1"/>
      <c r="N58" s="1">
        <v>50</v>
      </c>
      <c r="O58" s="1">
        <f t="shared" si="2"/>
        <v>17.8</v>
      </c>
      <c r="P58" s="5">
        <f t="shared" si="19"/>
        <v>107.4</v>
      </c>
      <c r="Q58" s="5">
        <v>130</v>
      </c>
      <c r="R58" s="5">
        <v>143</v>
      </c>
      <c r="S58" s="1"/>
      <c r="T58" s="1">
        <f t="shared" si="17"/>
        <v>14.269662921348313</v>
      </c>
      <c r="U58" s="1">
        <f t="shared" si="5"/>
        <v>6.9662921348314608</v>
      </c>
      <c r="V58" s="1">
        <v>16.399999999999999</v>
      </c>
      <c r="W58" s="1">
        <v>13</v>
      </c>
      <c r="X58" s="1">
        <v>18.600000000000001</v>
      </c>
      <c r="Y58" s="1">
        <v>15.2</v>
      </c>
      <c r="Z58" s="1">
        <v>15.4</v>
      </c>
      <c r="AA58" s="1"/>
      <c r="AB58" s="1">
        <f t="shared" si="18"/>
        <v>36.400000000000006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102</v>
      </c>
      <c r="B59" s="1" t="s">
        <v>31</v>
      </c>
      <c r="C59" s="1">
        <v>167</v>
      </c>
      <c r="D59" s="1">
        <v>504</v>
      </c>
      <c r="E59" s="1">
        <v>217</v>
      </c>
      <c r="F59" s="1">
        <v>344</v>
      </c>
      <c r="G59" s="6">
        <v>0.41</v>
      </c>
      <c r="H59" s="1">
        <v>45</v>
      </c>
      <c r="I59" s="1" t="s">
        <v>32</v>
      </c>
      <c r="J59" s="1">
        <v>220</v>
      </c>
      <c r="K59" s="1">
        <f t="shared" si="9"/>
        <v>-3</v>
      </c>
      <c r="L59" s="1"/>
      <c r="M59" s="1"/>
      <c r="N59" s="1">
        <v>250</v>
      </c>
      <c r="O59" s="1">
        <f t="shared" si="2"/>
        <v>43.4</v>
      </c>
      <c r="P59" s="5"/>
      <c r="Q59" s="5">
        <f t="shared" si="16"/>
        <v>0</v>
      </c>
      <c r="R59" s="5"/>
      <c r="S59" s="1"/>
      <c r="T59" s="1">
        <f t="shared" si="17"/>
        <v>13.686635944700461</v>
      </c>
      <c r="U59" s="1">
        <f t="shared" si="5"/>
        <v>13.686635944700461</v>
      </c>
      <c r="V59" s="1">
        <v>57.2</v>
      </c>
      <c r="W59" s="1">
        <v>48.2</v>
      </c>
      <c r="X59" s="1">
        <v>50.4</v>
      </c>
      <c r="Y59" s="1">
        <v>47.4</v>
      </c>
      <c r="Z59" s="1">
        <v>45.2</v>
      </c>
      <c r="AA59" s="1" t="s">
        <v>33</v>
      </c>
      <c r="AB59" s="1">
        <f t="shared" si="18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103</v>
      </c>
      <c r="B60" s="1" t="s">
        <v>31</v>
      </c>
      <c r="C60" s="1">
        <v>203</v>
      </c>
      <c r="D60" s="1">
        <v>770</v>
      </c>
      <c r="E60" s="1">
        <v>557.077</v>
      </c>
      <c r="F60" s="1">
        <v>320.923</v>
      </c>
      <c r="G60" s="6">
        <v>0.41</v>
      </c>
      <c r="H60" s="1">
        <v>45</v>
      </c>
      <c r="I60" s="1" t="s">
        <v>37</v>
      </c>
      <c r="J60" s="1">
        <v>563</v>
      </c>
      <c r="K60" s="1">
        <f t="shared" si="9"/>
        <v>-5.9230000000000018</v>
      </c>
      <c r="L60" s="1"/>
      <c r="M60" s="1"/>
      <c r="N60" s="1">
        <v>400</v>
      </c>
      <c r="O60" s="1">
        <f t="shared" si="2"/>
        <v>111.41540000000001</v>
      </c>
      <c r="P60" s="5">
        <f>14*O60-N60-F60</f>
        <v>838.89260000000013</v>
      </c>
      <c r="Q60" s="5">
        <f t="shared" si="16"/>
        <v>839</v>
      </c>
      <c r="R60" s="5"/>
      <c r="S60" s="1"/>
      <c r="T60" s="1">
        <f t="shared" si="17"/>
        <v>14.000963960098872</v>
      </c>
      <c r="U60" s="1">
        <f t="shared" si="5"/>
        <v>6.4705866513964851</v>
      </c>
      <c r="V60" s="1">
        <v>89.4</v>
      </c>
      <c r="W60" s="1">
        <v>67.400000000000006</v>
      </c>
      <c r="X60" s="1">
        <v>91.8</v>
      </c>
      <c r="Y60" s="1">
        <v>82.8</v>
      </c>
      <c r="Z60" s="1">
        <v>104.8</v>
      </c>
      <c r="AA60" s="10" t="s">
        <v>155</v>
      </c>
      <c r="AB60" s="1">
        <f t="shared" si="18"/>
        <v>343.98999999999995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104</v>
      </c>
      <c r="B61" s="1" t="s">
        <v>31</v>
      </c>
      <c r="C61" s="1">
        <v>336</v>
      </c>
      <c r="D61" s="1">
        <v>270</v>
      </c>
      <c r="E61" s="1">
        <v>289</v>
      </c>
      <c r="F61" s="1">
        <v>264</v>
      </c>
      <c r="G61" s="6">
        <v>0.41</v>
      </c>
      <c r="H61" s="1">
        <v>45</v>
      </c>
      <c r="I61" s="1" t="s">
        <v>32</v>
      </c>
      <c r="J61" s="1">
        <v>362</v>
      </c>
      <c r="K61" s="1">
        <f t="shared" si="9"/>
        <v>-73</v>
      </c>
      <c r="L61" s="1"/>
      <c r="M61" s="1"/>
      <c r="N61" s="1">
        <v>350</v>
      </c>
      <c r="O61" s="1">
        <f t="shared" si="2"/>
        <v>57.8</v>
      </c>
      <c r="P61" s="5">
        <f t="shared" si="19"/>
        <v>137.39999999999998</v>
      </c>
      <c r="Q61" s="5">
        <v>240</v>
      </c>
      <c r="R61" s="5">
        <v>240</v>
      </c>
      <c r="S61" s="1" t="s">
        <v>164</v>
      </c>
      <c r="T61" s="1">
        <f t="shared" si="17"/>
        <v>14.775086505190313</v>
      </c>
      <c r="U61" s="1">
        <f t="shared" si="5"/>
        <v>10.622837370242214</v>
      </c>
      <c r="V61" s="1">
        <v>71.8</v>
      </c>
      <c r="W61" s="1">
        <v>28.8</v>
      </c>
      <c r="X61" s="1">
        <v>64.2</v>
      </c>
      <c r="Y61" s="1">
        <v>41.4</v>
      </c>
      <c r="Z61" s="1">
        <v>47.4</v>
      </c>
      <c r="AA61" s="1" t="s">
        <v>105</v>
      </c>
      <c r="AB61" s="1">
        <f t="shared" si="18"/>
        <v>98.399999999999991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106</v>
      </c>
      <c r="B62" s="1" t="s">
        <v>31</v>
      </c>
      <c r="C62" s="1"/>
      <c r="D62" s="1">
        <v>175</v>
      </c>
      <c r="E62" s="1">
        <v>53</v>
      </c>
      <c r="F62" s="1">
        <v>87</v>
      </c>
      <c r="G62" s="6">
        <v>0.4</v>
      </c>
      <c r="H62" s="1">
        <v>30</v>
      </c>
      <c r="I62" s="1" t="s">
        <v>32</v>
      </c>
      <c r="J62" s="1">
        <v>57</v>
      </c>
      <c r="K62" s="1">
        <f t="shared" si="9"/>
        <v>-4</v>
      </c>
      <c r="L62" s="1"/>
      <c r="M62" s="1"/>
      <c r="N62" s="1"/>
      <c r="O62" s="1">
        <f t="shared" si="2"/>
        <v>10.6</v>
      </c>
      <c r="P62" s="5">
        <f t="shared" si="19"/>
        <v>50.799999999999983</v>
      </c>
      <c r="Q62" s="5">
        <v>70</v>
      </c>
      <c r="R62" s="5">
        <v>80</v>
      </c>
      <c r="S62" s="1"/>
      <c r="T62" s="1">
        <f t="shared" si="17"/>
        <v>14.811320754716983</v>
      </c>
      <c r="U62" s="1">
        <f t="shared" si="5"/>
        <v>8.2075471698113205</v>
      </c>
      <c r="V62" s="1">
        <v>12.2</v>
      </c>
      <c r="W62" s="1">
        <v>13.2</v>
      </c>
      <c r="X62" s="1">
        <v>10.199999999999999</v>
      </c>
      <c r="Y62" s="1">
        <v>11.6</v>
      </c>
      <c r="Z62" s="1">
        <v>9</v>
      </c>
      <c r="AA62" s="1"/>
      <c r="AB62" s="1">
        <f t="shared" si="18"/>
        <v>28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107</v>
      </c>
      <c r="B63" s="1" t="s">
        <v>35</v>
      </c>
      <c r="C63" s="1">
        <v>38.731999999999999</v>
      </c>
      <c r="D63" s="1">
        <v>8.1690000000000005</v>
      </c>
      <c r="E63" s="1">
        <v>7.5410000000000004</v>
      </c>
      <c r="F63" s="1">
        <v>35.063000000000002</v>
      </c>
      <c r="G63" s="6">
        <v>1</v>
      </c>
      <c r="H63" s="1">
        <v>30</v>
      </c>
      <c r="I63" s="1" t="s">
        <v>32</v>
      </c>
      <c r="J63" s="1">
        <v>7</v>
      </c>
      <c r="K63" s="1">
        <f t="shared" si="9"/>
        <v>0.54100000000000037</v>
      </c>
      <c r="L63" s="1"/>
      <c r="M63" s="1"/>
      <c r="N63" s="1"/>
      <c r="O63" s="1">
        <f t="shared" si="2"/>
        <v>1.5082</v>
      </c>
      <c r="P63" s="5"/>
      <c r="Q63" s="5">
        <f t="shared" si="16"/>
        <v>0</v>
      </c>
      <c r="R63" s="5"/>
      <c r="S63" s="1"/>
      <c r="T63" s="1">
        <f t="shared" si="17"/>
        <v>23.24824293860231</v>
      </c>
      <c r="U63" s="1">
        <f t="shared" si="5"/>
        <v>23.24824293860231</v>
      </c>
      <c r="V63" s="1">
        <v>1.7128000000000001</v>
      </c>
      <c r="W63" s="1">
        <v>-0.54</v>
      </c>
      <c r="X63" s="1">
        <v>3.3054000000000001</v>
      </c>
      <c r="Y63" s="1">
        <v>2.2732000000000001</v>
      </c>
      <c r="Z63" s="1">
        <v>1.0207999999999999</v>
      </c>
      <c r="AA63" s="18" t="s">
        <v>63</v>
      </c>
      <c r="AB63" s="1">
        <f t="shared" si="18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108</v>
      </c>
      <c r="B64" s="1" t="s">
        <v>31</v>
      </c>
      <c r="C64" s="1">
        <v>36</v>
      </c>
      <c r="D64" s="1">
        <v>303</v>
      </c>
      <c r="E64" s="1">
        <v>62</v>
      </c>
      <c r="F64" s="1">
        <v>238</v>
      </c>
      <c r="G64" s="6">
        <v>0.41</v>
      </c>
      <c r="H64" s="1">
        <v>45</v>
      </c>
      <c r="I64" s="1" t="s">
        <v>32</v>
      </c>
      <c r="J64" s="1">
        <v>91</v>
      </c>
      <c r="K64" s="1">
        <f t="shared" si="9"/>
        <v>-29</v>
      </c>
      <c r="L64" s="1"/>
      <c r="M64" s="1"/>
      <c r="N64" s="1"/>
      <c r="O64" s="1">
        <f t="shared" si="2"/>
        <v>12.4</v>
      </c>
      <c r="P64" s="5"/>
      <c r="Q64" s="5">
        <f t="shared" si="16"/>
        <v>0</v>
      </c>
      <c r="R64" s="5"/>
      <c r="S64" s="1"/>
      <c r="T64" s="1">
        <f t="shared" si="17"/>
        <v>19.193548387096772</v>
      </c>
      <c r="U64" s="1">
        <f t="shared" si="5"/>
        <v>19.193548387096772</v>
      </c>
      <c r="V64" s="1">
        <v>22.8</v>
      </c>
      <c r="W64" s="1">
        <v>13.4</v>
      </c>
      <c r="X64" s="1">
        <v>7.8</v>
      </c>
      <c r="Y64" s="1">
        <v>13.8</v>
      </c>
      <c r="Z64" s="1">
        <v>20.2</v>
      </c>
      <c r="AA64" s="1"/>
      <c r="AB64" s="1">
        <f t="shared" si="18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109</v>
      </c>
      <c r="B65" s="1" t="s">
        <v>35</v>
      </c>
      <c r="C65" s="1"/>
      <c r="D65" s="1">
        <v>56.021000000000001</v>
      </c>
      <c r="E65" s="1">
        <v>2.149</v>
      </c>
      <c r="F65" s="1">
        <v>46.612000000000002</v>
      </c>
      <c r="G65" s="6">
        <v>1</v>
      </c>
      <c r="H65" s="1">
        <v>45</v>
      </c>
      <c r="I65" s="1" t="s">
        <v>32</v>
      </c>
      <c r="J65" s="1">
        <v>3</v>
      </c>
      <c r="K65" s="1">
        <f t="shared" si="9"/>
        <v>-0.85099999999999998</v>
      </c>
      <c r="L65" s="1"/>
      <c r="M65" s="1"/>
      <c r="N65" s="1"/>
      <c r="O65" s="1">
        <f t="shared" si="2"/>
        <v>0.42980000000000002</v>
      </c>
      <c r="P65" s="5"/>
      <c r="Q65" s="5">
        <f t="shared" si="16"/>
        <v>0</v>
      </c>
      <c r="R65" s="5"/>
      <c r="S65" s="1"/>
      <c r="T65" s="1">
        <f t="shared" si="17"/>
        <v>108.45044206607724</v>
      </c>
      <c r="U65" s="1">
        <f t="shared" si="5"/>
        <v>108.45044206607724</v>
      </c>
      <c r="V65" s="1">
        <v>3.319</v>
      </c>
      <c r="W65" s="1">
        <v>2.5659999999999998</v>
      </c>
      <c r="X65" s="1">
        <v>1.034</v>
      </c>
      <c r="Y65" s="1">
        <v>2.2713999999999999</v>
      </c>
      <c r="Z65" s="1">
        <v>2.6951999999999998</v>
      </c>
      <c r="AA65" s="1"/>
      <c r="AB65" s="1">
        <f t="shared" si="18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110</v>
      </c>
      <c r="B66" s="1" t="s">
        <v>31</v>
      </c>
      <c r="C66" s="1"/>
      <c r="D66" s="1">
        <v>504</v>
      </c>
      <c r="E66" s="1">
        <v>351</v>
      </c>
      <c r="F66" s="1">
        <v>106</v>
      </c>
      <c r="G66" s="6">
        <v>0.36</v>
      </c>
      <c r="H66" s="1">
        <v>45</v>
      </c>
      <c r="I66" s="1" t="s">
        <v>32</v>
      </c>
      <c r="J66" s="1">
        <v>356</v>
      </c>
      <c r="K66" s="1">
        <f t="shared" si="9"/>
        <v>-5</v>
      </c>
      <c r="L66" s="1"/>
      <c r="M66" s="1"/>
      <c r="N66" s="1">
        <v>150</v>
      </c>
      <c r="O66" s="1">
        <f t="shared" si="2"/>
        <v>70.2</v>
      </c>
      <c r="P66" s="5">
        <f t="shared" si="19"/>
        <v>656.6</v>
      </c>
      <c r="Q66" s="5">
        <f t="shared" si="16"/>
        <v>657</v>
      </c>
      <c r="R66" s="5"/>
      <c r="S66" s="15" t="s">
        <v>166</v>
      </c>
      <c r="T66" s="1">
        <f t="shared" si="17"/>
        <v>13.005698005698004</v>
      </c>
      <c r="U66" s="1">
        <f t="shared" si="5"/>
        <v>3.6467236467236468</v>
      </c>
      <c r="V66" s="1">
        <v>25.2</v>
      </c>
      <c r="W66" s="1">
        <v>40.799999999999997</v>
      </c>
      <c r="X66" s="1">
        <v>17.600000000000001</v>
      </c>
      <c r="Y66" s="1">
        <v>48</v>
      </c>
      <c r="Z66" s="1">
        <v>45.6</v>
      </c>
      <c r="AA66" s="1" t="s">
        <v>111</v>
      </c>
      <c r="AB66" s="1">
        <f t="shared" si="18"/>
        <v>236.51999999999998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112</v>
      </c>
      <c r="B67" s="1" t="s">
        <v>35</v>
      </c>
      <c r="C67" s="1">
        <v>14.951000000000001</v>
      </c>
      <c r="D67" s="1">
        <v>68.988</v>
      </c>
      <c r="E67" s="1">
        <v>26.347000000000001</v>
      </c>
      <c r="F67" s="1">
        <v>51.759</v>
      </c>
      <c r="G67" s="6">
        <v>1</v>
      </c>
      <c r="H67" s="1">
        <v>45</v>
      </c>
      <c r="I67" s="1" t="s">
        <v>32</v>
      </c>
      <c r="J67" s="1">
        <v>26</v>
      </c>
      <c r="K67" s="1">
        <f t="shared" ref="K67:K98" si="21">E67-J67</f>
        <v>0.34700000000000131</v>
      </c>
      <c r="L67" s="1"/>
      <c r="M67" s="1"/>
      <c r="N67" s="1"/>
      <c r="O67" s="1">
        <f t="shared" si="2"/>
        <v>5.2694000000000001</v>
      </c>
      <c r="P67" s="5">
        <f t="shared" si="19"/>
        <v>16.743200000000002</v>
      </c>
      <c r="Q67" s="5">
        <f t="shared" si="16"/>
        <v>17</v>
      </c>
      <c r="R67" s="5"/>
      <c r="S67" s="1"/>
      <c r="T67" s="1">
        <f t="shared" si="17"/>
        <v>13.048734201237332</v>
      </c>
      <c r="U67" s="1">
        <f t="shared" si="5"/>
        <v>9.8225604433142291</v>
      </c>
      <c r="V67" s="1">
        <v>4.4000000000000004</v>
      </c>
      <c r="W67" s="1">
        <v>6.7084000000000001</v>
      </c>
      <c r="X67" s="1">
        <v>3.3757999999999999</v>
      </c>
      <c r="Y67" s="1">
        <v>6.1710000000000003</v>
      </c>
      <c r="Z67" s="1">
        <v>4.9496000000000002</v>
      </c>
      <c r="AA67" s="1"/>
      <c r="AB67" s="1">
        <f t="shared" si="18"/>
        <v>17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113</v>
      </c>
      <c r="B68" s="1" t="s">
        <v>31</v>
      </c>
      <c r="C68" s="1"/>
      <c r="D68" s="1">
        <v>324</v>
      </c>
      <c r="E68" s="1">
        <v>113</v>
      </c>
      <c r="F68" s="1">
        <v>181</v>
      </c>
      <c r="G68" s="6">
        <v>0.41</v>
      </c>
      <c r="H68" s="1">
        <v>45</v>
      </c>
      <c r="I68" s="1" t="s">
        <v>32</v>
      </c>
      <c r="J68" s="1">
        <v>119</v>
      </c>
      <c r="K68" s="1">
        <f t="shared" si="21"/>
        <v>-6</v>
      </c>
      <c r="L68" s="1"/>
      <c r="M68" s="1"/>
      <c r="N68" s="1">
        <v>120</v>
      </c>
      <c r="O68" s="1">
        <f t="shared" ref="O68:O102" si="22">E68/5</f>
        <v>22.6</v>
      </c>
      <c r="P68" s="5"/>
      <c r="Q68" s="5">
        <v>140</v>
      </c>
      <c r="R68" s="5">
        <v>140</v>
      </c>
      <c r="S68" s="1" t="s">
        <v>161</v>
      </c>
      <c r="T68" s="1">
        <f t="shared" si="17"/>
        <v>19.513274336283185</v>
      </c>
      <c r="U68" s="1">
        <f t="shared" si="5"/>
        <v>13.31858407079646</v>
      </c>
      <c r="V68" s="1">
        <v>20.6</v>
      </c>
      <c r="W68" s="1">
        <v>18.600000000000001</v>
      </c>
      <c r="X68" s="1">
        <v>13.8</v>
      </c>
      <c r="Y68" s="1">
        <v>11.4</v>
      </c>
      <c r="Z68" s="1">
        <v>9</v>
      </c>
      <c r="AA68" s="1" t="s">
        <v>33</v>
      </c>
      <c r="AB68" s="1">
        <f t="shared" si="18"/>
        <v>57.4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114</v>
      </c>
      <c r="B69" s="1" t="s">
        <v>31</v>
      </c>
      <c r="C69" s="1"/>
      <c r="D69" s="1">
        <v>102</v>
      </c>
      <c r="E69" s="1">
        <v>76</v>
      </c>
      <c r="F69" s="1">
        <v>2</v>
      </c>
      <c r="G69" s="6">
        <v>0.41</v>
      </c>
      <c r="H69" s="1">
        <v>45</v>
      </c>
      <c r="I69" s="1" t="s">
        <v>32</v>
      </c>
      <c r="J69" s="1">
        <v>103</v>
      </c>
      <c r="K69" s="1">
        <f t="shared" si="21"/>
        <v>-27</v>
      </c>
      <c r="L69" s="1"/>
      <c r="M69" s="1"/>
      <c r="N69" s="1">
        <v>130</v>
      </c>
      <c r="O69" s="1">
        <f t="shared" si="22"/>
        <v>15.2</v>
      </c>
      <c r="P69" s="5">
        <f t="shared" si="19"/>
        <v>65.599999999999994</v>
      </c>
      <c r="Q69" s="5">
        <v>120</v>
      </c>
      <c r="R69" s="5">
        <v>120</v>
      </c>
      <c r="S69" s="1" t="s">
        <v>168</v>
      </c>
      <c r="T69" s="1">
        <f t="shared" si="17"/>
        <v>16.578947368421055</v>
      </c>
      <c r="U69" s="1">
        <f t="shared" si="5"/>
        <v>8.6842105263157894</v>
      </c>
      <c r="V69" s="1">
        <v>9.4</v>
      </c>
      <c r="W69" s="1">
        <v>7</v>
      </c>
      <c r="X69" s="1">
        <v>7.2</v>
      </c>
      <c r="Y69" s="1">
        <v>7</v>
      </c>
      <c r="Z69" s="1">
        <v>5.6</v>
      </c>
      <c r="AA69" s="1" t="s">
        <v>33</v>
      </c>
      <c r="AB69" s="1">
        <f t="shared" si="18"/>
        <v>49.199999999999996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115</v>
      </c>
      <c r="B70" s="1" t="s">
        <v>31</v>
      </c>
      <c r="C70" s="1">
        <v>841</v>
      </c>
      <c r="D70" s="1"/>
      <c r="E70" s="1">
        <v>185</v>
      </c>
      <c r="F70" s="1">
        <v>612</v>
      </c>
      <c r="G70" s="6">
        <v>0.28000000000000003</v>
      </c>
      <c r="H70" s="1">
        <v>45</v>
      </c>
      <c r="I70" s="1" t="s">
        <v>32</v>
      </c>
      <c r="J70" s="1">
        <v>188</v>
      </c>
      <c r="K70" s="1">
        <f t="shared" si="21"/>
        <v>-3</v>
      </c>
      <c r="L70" s="1"/>
      <c r="M70" s="1"/>
      <c r="N70" s="1"/>
      <c r="O70" s="1">
        <f t="shared" si="22"/>
        <v>37</v>
      </c>
      <c r="P70" s="5"/>
      <c r="Q70" s="5">
        <f t="shared" si="16"/>
        <v>0</v>
      </c>
      <c r="R70" s="5"/>
      <c r="S70" s="1"/>
      <c r="T70" s="1">
        <f t="shared" si="17"/>
        <v>16.54054054054054</v>
      </c>
      <c r="U70" s="1">
        <f t="shared" si="5"/>
        <v>16.54054054054054</v>
      </c>
      <c r="V70" s="1">
        <v>23.4</v>
      </c>
      <c r="W70" s="1">
        <v>214.2</v>
      </c>
      <c r="X70" s="1">
        <v>218</v>
      </c>
      <c r="Y70" s="1">
        <v>21</v>
      </c>
      <c r="Z70" s="1">
        <v>30.8</v>
      </c>
      <c r="AA70" s="17" t="s">
        <v>158</v>
      </c>
      <c r="AB70" s="1">
        <f t="shared" si="18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116</v>
      </c>
      <c r="B71" s="1" t="s">
        <v>31</v>
      </c>
      <c r="C71" s="1">
        <v>307</v>
      </c>
      <c r="D71" s="1">
        <v>680</v>
      </c>
      <c r="E71" s="1">
        <f>501.015+E51</f>
        <v>502.01499999999999</v>
      </c>
      <c r="F71" s="1">
        <v>331.98500000000001</v>
      </c>
      <c r="G71" s="6">
        <v>0.4</v>
      </c>
      <c r="H71" s="1">
        <v>45</v>
      </c>
      <c r="I71" s="1" t="s">
        <v>32</v>
      </c>
      <c r="J71" s="1">
        <v>551</v>
      </c>
      <c r="K71" s="1">
        <f t="shared" si="21"/>
        <v>-48.985000000000014</v>
      </c>
      <c r="L71" s="1"/>
      <c r="M71" s="1"/>
      <c r="N71" s="1">
        <v>600</v>
      </c>
      <c r="O71" s="1">
        <f t="shared" si="22"/>
        <v>100.40299999999999</v>
      </c>
      <c r="P71" s="5">
        <f t="shared" si="19"/>
        <v>373.25399999999979</v>
      </c>
      <c r="Q71" s="5">
        <f t="shared" si="16"/>
        <v>373</v>
      </c>
      <c r="R71" s="5"/>
      <c r="S71" s="1"/>
      <c r="T71" s="1">
        <f t="shared" si="17"/>
        <v>12.997470195113694</v>
      </c>
      <c r="U71" s="1">
        <f t="shared" ref="U71:U102" si="23">(F71+N71)/O71</f>
        <v>9.2824417597083766</v>
      </c>
      <c r="V71" s="1">
        <v>115.801</v>
      </c>
      <c r="W71" s="1">
        <v>83.4</v>
      </c>
      <c r="X71" s="1">
        <v>92.6</v>
      </c>
      <c r="Y71" s="1">
        <v>84</v>
      </c>
      <c r="Z71" s="1">
        <v>65.8</v>
      </c>
      <c r="AA71" s="10" t="s">
        <v>33</v>
      </c>
      <c r="AB71" s="1">
        <f t="shared" si="18"/>
        <v>149.20000000000002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117</v>
      </c>
      <c r="B72" s="1" t="s">
        <v>31</v>
      </c>
      <c r="C72" s="1">
        <v>19</v>
      </c>
      <c r="D72" s="1">
        <v>96</v>
      </c>
      <c r="E72" s="1">
        <v>74</v>
      </c>
      <c r="F72" s="1">
        <v>14</v>
      </c>
      <c r="G72" s="6">
        <v>0.33</v>
      </c>
      <c r="H72" s="1" t="e">
        <v>#N/A</v>
      </c>
      <c r="I72" s="1" t="s">
        <v>32</v>
      </c>
      <c r="J72" s="1">
        <v>116</v>
      </c>
      <c r="K72" s="1">
        <f t="shared" si="21"/>
        <v>-42</v>
      </c>
      <c r="L72" s="1"/>
      <c r="M72" s="1"/>
      <c r="N72" s="1"/>
      <c r="O72" s="1">
        <f t="shared" si="22"/>
        <v>14.8</v>
      </c>
      <c r="P72" s="5">
        <f t="shared" si="19"/>
        <v>178.4</v>
      </c>
      <c r="Q72" s="5">
        <f t="shared" si="16"/>
        <v>178</v>
      </c>
      <c r="R72" s="5"/>
      <c r="S72" s="1"/>
      <c r="T72" s="1">
        <f t="shared" si="17"/>
        <v>12.972972972972972</v>
      </c>
      <c r="U72" s="1">
        <f t="shared" si="23"/>
        <v>0.94594594594594594</v>
      </c>
      <c r="V72" s="1">
        <v>0.6</v>
      </c>
      <c r="W72" s="1">
        <v>10</v>
      </c>
      <c r="X72" s="1">
        <v>0.6</v>
      </c>
      <c r="Y72" s="1">
        <v>0</v>
      </c>
      <c r="Z72" s="1">
        <v>0</v>
      </c>
      <c r="AA72" s="10" t="s">
        <v>69</v>
      </c>
      <c r="AB72" s="1">
        <f t="shared" si="18"/>
        <v>58.74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118</v>
      </c>
      <c r="B73" s="1" t="s">
        <v>35</v>
      </c>
      <c r="C73" s="1">
        <v>14.646000000000001</v>
      </c>
      <c r="D73" s="1">
        <v>57.137999999999998</v>
      </c>
      <c r="E73" s="1">
        <v>17.088999999999999</v>
      </c>
      <c r="F73" s="1">
        <v>46.728999999999999</v>
      </c>
      <c r="G73" s="6">
        <v>1</v>
      </c>
      <c r="H73" s="1">
        <v>45</v>
      </c>
      <c r="I73" s="1" t="s">
        <v>32</v>
      </c>
      <c r="J73" s="1">
        <v>17.100000000000001</v>
      </c>
      <c r="K73" s="1">
        <f t="shared" si="21"/>
        <v>-1.1000000000002785E-2</v>
      </c>
      <c r="L73" s="1"/>
      <c r="M73" s="1"/>
      <c r="N73" s="1"/>
      <c r="O73" s="1">
        <f t="shared" si="22"/>
        <v>3.4177999999999997</v>
      </c>
      <c r="P73" s="5"/>
      <c r="Q73" s="5">
        <f t="shared" si="16"/>
        <v>0</v>
      </c>
      <c r="R73" s="5"/>
      <c r="S73" s="1"/>
      <c r="T73" s="1">
        <f t="shared" si="17"/>
        <v>13.672245303996723</v>
      </c>
      <c r="U73" s="1">
        <f t="shared" si="23"/>
        <v>13.672245303996723</v>
      </c>
      <c r="V73" s="1">
        <v>3.0579999999999998</v>
      </c>
      <c r="W73" s="1">
        <v>5.3322000000000003</v>
      </c>
      <c r="X73" s="1">
        <v>2.9965999999999999</v>
      </c>
      <c r="Y73" s="1">
        <v>3.4001999999999999</v>
      </c>
      <c r="Z73" s="1">
        <v>2.1318000000000001</v>
      </c>
      <c r="AA73" s="1"/>
      <c r="AB73" s="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119</v>
      </c>
      <c r="B74" s="1" t="s">
        <v>31</v>
      </c>
      <c r="C74" s="1"/>
      <c r="D74" s="1">
        <v>192</v>
      </c>
      <c r="E74" s="1">
        <v>111</v>
      </c>
      <c r="F74" s="1">
        <v>79</v>
      </c>
      <c r="G74" s="6">
        <v>0.33</v>
      </c>
      <c r="H74" s="1">
        <v>45</v>
      </c>
      <c r="I74" s="1" t="s">
        <v>32</v>
      </c>
      <c r="J74" s="1">
        <v>165</v>
      </c>
      <c r="K74" s="1">
        <f t="shared" si="21"/>
        <v>-54</v>
      </c>
      <c r="L74" s="1"/>
      <c r="M74" s="1"/>
      <c r="N74" s="1"/>
      <c r="O74" s="1">
        <f t="shared" si="22"/>
        <v>22.2</v>
      </c>
      <c r="P74" s="5">
        <f t="shared" si="19"/>
        <v>209.59999999999997</v>
      </c>
      <c r="Q74" s="5">
        <v>250</v>
      </c>
      <c r="R74" s="21">
        <v>250</v>
      </c>
      <c r="S74" s="1"/>
      <c r="T74" s="1">
        <f t="shared" si="17"/>
        <v>14.81981981981982</v>
      </c>
      <c r="U74" s="1">
        <f t="shared" si="23"/>
        <v>3.5585585585585586</v>
      </c>
      <c r="V74" s="1">
        <v>13.8</v>
      </c>
      <c r="W74" s="1">
        <v>4</v>
      </c>
      <c r="X74" s="1">
        <v>7.4</v>
      </c>
      <c r="Y74" s="1">
        <v>4.8</v>
      </c>
      <c r="Z74" s="1">
        <v>4.8</v>
      </c>
      <c r="AA74" s="22" t="s">
        <v>61</v>
      </c>
      <c r="AB74" s="1">
        <f t="shared" si="18"/>
        <v>82.5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120</v>
      </c>
      <c r="B75" s="1" t="s">
        <v>35</v>
      </c>
      <c r="C75" s="1">
        <v>7.8220000000000001</v>
      </c>
      <c r="D75" s="1">
        <v>20.715</v>
      </c>
      <c r="E75" s="1">
        <v>6.2489999999999997</v>
      </c>
      <c r="F75" s="1">
        <v>20.300999999999998</v>
      </c>
      <c r="G75" s="6">
        <v>1</v>
      </c>
      <c r="H75" s="1">
        <v>45</v>
      </c>
      <c r="I75" s="1" t="s">
        <v>32</v>
      </c>
      <c r="J75" s="1">
        <v>6.5</v>
      </c>
      <c r="K75" s="1">
        <f t="shared" si="21"/>
        <v>-0.25100000000000033</v>
      </c>
      <c r="L75" s="1"/>
      <c r="M75" s="1"/>
      <c r="N75" s="1"/>
      <c r="O75" s="1">
        <f t="shared" si="22"/>
        <v>1.2498</v>
      </c>
      <c r="P75" s="5"/>
      <c r="Q75" s="5">
        <f t="shared" si="16"/>
        <v>0</v>
      </c>
      <c r="R75" s="5"/>
      <c r="S75" s="1"/>
      <c r="T75" s="1">
        <f t="shared" si="17"/>
        <v>16.243398943831011</v>
      </c>
      <c r="U75" s="1">
        <f t="shared" si="23"/>
        <v>16.243398943831011</v>
      </c>
      <c r="V75" s="1">
        <v>0.78739999999999999</v>
      </c>
      <c r="W75" s="1">
        <v>1.1870000000000001</v>
      </c>
      <c r="X75" s="1">
        <v>2.0209999999999999</v>
      </c>
      <c r="Y75" s="1">
        <v>2.1436000000000002</v>
      </c>
      <c r="Z75" s="1">
        <v>1.8948</v>
      </c>
      <c r="AA75" s="1"/>
      <c r="AB75" s="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121</v>
      </c>
      <c r="B76" s="1" t="s">
        <v>31</v>
      </c>
      <c r="C76" s="1">
        <v>11</v>
      </c>
      <c r="D76" s="1">
        <v>432</v>
      </c>
      <c r="E76" s="1">
        <v>138</v>
      </c>
      <c r="F76" s="1">
        <v>280</v>
      </c>
      <c r="G76" s="6">
        <v>0.33</v>
      </c>
      <c r="H76" s="1">
        <v>45</v>
      </c>
      <c r="I76" s="1" t="s">
        <v>32</v>
      </c>
      <c r="J76" s="1">
        <v>292</v>
      </c>
      <c r="K76" s="1">
        <f t="shared" si="21"/>
        <v>-154</v>
      </c>
      <c r="L76" s="1"/>
      <c r="M76" s="1"/>
      <c r="N76" s="1"/>
      <c r="O76" s="1">
        <f t="shared" si="22"/>
        <v>27.6</v>
      </c>
      <c r="P76" s="5">
        <f t="shared" si="19"/>
        <v>78.800000000000011</v>
      </c>
      <c r="Q76" s="5">
        <v>260</v>
      </c>
      <c r="R76" s="5">
        <v>260</v>
      </c>
      <c r="S76" s="1" t="s">
        <v>162</v>
      </c>
      <c r="T76" s="1">
        <f t="shared" si="17"/>
        <v>19.565217391304348</v>
      </c>
      <c r="U76" s="1">
        <f t="shared" si="23"/>
        <v>10.144927536231883</v>
      </c>
      <c r="V76" s="1">
        <v>22.2</v>
      </c>
      <c r="W76" s="1">
        <v>4.8</v>
      </c>
      <c r="X76" s="1">
        <v>11</v>
      </c>
      <c r="Y76" s="1">
        <v>-0.4</v>
      </c>
      <c r="Z76" s="1">
        <v>6.8</v>
      </c>
      <c r="AA76" s="1" t="s">
        <v>33</v>
      </c>
      <c r="AB76" s="1">
        <f t="shared" si="18"/>
        <v>85.8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122</v>
      </c>
      <c r="B77" s="1" t="s">
        <v>35</v>
      </c>
      <c r="C77" s="1">
        <v>31.9</v>
      </c>
      <c r="D77" s="1">
        <v>67.826999999999998</v>
      </c>
      <c r="E77" s="1">
        <v>57.011000000000003</v>
      </c>
      <c r="F77" s="1">
        <v>16.588999999999999</v>
      </c>
      <c r="G77" s="6">
        <v>1</v>
      </c>
      <c r="H77" s="1">
        <v>45</v>
      </c>
      <c r="I77" s="1" t="s">
        <v>32</v>
      </c>
      <c r="J77" s="1">
        <v>53.947000000000003</v>
      </c>
      <c r="K77" s="1">
        <f t="shared" si="21"/>
        <v>3.0640000000000001</v>
      </c>
      <c r="L77" s="1"/>
      <c r="M77" s="1"/>
      <c r="N77" s="1"/>
      <c r="O77" s="1">
        <f t="shared" si="22"/>
        <v>11.402200000000001</v>
      </c>
      <c r="P77" s="5">
        <f t="shared" si="19"/>
        <v>131.6396</v>
      </c>
      <c r="Q77" s="5">
        <f t="shared" si="16"/>
        <v>132</v>
      </c>
      <c r="R77" s="5"/>
      <c r="S77" s="1"/>
      <c r="T77" s="1">
        <f t="shared" si="17"/>
        <v>13.031607935310729</v>
      </c>
      <c r="U77" s="1">
        <f t="shared" si="23"/>
        <v>1.4548946694497551</v>
      </c>
      <c r="V77" s="1">
        <v>6.770999999999999</v>
      </c>
      <c r="W77" s="1">
        <v>9.0391999999999992</v>
      </c>
      <c r="X77" s="1">
        <v>8.5975999999999999</v>
      </c>
      <c r="Y77" s="1">
        <v>7.1706000000000003</v>
      </c>
      <c r="Z77" s="1">
        <v>6.3289999999999997</v>
      </c>
      <c r="AA77" s="1"/>
      <c r="AB77" s="1">
        <f t="shared" si="18"/>
        <v>132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 t="s">
        <v>123</v>
      </c>
      <c r="B78" s="1" t="s">
        <v>31</v>
      </c>
      <c r="C78" s="1"/>
      <c r="D78" s="1">
        <v>653</v>
      </c>
      <c r="E78" s="1">
        <v>156</v>
      </c>
      <c r="F78" s="1">
        <v>496</v>
      </c>
      <c r="G78" s="6">
        <v>0.33</v>
      </c>
      <c r="H78" s="1">
        <v>45</v>
      </c>
      <c r="I78" s="1" t="s">
        <v>32</v>
      </c>
      <c r="J78" s="1">
        <v>484</v>
      </c>
      <c r="K78" s="1">
        <f t="shared" si="21"/>
        <v>-328</v>
      </c>
      <c r="L78" s="1"/>
      <c r="M78" s="1"/>
      <c r="N78" s="1">
        <v>900</v>
      </c>
      <c r="O78" s="1">
        <f t="shared" si="22"/>
        <v>31.2</v>
      </c>
      <c r="P78" s="5"/>
      <c r="Q78" s="5">
        <v>400</v>
      </c>
      <c r="R78" s="5">
        <v>400</v>
      </c>
      <c r="S78" s="1" t="s">
        <v>163</v>
      </c>
      <c r="T78" s="1">
        <f t="shared" si="17"/>
        <v>57.564102564102562</v>
      </c>
      <c r="U78" s="1">
        <f t="shared" si="23"/>
        <v>44.743589743589745</v>
      </c>
      <c r="V78" s="1">
        <v>6</v>
      </c>
      <c r="W78" s="1">
        <v>2</v>
      </c>
      <c r="X78" s="1">
        <v>2.6</v>
      </c>
      <c r="Y78" s="1">
        <v>1.4</v>
      </c>
      <c r="Z78" s="1">
        <v>1</v>
      </c>
      <c r="AA78" s="1" t="s">
        <v>33</v>
      </c>
      <c r="AB78" s="1">
        <f t="shared" si="18"/>
        <v>132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124</v>
      </c>
      <c r="B79" s="1" t="s">
        <v>35</v>
      </c>
      <c r="C79" s="1">
        <v>8.4130000000000003</v>
      </c>
      <c r="D79" s="1">
        <v>15.215</v>
      </c>
      <c r="E79" s="1">
        <v>1.284</v>
      </c>
      <c r="F79" s="1">
        <v>15.853</v>
      </c>
      <c r="G79" s="6">
        <v>1</v>
      </c>
      <c r="H79" s="1">
        <v>45</v>
      </c>
      <c r="I79" s="1" t="s">
        <v>32</v>
      </c>
      <c r="J79" s="1">
        <v>1.6</v>
      </c>
      <c r="K79" s="1">
        <f t="shared" si="21"/>
        <v>-0.31600000000000006</v>
      </c>
      <c r="L79" s="1"/>
      <c r="M79" s="1"/>
      <c r="N79" s="1"/>
      <c r="O79" s="1">
        <f t="shared" si="22"/>
        <v>0.25680000000000003</v>
      </c>
      <c r="P79" s="5"/>
      <c r="Q79" s="5">
        <f t="shared" si="16"/>
        <v>0</v>
      </c>
      <c r="R79" s="5"/>
      <c r="S79" s="1"/>
      <c r="T79" s="1">
        <f t="shared" si="17"/>
        <v>61.732866043613697</v>
      </c>
      <c r="U79" s="1">
        <f t="shared" si="23"/>
        <v>61.732866043613697</v>
      </c>
      <c r="V79" s="1">
        <v>0.90679999999999994</v>
      </c>
      <c r="W79" s="1">
        <v>1.2944</v>
      </c>
      <c r="X79" s="1">
        <v>0.13239999999999999</v>
      </c>
      <c r="Y79" s="1">
        <v>1.0642</v>
      </c>
      <c r="Z79" s="1">
        <v>0.91259999999999997</v>
      </c>
      <c r="AA79" s="1" t="s">
        <v>125</v>
      </c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 t="s">
        <v>126</v>
      </c>
      <c r="B80" s="1" t="s">
        <v>31</v>
      </c>
      <c r="C80" s="1">
        <v>3</v>
      </c>
      <c r="D80" s="1">
        <v>120</v>
      </c>
      <c r="E80" s="1">
        <v>29</v>
      </c>
      <c r="F80" s="1">
        <v>65</v>
      </c>
      <c r="G80" s="6">
        <v>0.4</v>
      </c>
      <c r="H80" s="1" t="e">
        <v>#N/A</v>
      </c>
      <c r="I80" s="1" t="s">
        <v>32</v>
      </c>
      <c r="J80" s="1">
        <v>42</v>
      </c>
      <c r="K80" s="1">
        <f t="shared" si="21"/>
        <v>-13</v>
      </c>
      <c r="L80" s="1"/>
      <c r="M80" s="1"/>
      <c r="N80" s="1">
        <v>32</v>
      </c>
      <c r="O80" s="1">
        <f t="shared" si="22"/>
        <v>5.8</v>
      </c>
      <c r="P80" s="5"/>
      <c r="Q80" s="5">
        <f t="shared" si="16"/>
        <v>0</v>
      </c>
      <c r="R80" s="5"/>
      <c r="S80" s="1"/>
      <c r="T80" s="1">
        <f t="shared" si="17"/>
        <v>16.724137931034484</v>
      </c>
      <c r="U80" s="1">
        <f t="shared" si="23"/>
        <v>16.724137931034484</v>
      </c>
      <c r="V80" s="1">
        <v>8.8000000000000007</v>
      </c>
      <c r="W80" s="1">
        <v>11.2</v>
      </c>
      <c r="X80" s="1">
        <v>8.6</v>
      </c>
      <c r="Y80" s="1">
        <v>0.2</v>
      </c>
      <c r="Z80" s="1">
        <v>0</v>
      </c>
      <c r="AA80" s="1" t="s">
        <v>69</v>
      </c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 t="s">
        <v>127</v>
      </c>
      <c r="B81" s="1" t="s">
        <v>35</v>
      </c>
      <c r="C81" s="1">
        <v>126.614</v>
      </c>
      <c r="D81" s="1">
        <v>172.10300000000001</v>
      </c>
      <c r="E81" s="1">
        <v>128.85900000000001</v>
      </c>
      <c r="F81" s="1">
        <v>136.001</v>
      </c>
      <c r="G81" s="6">
        <v>1</v>
      </c>
      <c r="H81" s="1" t="e">
        <v>#N/A</v>
      </c>
      <c r="I81" s="1" t="s">
        <v>32</v>
      </c>
      <c r="J81" s="1">
        <v>127.9</v>
      </c>
      <c r="K81" s="1">
        <f t="shared" si="21"/>
        <v>0.95900000000000318</v>
      </c>
      <c r="L81" s="1"/>
      <c r="M81" s="1"/>
      <c r="N81" s="1">
        <v>80</v>
      </c>
      <c r="O81" s="1">
        <f t="shared" si="22"/>
        <v>25.771800000000002</v>
      </c>
      <c r="P81" s="5">
        <f t="shared" si="19"/>
        <v>119.03240000000002</v>
      </c>
      <c r="Q81" s="5">
        <v>150</v>
      </c>
      <c r="R81" s="5">
        <v>150</v>
      </c>
      <c r="S81" s="1"/>
      <c r="T81" s="1">
        <f t="shared" si="17"/>
        <v>14.201607959087061</v>
      </c>
      <c r="U81" s="1">
        <f t="shared" si="23"/>
        <v>8.3812927308142999</v>
      </c>
      <c r="V81" s="1">
        <v>22.643599999999999</v>
      </c>
      <c r="W81" s="1">
        <v>8.0081999999999987</v>
      </c>
      <c r="X81" s="1">
        <v>20.9434</v>
      </c>
      <c r="Y81" s="1">
        <v>0.90779999999999994</v>
      </c>
      <c r="Z81" s="1">
        <v>0</v>
      </c>
      <c r="AA81" s="1" t="s">
        <v>69</v>
      </c>
      <c r="AB81" s="1">
        <f t="shared" si="18"/>
        <v>150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 t="s">
        <v>128</v>
      </c>
      <c r="B82" s="1" t="s">
        <v>31</v>
      </c>
      <c r="C82" s="1">
        <v>1</v>
      </c>
      <c r="D82" s="1">
        <v>40</v>
      </c>
      <c r="E82" s="1">
        <v>8</v>
      </c>
      <c r="F82" s="1">
        <v>31</v>
      </c>
      <c r="G82" s="6">
        <v>0.66</v>
      </c>
      <c r="H82" s="1">
        <v>45</v>
      </c>
      <c r="I82" s="1" t="s">
        <v>32</v>
      </c>
      <c r="J82" s="1">
        <v>9</v>
      </c>
      <c r="K82" s="1">
        <f t="shared" si="21"/>
        <v>-1</v>
      </c>
      <c r="L82" s="1"/>
      <c r="M82" s="1"/>
      <c r="N82" s="1"/>
      <c r="O82" s="1">
        <f t="shared" si="22"/>
        <v>1.6</v>
      </c>
      <c r="P82" s="5"/>
      <c r="Q82" s="5">
        <f t="shared" si="16"/>
        <v>0</v>
      </c>
      <c r="R82" s="5"/>
      <c r="S82" s="1"/>
      <c r="T82" s="1">
        <f t="shared" si="17"/>
        <v>19.375</v>
      </c>
      <c r="U82" s="1">
        <f t="shared" si="23"/>
        <v>19.375</v>
      </c>
      <c r="V82" s="1">
        <v>3.2</v>
      </c>
      <c r="W82" s="1">
        <v>2.8</v>
      </c>
      <c r="X82" s="1">
        <v>2.4</v>
      </c>
      <c r="Y82" s="1">
        <v>1.8</v>
      </c>
      <c r="Z82" s="1">
        <v>2</v>
      </c>
      <c r="AA82" s="1"/>
      <c r="AB82" s="1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 t="s">
        <v>129</v>
      </c>
      <c r="B83" s="1" t="s">
        <v>31</v>
      </c>
      <c r="C83" s="1">
        <v>10</v>
      </c>
      <c r="D83" s="1">
        <v>52</v>
      </c>
      <c r="E83" s="1">
        <v>19</v>
      </c>
      <c r="F83" s="1">
        <v>40</v>
      </c>
      <c r="G83" s="6">
        <v>0.66</v>
      </c>
      <c r="H83" s="1">
        <v>45</v>
      </c>
      <c r="I83" s="1" t="s">
        <v>32</v>
      </c>
      <c r="J83" s="1">
        <v>19</v>
      </c>
      <c r="K83" s="1">
        <f t="shared" si="21"/>
        <v>0</v>
      </c>
      <c r="L83" s="1"/>
      <c r="M83" s="1"/>
      <c r="N83" s="1"/>
      <c r="O83" s="1">
        <f t="shared" si="22"/>
        <v>3.8</v>
      </c>
      <c r="P83" s="5">
        <f t="shared" si="19"/>
        <v>9.3999999999999986</v>
      </c>
      <c r="Q83" s="5">
        <f t="shared" si="16"/>
        <v>9</v>
      </c>
      <c r="R83" s="5"/>
      <c r="S83" s="1"/>
      <c r="T83" s="1">
        <f t="shared" si="17"/>
        <v>12.894736842105264</v>
      </c>
      <c r="U83" s="1">
        <f t="shared" si="23"/>
        <v>10.526315789473685</v>
      </c>
      <c r="V83" s="1">
        <v>4</v>
      </c>
      <c r="W83" s="1">
        <v>4</v>
      </c>
      <c r="X83" s="1">
        <v>2.6</v>
      </c>
      <c r="Y83" s="1">
        <v>1.4</v>
      </c>
      <c r="Z83" s="1">
        <v>1.6</v>
      </c>
      <c r="AA83" s="1"/>
      <c r="AB83" s="1">
        <f t="shared" si="18"/>
        <v>5.94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2" t="s">
        <v>130</v>
      </c>
      <c r="B84" s="12" t="s">
        <v>31</v>
      </c>
      <c r="C84" s="12">
        <v>1</v>
      </c>
      <c r="D84" s="12">
        <v>1</v>
      </c>
      <c r="E84" s="12">
        <v>1</v>
      </c>
      <c r="F84" s="12">
        <v>-1</v>
      </c>
      <c r="G84" s="13">
        <v>0</v>
      </c>
      <c r="H84" s="12" t="e">
        <v>#N/A</v>
      </c>
      <c r="I84" s="12" t="s">
        <v>66</v>
      </c>
      <c r="J84" s="12">
        <v>1</v>
      </c>
      <c r="K84" s="12">
        <f t="shared" si="21"/>
        <v>0</v>
      </c>
      <c r="L84" s="12"/>
      <c r="M84" s="12"/>
      <c r="N84" s="12"/>
      <c r="O84" s="12">
        <f t="shared" si="22"/>
        <v>0.2</v>
      </c>
      <c r="P84" s="14"/>
      <c r="Q84" s="14"/>
      <c r="R84" s="14"/>
      <c r="S84" s="12"/>
      <c r="T84" s="12">
        <f t="shared" ref="T84:T102" si="24">(F84+N84+P84)/O84</f>
        <v>-5</v>
      </c>
      <c r="U84" s="12">
        <f t="shared" si="23"/>
        <v>-5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/>
      <c r="AB84" s="12">
        <f t="shared" ref="AB84:AB102" si="25">P84*G84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 t="s">
        <v>131</v>
      </c>
      <c r="B85" s="1" t="s">
        <v>31</v>
      </c>
      <c r="C85" s="1">
        <v>6</v>
      </c>
      <c r="D85" s="1">
        <v>200</v>
      </c>
      <c r="E85" s="1">
        <v>82</v>
      </c>
      <c r="F85" s="1">
        <v>94</v>
      </c>
      <c r="G85" s="6">
        <v>0.33</v>
      </c>
      <c r="H85" s="1">
        <v>45</v>
      </c>
      <c r="I85" s="1" t="s">
        <v>32</v>
      </c>
      <c r="J85" s="1">
        <v>101</v>
      </c>
      <c r="K85" s="1">
        <f t="shared" si="21"/>
        <v>-19</v>
      </c>
      <c r="L85" s="1"/>
      <c r="M85" s="1"/>
      <c r="N85" s="1"/>
      <c r="O85" s="1">
        <f t="shared" si="22"/>
        <v>16.399999999999999</v>
      </c>
      <c r="P85" s="5">
        <f t="shared" ref="P85:P95" si="26">13*O85-N85-F85</f>
        <v>119.19999999999999</v>
      </c>
      <c r="Q85" s="5">
        <v>140</v>
      </c>
      <c r="R85" s="5">
        <v>150</v>
      </c>
      <c r="S85" s="1"/>
      <c r="T85" s="1">
        <f t="shared" ref="T85:T95" si="27">(F85+N85+Q85)/O85</f>
        <v>14.26829268292683</v>
      </c>
      <c r="U85" s="1">
        <f t="shared" si="23"/>
        <v>5.7317073170731714</v>
      </c>
      <c r="V85" s="1">
        <v>9.6</v>
      </c>
      <c r="W85" s="1">
        <v>18.2</v>
      </c>
      <c r="X85" s="1">
        <v>10.4</v>
      </c>
      <c r="Y85" s="1">
        <v>13</v>
      </c>
      <c r="Z85" s="1">
        <v>8.1999999999999993</v>
      </c>
      <c r="AA85" s="1"/>
      <c r="AB85" s="1">
        <f t="shared" ref="AB85:AB95" si="28">Q85*G85</f>
        <v>46.2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132</v>
      </c>
      <c r="B86" s="1" t="s">
        <v>31</v>
      </c>
      <c r="C86" s="1">
        <v>49</v>
      </c>
      <c r="D86" s="1">
        <v>124</v>
      </c>
      <c r="E86" s="1">
        <v>51</v>
      </c>
      <c r="F86" s="1">
        <v>78</v>
      </c>
      <c r="G86" s="6">
        <v>0.36</v>
      </c>
      <c r="H86" s="1">
        <v>45</v>
      </c>
      <c r="I86" s="1" t="s">
        <v>32</v>
      </c>
      <c r="J86" s="1">
        <v>57</v>
      </c>
      <c r="K86" s="1">
        <f t="shared" si="21"/>
        <v>-6</v>
      </c>
      <c r="L86" s="1"/>
      <c r="M86" s="1"/>
      <c r="N86" s="1"/>
      <c r="O86" s="1">
        <f t="shared" si="22"/>
        <v>10.199999999999999</v>
      </c>
      <c r="P86" s="5">
        <f t="shared" si="26"/>
        <v>54.599999999999994</v>
      </c>
      <c r="Q86" s="5">
        <v>65</v>
      </c>
      <c r="R86" s="5">
        <v>70</v>
      </c>
      <c r="S86" s="1"/>
      <c r="T86" s="1">
        <f t="shared" si="27"/>
        <v>14.019607843137257</v>
      </c>
      <c r="U86" s="1">
        <f t="shared" si="23"/>
        <v>7.6470588235294121</v>
      </c>
      <c r="V86" s="1">
        <v>9.8000000000000007</v>
      </c>
      <c r="W86" s="1">
        <v>-0.1968</v>
      </c>
      <c r="X86" s="1">
        <v>1.2</v>
      </c>
      <c r="Y86" s="1">
        <v>13.8</v>
      </c>
      <c r="Z86" s="1">
        <v>9.8000000000000007</v>
      </c>
      <c r="AA86" s="1" t="s">
        <v>133</v>
      </c>
      <c r="AB86" s="1">
        <f t="shared" si="28"/>
        <v>23.4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 t="s">
        <v>134</v>
      </c>
      <c r="B87" s="1" t="s">
        <v>31</v>
      </c>
      <c r="C87" s="1">
        <v>43</v>
      </c>
      <c r="D87" s="1"/>
      <c r="E87" s="1">
        <v>12</v>
      </c>
      <c r="F87" s="1">
        <v>31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21"/>
        <v>0</v>
      </c>
      <c r="L87" s="1"/>
      <c r="M87" s="1"/>
      <c r="N87" s="1"/>
      <c r="O87" s="1">
        <f t="shared" si="22"/>
        <v>2.4</v>
      </c>
      <c r="P87" s="5"/>
      <c r="Q87" s="5">
        <f t="shared" ref="Q87:Q95" si="29">ROUND(P87,0)</f>
        <v>0</v>
      </c>
      <c r="R87" s="5"/>
      <c r="S87" s="1"/>
      <c r="T87" s="1">
        <f t="shared" si="27"/>
        <v>12.916666666666668</v>
      </c>
      <c r="U87" s="1">
        <f t="shared" si="23"/>
        <v>12.916666666666668</v>
      </c>
      <c r="V87" s="1">
        <v>2.2000000000000002</v>
      </c>
      <c r="W87" s="1">
        <v>2.2000000000000002</v>
      </c>
      <c r="X87" s="1">
        <v>4.8</v>
      </c>
      <c r="Y87" s="1">
        <v>7.4</v>
      </c>
      <c r="Z87" s="1">
        <v>2.8</v>
      </c>
      <c r="AA87" s="1"/>
      <c r="AB87" s="1">
        <f t="shared" si="2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135</v>
      </c>
      <c r="B88" s="1" t="s">
        <v>31</v>
      </c>
      <c r="C88" s="1">
        <v>16</v>
      </c>
      <c r="D88" s="1">
        <v>12</v>
      </c>
      <c r="E88" s="1">
        <v>11</v>
      </c>
      <c r="F88" s="1">
        <v>17</v>
      </c>
      <c r="G88" s="6">
        <v>0.15</v>
      </c>
      <c r="H88" s="1">
        <v>60</v>
      </c>
      <c r="I88" s="1" t="s">
        <v>32</v>
      </c>
      <c r="J88" s="1">
        <v>11</v>
      </c>
      <c r="K88" s="1">
        <f t="shared" si="21"/>
        <v>0</v>
      </c>
      <c r="L88" s="1"/>
      <c r="M88" s="1"/>
      <c r="N88" s="1"/>
      <c r="O88" s="1">
        <f t="shared" si="22"/>
        <v>2.2000000000000002</v>
      </c>
      <c r="P88" s="5">
        <f t="shared" si="26"/>
        <v>11.600000000000001</v>
      </c>
      <c r="Q88" s="5">
        <f t="shared" si="29"/>
        <v>12</v>
      </c>
      <c r="R88" s="5"/>
      <c r="S88" s="1"/>
      <c r="T88" s="1">
        <f t="shared" si="27"/>
        <v>13.18181818181818</v>
      </c>
      <c r="U88" s="1">
        <f t="shared" si="23"/>
        <v>7.7272727272727266</v>
      </c>
      <c r="V88" s="1">
        <v>2</v>
      </c>
      <c r="W88" s="1">
        <v>2</v>
      </c>
      <c r="X88" s="1">
        <v>2</v>
      </c>
      <c r="Y88" s="1">
        <v>4.4000000000000004</v>
      </c>
      <c r="Z88" s="1">
        <v>1.4</v>
      </c>
      <c r="AA88" s="1"/>
      <c r="AB88" s="1">
        <f t="shared" si="28"/>
        <v>1.7999999999999998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 t="s">
        <v>136</v>
      </c>
      <c r="B89" s="1" t="s">
        <v>31</v>
      </c>
      <c r="C89" s="1">
        <v>37</v>
      </c>
      <c r="D89" s="1"/>
      <c r="E89" s="1">
        <v>14</v>
      </c>
      <c r="F89" s="1">
        <v>23</v>
      </c>
      <c r="G89" s="6">
        <v>0.15</v>
      </c>
      <c r="H89" s="1">
        <v>60</v>
      </c>
      <c r="I89" s="1" t="s">
        <v>32</v>
      </c>
      <c r="J89" s="1">
        <v>14</v>
      </c>
      <c r="K89" s="1">
        <f t="shared" si="21"/>
        <v>0</v>
      </c>
      <c r="L89" s="1"/>
      <c r="M89" s="1"/>
      <c r="N89" s="1"/>
      <c r="O89" s="1">
        <f t="shared" si="22"/>
        <v>2.8</v>
      </c>
      <c r="P89" s="5">
        <f t="shared" si="26"/>
        <v>13.399999999999999</v>
      </c>
      <c r="Q89" s="5">
        <f t="shared" si="29"/>
        <v>13</v>
      </c>
      <c r="R89" s="5"/>
      <c r="S89" s="1"/>
      <c r="T89" s="1">
        <f t="shared" si="27"/>
        <v>12.857142857142858</v>
      </c>
      <c r="U89" s="1">
        <f t="shared" si="23"/>
        <v>8.2142857142857153</v>
      </c>
      <c r="V89" s="1">
        <v>2</v>
      </c>
      <c r="W89" s="1">
        <v>2.6</v>
      </c>
      <c r="X89" s="1">
        <v>2.4</v>
      </c>
      <c r="Y89" s="1">
        <v>7.2</v>
      </c>
      <c r="Z89" s="1">
        <v>3.4</v>
      </c>
      <c r="AA89" s="1" t="s">
        <v>63</v>
      </c>
      <c r="AB89" s="1">
        <f t="shared" si="28"/>
        <v>1.95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 t="s">
        <v>137</v>
      </c>
      <c r="B90" s="1" t="s">
        <v>35</v>
      </c>
      <c r="C90" s="1">
        <v>456.61799999999999</v>
      </c>
      <c r="D90" s="1">
        <v>411.988</v>
      </c>
      <c r="E90" s="1">
        <v>299.05500000000001</v>
      </c>
      <c r="F90" s="1">
        <v>392.59800000000001</v>
      </c>
      <c r="G90" s="6">
        <v>1</v>
      </c>
      <c r="H90" s="1">
        <v>45</v>
      </c>
      <c r="I90" s="1" t="s">
        <v>37</v>
      </c>
      <c r="J90" s="1">
        <v>283</v>
      </c>
      <c r="K90" s="1">
        <f t="shared" si="21"/>
        <v>16.055000000000007</v>
      </c>
      <c r="L90" s="1"/>
      <c r="M90" s="1"/>
      <c r="N90" s="1">
        <v>200</v>
      </c>
      <c r="O90" s="1">
        <f t="shared" si="22"/>
        <v>59.811</v>
      </c>
      <c r="P90" s="5">
        <f>14*O90-N90-F90</f>
        <v>244.75600000000003</v>
      </c>
      <c r="Q90" s="5">
        <v>310</v>
      </c>
      <c r="R90" s="5">
        <v>310</v>
      </c>
      <c r="S90" s="1"/>
      <c r="T90" s="1">
        <f t="shared" si="27"/>
        <v>15.090836133821536</v>
      </c>
      <c r="U90" s="1">
        <f t="shared" si="23"/>
        <v>9.9078430389058862</v>
      </c>
      <c r="V90" s="1">
        <v>61.523400000000002</v>
      </c>
      <c r="W90" s="1">
        <v>56.738999999999997</v>
      </c>
      <c r="X90" s="1">
        <v>58.506600000000013</v>
      </c>
      <c r="Y90" s="1">
        <v>82.816400000000002</v>
      </c>
      <c r="Z90" s="1">
        <v>67.183399999999992</v>
      </c>
      <c r="AA90" s="1"/>
      <c r="AB90" s="1">
        <f t="shared" si="28"/>
        <v>310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 t="s">
        <v>138</v>
      </c>
      <c r="B91" s="1" t="s">
        <v>31</v>
      </c>
      <c r="C91" s="1">
        <v>28</v>
      </c>
      <c r="D91" s="1">
        <v>110</v>
      </c>
      <c r="E91" s="16">
        <f>25+E47</f>
        <v>27</v>
      </c>
      <c r="F91" s="1">
        <v>105</v>
      </c>
      <c r="G91" s="6">
        <v>0.1</v>
      </c>
      <c r="H91" s="1">
        <v>60</v>
      </c>
      <c r="I91" s="1" t="s">
        <v>32</v>
      </c>
      <c r="J91" s="1">
        <v>25</v>
      </c>
      <c r="K91" s="1">
        <f t="shared" si="21"/>
        <v>2</v>
      </c>
      <c r="L91" s="1"/>
      <c r="M91" s="1"/>
      <c r="N91" s="1"/>
      <c r="O91" s="1">
        <f t="shared" si="22"/>
        <v>5.4</v>
      </c>
      <c r="P91" s="5"/>
      <c r="Q91" s="5">
        <f t="shared" si="29"/>
        <v>0</v>
      </c>
      <c r="R91" s="5"/>
      <c r="S91" s="1"/>
      <c r="T91" s="1">
        <f t="shared" si="27"/>
        <v>19.444444444444443</v>
      </c>
      <c r="U91" s="1">
        <f t="shared" si="23"/>
        <v>19.444444444444443</v>
      </c>
      <c r="V91" s="1">
        <v>9.8000000000000007</v>
      </c>
      <c r="W91" s="1">
        <v>9</v>
      </c>
      <c r="X91" s="1">
        <v>7.8</v>
      </c>
      <c r="Y91" s="1">
        <v>9</v>
      </c>
      <c r="Z91" s="1">
        <v>2.6</v>
      </c>
      <c r="AA91" s="10" t="s">
        <v>82</v>
      </c>
      <c r="AB91" s="1">
        <f t="shared" si="2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 t="s">
        <v>139</v>
      </c>
      <c r="B92" s="1" t="s">
        <v>35</v>
      </c>
      <c r="C92" s="1">
        <v>33.368000000000002</v>
      </c>
      <c r="D92" s="1">
        <v>156.00899999999999</v>
      </c>
      <c r="E92" s="1">
        <v>29.75</v>
      </c>
      <c r="F92" s="1">
        <v>138.40899999999999</v>
      </c>
      <c r="G92" s="6">
        <v>1</v>
      </c>
      <c r="H92" s="1">
        <v>45</v>
      </c>
      <c r="I92" s="1" t="s">
        <v>32</v>
      </c>
      <c r="J92" s="1">
        <v>28</v>
      </c>
      <c r="K92" s="1">
        <f t="shared" si="21"/>
        <v>1.75</v>
      </c>
      <c r="L92" s="1"/>
      <c r="M92" s="1"/>
      <c r="N92" s="1"/>
      <c r="O92" s="1">
        <f t="shared" si="22"/>
        <v>5.95</v>
      </c>
      <c r="P92" s="5"/>
      <c r="Q92" s="5">
        <f t="shared" si="29"/>
        <v>0</v>
      </c>
      <c r="R92" s="5"/>
      <c r="S92" s="1"/>
      <c r="T92" s="1">
        <f t="shared" si="27"/>
        <v>23.262016806722688</v>
      </c>
      <c r="U92" s="1">
        <f t="shared" si="23"/>
        <v>23.262016806722688</v>
      </c>
      <c r="V92" s="1">
        <v>14.137600000000001</v>
      </c>
      <c r="W92" s="1">
        <v>6.0594000000000001</v>
      </c>
      <c r="X92" s="1">
        <v>7.5865999999999998</v>
      </c>
      <c r="Y92" s="1">
        <v>5.3103999999999996</v>
      </c>
      <c r="Z92" s="1">
        <v>1.4508000000000001</v>
      </c>
      <c r="AA92" s="15" t="s">
        <v>63</v>
      </c>
      <c r="AB92" s="1">
        <f t="shared" si="2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 t="s">
        <v>140</v>
      </c>
      <c r="B93" s="1" t="s">
        <v>31</v>
      </c>
      <c r="C93" s="1">
        <v>114</v>
      </c>
      <c r="D93" s="1">
        <v>400</v>
      </c>
      <c r="E93" s="1">
        <v>83</v>
      </c>
      <c r="F93" s="1">
        <v>405</v>
      </c>
      <c r="G93" s="6">
        <v>0.6</v>
      </c>
      <c r="H93" s="1" t="e">
        <v>#N/A</v>
      </c>
      <c r="I93" s="1" t="s">
        <v>32</v>
      </c>
      <c r="J93" s="1">
        <v>89</v>
      </c>
      <c r="K93" s="1">
        <f t="shared" si="21"/>
        <v>-6</v>
      </c>
      <c r="L93" s="1"/>
      <c r="M93" s="1"/>
      <c r="N93" s="1"/>
      <c r="O93" s="1">
        <f t="shared" si="22"/>
        <v>16.600000000000001</v>
      </c>
      <c r="P93" s="5"/>
      <c r="Q93" s="5">
        <f t="shared" si="29"/>
        <v>0</v>
      </c>
      <c r="R93" s="5"/>
      <c r="S93" s="1"/>
      <c r="T93" s="1">
        <f t="shared" si="27"/>
        <v>24.397590361445783</v>
      </c>
      <c r="U93" s="1">
        <f t="shared" si="23"/>
        <v>24.397590361445783</v>
      </c>
      <c r="V93" s="1">
        <v>11.6</v>
      </c>
      <c r="W93" s="1">
        <v>0.8</v>
      </c>
      <c r="X93" s="1">
        <v>0.2</v>
      </c>
      <c r="Y93" s="1">
        <v>0</v>
      </c>
      <c r="Z93" s="1">
        <v>0</v>
      </c>
      <c r="AA93" s="10" t="s">
        <v>157</v>
      </c>
      <c r="AB93" s="1">
        <f t="shared" si="2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 t="s">
        <v>141</v>
      </c>
      <c r="B94" s="1" t="s">
        <v>35</v>
      </c>
      <c r="C94" s="1"/>
      <c r="D94" s="1">
        <v>151.71899999999999</v>
      </c>
      <c r="E94" s="1">
        <v>36.640999999999998</v>
      </c>
      <c r="F94" s="1">
        <v>111.133</v>
      </c>
      <c r="G94" s="6">
        <v>1</v>
      </c>
      <c r="H94" s="1">
        <v>60</v>
      </c>
      <c r="I94" s="1" t="s">
        <v>32</v>
      </c>
      <c r="J94" s="1">
        <v>38</v>
      </c>
      <c r="K94" s="1">
        <f t="shared" si="21"/>
        <v>-1.3590000000000018</v>
      </c>
      <c r="L94" s="1"/>
      <c r="M94" s="1"/>
      <c r="N94" s="1"/>
      <c r="O94" s="1">
        <f t="shared" si="22"/>
        <v>7.3281999999999998</v>
      </c>
      <c r="P94" s="5"/>
      <c r="Q94" s="5">
        <f t="shared" si="29"/>
        <v>0</v>
      </c>
      <c r="R94" s="5"/>
      <c r="S94" s="1"/>
      <c r="T94" s="1">
        <f t="shared" si="27"/>
        <v>15.165115580906635</v>
      </c>
      <c r="U94" s="1">
        <f t="shared" si="23"/>
        <v>15.165115580906635</v>
      </c>
      <c r="V94" s="1">
        <v>11.2956</v>
      </c>
      <c r="W94" s="1">
        <v>5.1045999999999996</v>
      </c>
      <c r="X94" s="1">
        <v>8.2519999999999989</v>
      </c>
      <c r="Y94" s="1">
        <v>7.8761999999999999</v>
      </c>
      <c r="Z94" s="1">
        <v>7.6859999999999999</v>
      </c>
      <c r="AA94" s="1"/>
      <c r="AB94" s="1">
        <f t="shared" si="2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 t="s">
        <v>142</v>
      </c>
      <c r="B95" s="1" t="s">
        <v>35</v>
      </c>
      <c r="C95" s="1">
        <v>70.147000000000006</v>
      </c>
      <c r="D95" s="1"/>
      <c r="E95" s="1">
        <v>37.042999999999999</v>
      </c>
      <c r="F95" s="1">
        <v>27.262</v>
      </c>
      <c r="G95" s="6">
        <v>1</v>
      </c>
      <c r="H95" s="1">
        <v>60</v>
      </c>
      <c r="I95" s="1" t="s">
        <v>32</v>
      </c>
      <c r="J95" s="1">
        <v>41.5</v>
      </c>
      <c r="K95" s="1">
        <f t="shared" si="21"/>
        <v>-4.4570000000000007</v>
      </c>
      <c r="L95" s="1"/>
      <c r="M95" s="1"/>
      <c r="N95" s="1"/>
      <c r="O95" s="1">
        <f t="shared" si="22"/>
        <v>7.4085999999999999</v>
      </c>
      <c r="P95" s="5">
        <f t="shared" si="26"/>
        <v>69.049800000000005</v>
      </c>
      <c r="Q95" s="5">
        <f t="shared" si="29"/>
        <v>69</v>
      </c>
      <c r="R95" s="5"/>
      <c r="S95" s="1"/>
      <c r="T95" s="1">
        <f t="shared" si="27"/>
        <v>12.993278082228761</v>
      </c>
      <c r="U95" s="1">
        <f t="shared" si="23"/>
        <v>3.679777555813514</v>
      </c>
      <c r="V95" s="1">
        <v>4.3091999999999997</v>
      </c>
      <c r="W95" s="1">
        <v>1.9486000000000001</v>
      </c>
      <c r="X95" s="1">
        <v>11.448399999999999</v>
      </c>
      <c r="Y95" s="1">
        <v>3.1427999999999998</v>
      </c>
      <c r="Z95" s="1">
        <v>5.4138000000000002</v>
      </c>
      <c r="AA95" s="1"/>
      <c r="AB95" s="1">
        <f t="shared" si="28"/>
        <v>69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2" t="s">
        <v>143</v>
      </c>
      <c r="B96" s="12" t="s">
        <v>35</v>
      </c>
      <c r="C96" s="12">
        <v>70.504999999999995</v>
      </c>
      <c r="D96" s="12">
        <v>71.650000000000006</v>
      </c>
      <c r="E96" s="12">
        <v>70.45</v>
      </c>
      <c r="F96" s="12">
        <v>56.89</v>
      </c>
      <c r="G96" s="13">
        <v>0</v>
      </c>
      <c r="H96" s="12">
        <v>60</v>
      </c>
      <c r="I96" s="11" t="s">
        <v>66</v>
      </c>
      <c r="J96" s="12">
        <v>68</v>
      </c>
      <c r="K96" s="12">
        <f t="shared" si="21"/>
        <v>2.4500000000000028</v>
      </c>
      <c r="L96" s="12"/>
      <c r="M96" s="12"/>
      <c r="N96" s="12"/>
      <c r="O96" s="12">
        <f t="shared" si="22"/>
        <v>14.09</v>
      </c>
      <c r="P96" s="14"/>
      <c r="Q96" s="14"/>
      <c r="R96" s="14"/>
      <c r="S96" s="12"/>
      <c r="T96" s="12">
        <f t="shared" si="24"/>
        <v>4.0376153300212918</v>
      </c>
      <c r="U96" s="12">
        <f t="shared" si="23"/>
        <v>4.0376153300212918</v>
      </c>
      <c r="V96" s="12">
        <v>11.821999999999999</v>
      </c>
      <c r="W96" s="12">
        <v>12.333</v>
      </c>
      <c r="X96" s="12">
        <v>12.64</v>
      </c>
      <c r="Y96" s="12">
        <v>10.494999999999999</v>
      </c>
      <c r="Z96" s="12">
        <v>12.398</v>
      </c>
      <c r="AA96" s="11" t="s">
        <v>152</v>
      </c>
      <c r="AB96" s="12">
        <f t="shared" si="2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 t="s">
        <v>144</v>
      </c>
      <c r="B97" s="1" t="s">
        <v>35</v>
      </c>
      <c r="C97" s="1"/>
      <c r="D97" s="1">
        <v>59.7</v>
      </c>
      <c r="E97" s="1"/>
      <c r="F97" s="1">
        <v>59.7</v>
      </c>
      <c r="G97" s="6">
        <v>1</v>
      </c>
      <c r="H97" s="1">
        <v>60</v>
      </c>
      <c r="I97" s="1" t="s">
        <v>40</v>
      </c>
      <c r="J97" s="1"/>
      <c r="K97" s="1">
        <f t="shared" si="21"/>
        <v>0</v>
      </c>
      <c r="L97" s="1"/>
      <c r="M97" s="1"/>
      <c r="N97" s="1"/>
      <c r="O97" s="1">
        <f t="shared" si="22"/>
        <v>0</v>
      </c>
      <c r="P97" s="5">
        <f>14*O96-F96-F97</f>
        <v>80.67</v>
      </c>
      <c r="Q97" s="5">
        <f t="shared" ref="Q97:Q98" si="30">ROUND(P97,0)</f>
        <v>81</v>
      </c>
      <c r="R97" s="5"/>
      <c r="S97" s="1"/>
      <c r="T97" s="1" t="e">
        <f t="shared" ref="T97:T99" si="31">(F97+N97+Q97)/O97</f>
        <v>#DIV/0!</v>
      </c>
      <c r="U97" s="1" t="e">
        <f t="shared" si="23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0" t="s">
        <v>153</v>
      </c>
      <c r="AB97" s="1">
        <f t="shared" ref="AB97:AB98" si="32">Q97*G97</f>
        <v>81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 t="s">
        <v>145</v>
      </c>
      <c r="B98" s="1" t="s">
        <v>31</v>
      </c>
      <c r="C98" s="1">
        <v>106</v>
      </c>
      <c r="D98" s="1">
        <v>96</v>
      </c>
      <c r="E98" s="1">
        <v>65</v>
      </c>
      <c r="F98" s="1">
        <v>128</v>
      </c>
      <c r="G98" s="6">
        <v>0.33</v>
      </c>
      <c r="H98" s="1" t="e">
        <v>#N/A</v>
      </c>
      <c r="I98" s="1" t="s">
        <v>32</v>
      </c>
      <c r="J98" s="1">
        <v>66</v>
      </c>
      <c r="K98" s="1">
        <f t="shared" si="21"/>
        <v>-1</v>
      </c>
      <c r="L98" s="1"/>
      <c r="M98" s="1"/>
      <c r="N98" s="1"/>
      <c r="O98" s="1">
        <f t="shared" si="22"/>
        <v>13</v>
      </c>
      <c r="P98" s="5">
        <f t="shared" ref="P98:P99" si="33">13*O98-N98-F98</f>
        <v>41</v>
      </c>
      <c r="Q98" s="5">
        <f t="shared" si="30"/>
        <v>41</v>
      </c>
      <c r="R98" s="5"/>
      <c r="S98" s="1"/>
      <c r="T98" s="1">
        <f t="shared" si="31"/>
        <v>13</v>
      </c>
      <c r="U98" s="1">
        <f t="shared" si="23"/>
        <v>9.8461538461538467</v>
      </c>
      <c r="V98" s="1">
        <v>14.8</v>
      </c>
      <c r="W98" s="1">
        <v>5.6</v>
      </c>
      <c r="X98" s="1">
        <v>15.2</v>
      </c>
      <c r="Y98" s="1">
        <v>1.4</v>
      </c>
      <c r="Z98" s="1">
        <v>0</v>
      </c>
      <c r="AA98" s="1" t="s">
        <v>69</v>
      </c>
      <c r="AB98" s="1">
        <f t="shared" si="32"/>
        <v>13.530000000000001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 t="s">
        <v>146</v>
      </c>
      <c r="B99" s="1" t="s">
        <v>31</v>
      </c>
      <c r="C99" s="1">
        <v>439</v>
      </c>
      <c r="D99" s="1">
        <v>270</v>
      </c>
      <c r="E99" s="1">
        <v>483</v>
      </c>
      <c r="F99" s="1">
        <v>157</v>
      </c>
      <c r="G99" s="6">
        <v>0.18</v>
      </c>
      <c r="H99" s="1">
        <v>45</v>
      </c>
      <c r="I99" s="1" t="s">
        <v>32</v>
      </c>
      <c r="J99" s="1">
        <v>485</v>
      </c>
      <c r="K99" s="1">
        <f t="shared" ref="K99:K102" si="34">E99-J99</f>
        <v>-2</v>
      </c>
      <c r="L99" s="1"/>
      <c r="M99" s="1"/>
      <c r="N99" s="1">
        <v>200</v>
      </c>
      <c r="O99" s="1">
        <f t="shared" si="22"/>
        <v>96.6</v>
      </c>
      <c r="P99" s="5">
        <f t="shared" si="33"/>
        <v>898.8</v>
      </c>
      <c r="Q99" s="5">
        <v>700</v>
      </c>
      <c r="R99" s="19">
        <v>700</v>
      </c>
      <c r="S99" s="15"/>
      <c r="T99" s="1">
        <f t="shared" si="31"/>
        <v>10.942028985507248</v>
      </c>
      <c r="U99" s="1">
        <f t="shared" si="23"/>
        <v>3.6956521739130439</v>
      </c>
      <c r="V99" s="1">
        <v>58</v>
      </c>
      <c r="W99" s="1">
        <v>-0.8</v>
      </c>
      <c r="X99" s="1">
        <v>27</v>
      </c>
      <c r="Y99" s="1">
        <v>43.2</v>
      </c>
      <c r="Z99" s="1">
        <v>30</v>
      </c>
      <c r="AA99" s="1" t="s">
        <v>147</v>
      </c>
      <c r="AB99" s="1">
        <f>Q99*G99</f>
        <v>126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0" t="s">
        <v>148</v>
      </c>
      <c r="B100" s="1" t="s">
        <v>35</v>
      </c>
      <c r="C100" s="1">
        <v>29.972999999999999</v>
      </c>
      <c r="D100" s="1"/>
      <c r="E100" s="1"/>
      <c r="F100" s="16">
        <v>29.972999999999999</v>
      </c>
      <c r="G100" s="6">
        <v>0</v>
      </c>
      <c r="H100" s="1">
        <v>45</v>
      </c>
      <c r="I100" s="1" t="s">
        <v>149</v>
      </c>
      <c r="J100" s="1">
        <v>6</v>
      </c>
      <c r="K100" s="1">
        <f t="shared" si="34"/>
        <v>-6</v>
      </c>
      <c r="L100" s="1"/>
      <c r="M100" s="1"/>
      <c r="N100" s="1"/>
      <c r="O100" s="1">
        <f t="shared" si="22"/>
        <v>0</v>
      </c>
      <c r="P100" s="5"/>
      <c r="Q100" s="5"/>
      <c r="R100" s="5"/>
      <c r="S100" s="1"/>
      <c r="T100" s="1" t="e">
        <f t="shared" si="24"/>
        <v>#DIV/0!</v>
      </c>
      <c r="U100" s="1" t="e">
        <f t="shared" si="23"/>
        <v>#DIV/0!</v>
      </c>
      <c r="V100" s="1">
        <v>0</v>
      </c>
      <c r="W100" s="1">
        <v>0</v>
      </c>
      <c r="X100" s="1">
        <v>0.25640000000000002</v>
      </c>
      <c r="Y100" s="1">
        <v>36.7254</v>
      </c>
      <c r="Z100" s="1">
        <v>55.577800000000003</v>
      </c>
      <c r="AA100" s="1"/>
      <c r="AB100" s="1">
        <f t="shared" si="2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 t="s">
        <v>150</v>
      </c>
      <c r="B101" s="1" t="s">
        <v>35</v>
      </c>
      <c r="C101" s="1">
        <v>39.463999999999999</v>
      </c>
      <c r="D101" s="1"/>
      <c r="E101" s="1"/>
      <c r="F101" s="1"/>
      <c r="G101" s="6">
        <v>0</v>
      </c>
      <c r="H101" s="1">
        <v>45</v>
      </c>
      <c r="I101" s="1" t="s">
        <v>149</v>
      </c>
      <c r="J101" s="1"/>
      <c r="K101" s="1">
        <f t="shared" si="34"/>
        <v>0</v>
      </c>
      <c r="L101" s="1"/>
      <c r="M101" s="1"/>
      <c r="N101" s="1"/>
      <c r="O101" s="1">
        <f t="shared" si="22"/>
        <v>0</v>
      </c>
      <c r="P101" s="5"/>
      <c r="Q101" s="5"/>
      <c r="R101" s="5"/>
      <c r="S101" s="1"/>
      <c r="T101" s="1" t="e">
        <f t="shared" si="24"/>
        <v>#DIV/0!</v>
      </c>
      <c r="U101" s="1" t="e">
        <f t="shared" si="23"/>
        <v>#DIV/0!</v>
      </c>
      <c r="V101" s="1">
        <v>0</v>
      </c>
      <c r="W101" s="1">
        <v>0</v>
      </c>
      <c r="X101" s="1">
        <v>0</v>
      </c>
      <c r="Y101" s="1">
        <v>0.39379999999999998</v>
      </c>
      <c r="Z101" s="1">
        <v>0.39739999999999998</v>
      </c>
      <c r="AA101" s="1"/>
      <c r="AB101" s="1">
        <f t="shared" si="25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2" t="s">
        <v>151</v>
      </c>
      <c r="B102" s="12" t="s">
        <v>31</v>
      </c>
      <c r="C102" s="12">
        <v>0.01</v>
      </c>
      <c r="D102" s="12"/>
      <c r="E102" s="12"/>
      <c r="F102" s="12"/>
      <c r="G102" s="13">
        <v>0</v>
      </c>
      <c r="H102" s="12" t="e">
        <v>#N/A</v>
      </c>
      <c r="I102" s="12" t="s">
        <v>66</v>
      </c>
      <c r="J102" s="12"/>
      <c r="K102" s="12">
        <f t="shared" si="34"/>
        <v>0</v>
      </c>
      <c r="L102" s="12"/>
      <c r="M102" s="12"/>
      <c r="N102" s="12"/>
      <c r="O102" s="12">
        <f t="shared" si="22"/>
        <v>0</v>
      </c>
      <c r="P102" s="14"/>
      <c r="Q102" s="14"/>
      <c r="R102" s="14"/>
      <c r="S102" s="12"/>
      <c r="T102" s="12" t="e">
        <f t="shared" si="24"/>
        <v>#DIV/0!</v>
      </c>
      <c r="U102" s="12" t="e">
        <f t="shared" si="23"/>
        <v>#DIV/0!</v>
      </c>
      <c r="V102" s="12">
        <v>0.2</v>
      </c>
      <c r="W102" s="12">
        <v>0</v>
      </c>
      <c r="X102" s="12">
        <v>0</v>
      </c>
      <c r="Y102" s="12">
        <v>0</v>
      </c>
      <c r="Z102" s="12">
        <v>0</v>
      </c>
      <c r="AA102" s="12"/>
      <c r="AB102" s="12">
        <f t="shared" si="25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</sheetData>
  <autoFilter ref="A3:AB102" xr:uid="{9AF52814-F070-4744-816A-095980191C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2024-10-29T11:02:34Z</dcterms:created>
  <dcterms:modified xsi:type="dcterms:W3CDTF">2024-10-30T09:34:24Z</dcterms:modified>
</cp:coreProperties>
</file>