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1,24 Ост КИ филиалы\"/>
    </mc:Choice>
  </mc:AlternateContent>
  <xr:revisionPtr revIDLastSave="0" documentId="13_ncr:1_{C8DD2957-F6C2-4D4C-BE54-5146CCCAC2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U17" i="1"/>
  <c r="T17" i="1"/>
  <c r="Q17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6" i="1"/>
  <c r="O5" i="1" l="1"/>
  <c r="P98" i="1" l="1"/>
  <c r="P65" i="1"/>
  <c r="AB36" i="1"/>
  <c r="AB10" i="1"/>
  <c r="E59" i="1"/>
  <c r="P59" i="1" s="1"/>
  <c r="AB50" i="1"/>
  <c r="AB94" i="1"/>
  <c r="AB96" i="1"/>
  <c r="AB99" i="1"/>
  <c r="P7" i="1"/>
  <c r="P8" i="1"/>
  <c r="Q8" i="1" s="1"/>
  <c r="AB8" i="1" s="1"/>
  <c r="P9" i="1"/>
  <c r="P10" i="1"/>
  <c r="P11" i="1"/>
  <c r="P12" i="1"/>
  <c r="P13" i="1"/>
  <c r="Q13" i="1" s="1"/>
  <c r="P14" i="1"/>
  <c r="P15" i="1"/>
  <c r="Q15" i="1" s="1"/>
  <c r="P16" i="1"/>
  <c r="P17" i="1"/>
  <c r="P18" i="1"/>
  <c r="P19" i="1"/>
  <c r="P20" i="1"/>
  <c r="Q20" i="1" s="1"/>
  <c r="AB20" i="1" s="1"/>
  <c r="P21" i="1"/>
  <c r="P22" i="1"/>
  <c r="P23" i="1"/>
  <c r="P24" i="1"/>
  <c r="AB24" i="1" s="1"/>
  <c r="P25" i="1"/>
  <c r="P26" i="1"/>
  <c r="Q26" i="1" s="1"/>
  <c r="P27" i="1"/>
  <c r="P28" i="1"/>
  <c r="AB28" i="1" s="1"/>
  <c r="P29" i="1"/>
  <c r="Q29" i="1" s="1"/>
  <c r="P30" i="1"/>
  <c r="P31" i="1"/>
  <c r="P32" i="1"/>
  <c r="P33" i="1"/>
  <c r="P34" i="1"/>
  <c r="P35" i="1"/>
  <c r="P36" i="1"/>
  <c r="P37" i="1"/>
  <c r="Q37" i="1" s="1"/>
  <c r="P38" i="1"/>
  <c r="P39" i="1"/>
  <c r="P40" i="1"/>
  <c r="Q40" i="1" s="1"/>
  <c r="AB40" i="1" s="1"/>
  <c r="P41" i="1"/>
  <c r="P42" i="1"/>
  <c r="U42" i="1" s="1"/>
  <c r="P43" i="1"/>
  <c r="P44" i="1"/>
  <c r="Q44" i="1" s="1"/>
  <c r="AB44" i="1" s="1"/>
  <c r="P45" i="1"/>
  <c r="P46" i="1"/>
  <c r="P47" i="1"/>
  <c r="P48" i="1"/>
  <c r="Q48" i="1" s="1"/>
  <c r="AB48" i="1" s="1"/>
  <c r="P49" i="1"/>
  <c r="P50" i="1"/>
  <c r="T50" i="1" s="1"/>
  <c r="P51" i="1"/>
  <c r="P52" i="1"/>
  <c r="P53" i="1"/>
  <c r="AB53" i="1" s="1"/>
  <c r="P54" i="1"/>
  <c r="P55" i="1"/>
  <c r="P56" i="1"/>
  <c r="Q56" i="1" s="1"/>
  <c r="P57" i="1"/>
  <c r="AB57" i="1" s="1"/>
  <c r="P58" i="1"/>
  <c r="P60" i="1"/>
  <c r="P61" i="1"/>
  <c r="Q61" i="1" s="1"/>
  <c r="AB61" i="1" s="1"/>
  <c r="P62" i="1"/>
  <c r="P63" i="1"/>
  <c r="Q63" i="1" s="1"/>
  <c r="AB63" i="1" s="1"/>
  <c r="P64" i="1"/>
  <c r="AB65" i="1"/>
  <c r="P66" i="1"/>
  <c r="P67" i="1"/>
  <c r="Q67" i="1" s="1"/>
  <c r="AB67" i="1" s="1"/>
  <c r="P68" i="1"/>
  <c r="P69" i="1"/>
  <c r="AB69" i="1" s="1"/>
  <c r="P70" i="1"/>
  <c r="P71" i="1"/>
  <c r="AB71" i="1" s="1"/>
  <c r="P72" i="1"/>
  <c r="P73" i="1"/>
  <c r="AB73" i="1" s="1"/>
  <c r="P74" i="1"/>
  <c r="Q74" i="1" s="1"/>
  <c r="P75" i="1"/>
  <c r="Q75" i="1" s="1"/>
  <c r="AB75" i="1" s="1"/>
  <c r="P76" i="1"/>
  <c r="P77" i="1"/>
  <c r="Q77" i="1" s="1"/>
  <c r="AB77" i="1" s="1"/>
  <c r="P78" i="1"/>
  <c r="P79" i="1"/>
  <c r="Q79" i="1" s="1"/>
  <c r="P80" i="1"/>
  <c r="P81" i="1"/>
  <c r="P82" i="1"/>
  <c r="P83" i="1"/>
  <c r="Q83" i="1" s="1"/>
  <c r="AB83" i="1" s="1"/>
  <c r="P84" i="1"/>
  <c r="P85" i="1"/>
  <c r="Q85" i="1" s="1"/>
  <c r="AB85" i="1" s="1"/>
  <c r="P86" i="1"/>
  <c r="P87" i="1"/>
  <c r="AB87" i="1" s="1"/>
  <c r="P88" i="1"/>
  <c r="P89" i="1"/>
  <c r="AB89" i="1" s="1"/>
  <c r="P90" i="1"/>
  <c r="P91" i="1"/>
  <c r="P92" i="1"/>
  <c r="P93" i="1"/>
  <c r="U93" i="1" s="1"/>
  <c r="P94" i="1"/>
  <c r="U94" i="1" s="1"/>
  <c r="P95" i="1"/>
  <c r="P96" i="1"/>
  <c r="U96" i="1" s="1"/>
  <c r="P97" i="1"/>
  <c r="U97" i="1" s="1"/>
  <c r="P99" i="1"/>
  <c r="U99" i="1" s="1"/>
  <c r="P6" i="1"/>
  <c r="AB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U60" i="1" l="1"/>
  <c r="Q60" i="1"/>
  <c r="U45" i="1"/>
  <c r="Q45" i="1"/>
  <c r="U31" i="1"/>
  <c r="Q31" i="1"/>
  <c r="U25" i="1"/>
  <c r="Q25" i="1"/>
  <c r="U58" i="1"/>
  <c r="Q58" i="1"/>
  <c r="U38" i="1"/>
  <c r="Q38" i="1"/>
  <c r="U22" i="1"/>
  <c r="Q22" i="1"/>
  <c r="U46" i="1"/>
  <c r="T46" i="1"/>
  <c r="T34" i="1"/>
  <c r="U34" i="1"/>
  <c r="AB32" i="1"/>
  <c r="U32" i="1"/>
  <c r="T32" i="1"/>
  <c r="T26" i="1"/>
  <c r="U26" i="1"/>
  <c r="AB16" i="1"/>
  <c r="U16" i="1"/>
  <c r="T16" i="1"/>
  <c r="AB14" i="1"/>
  <c r="U14" i="1"/>
  <c r="T14" i="1"/>
  <c r="U12" i="1"/>
  <c r="AB51" i="1"/>
  <c r="U51" i="1"/>
  <c r="T51" i="1"/>
  <c r="T49" i="1"/>
  <c r="U49" i="1"/>
  <c r="T39" i="1"/>
  <c r="U39" i="1"/>
  <c r="T37" i="1"/>
  <c r="U37" i="1"/>
  <c r="T29" i="1"/>
  <c r="U29" i="1"/>
  <c r="T27" i="1"/>
  <c r="U27" i="1"/>
  <c r="T19" i="1"/>
  <c r="U19" i="1"/>
  <c r="T15" i="1"/>
  <c r="U15" i="1"/>
  <c r="T13" i="1"/>
  <c r="U13" i="1"/>
  <c r="Q9" i="1"/>
  <c r="T9" i="1" s="1"/>
  <c r="U9" i="1"/>
  <c r="Q81" i="1"/>
  <c r="AB81" i="1" s="1"/>
  <c r="Q91" i="1"/>
  <c r="AB91" i="1" s="1"/>
  <c r="AB79" i="1"/>
  <c r="K59" i="1"/>
  <c r="K5" i="1" s="1"/>
  <c r="E5" i="1"/>
  <c r="Q55" i="1"/>
  <c r="AB55" i="1" s="1"/>
  <c r="Q59" i="1"/>
  <c r="AB59" i="1" s="1"/>
  <c r="U95" i="1"/>
  <c r="AB95" i="1"/>
  <c r="AB49" i="1"/>
  <c r="AB47" i="1"/>
  <c r="AB43" i="1"/>
  <c r="AB41" i="1"/>
  <c r="AB39" i="1"/>
  <c r="AB37" i="1"/>
  <c r="Q35" i="1"/>
  <c r="AB35" i="1" s="1"/>
  <c r="Q33" i="1"/>
  <c r="AB33" i="1" s="1"/>
  <c r="AB29" i="1"/>
  <c r="AB27" i="1"/>
  <c r="AB23" i="1"/>
  <c r="AB21" i="1"/>
  <c r="AB19" i="1"/>
  <c r="AB17" i="1"/>
  <c r="AB15" i="1"/>
  <c r="AB13" i="1"/>
  <c r="AB11" i="1"/>
  <c r="AB9" i="1"/>
  <c r="AB7" i="1"/>
  <c r="AB93" i="1"/>
  <c r="U98" i="1"/>
  <c r="AB98" i="1"/>
  <c r="U92" i="1"/>
  <c r="Q92" i="1"/>
  <c r="AB92" i="1" s="1"/>
  <c r="Q90" i="1"/>
  <c r="AB90" i="1" s="1"/>
  <c r="T88" i="1"/>
  <c r="AB88" i="1"/>
  <c r="AB86" i="1"/>
  <c r="Q84" i="1"/>
  <c r="AB84" i="1" s="1"/>
  <c r="Q82" i="1"/>
  <c r="AB82" i="1" s="1"/>
  <c r="AB80" i="1"/>
  <c r="Q78" i="1"/>
  <c r="AB78" i="1" s="1"/>
  <c r="AB76" i="1"/>
  <c r="AB74" i="1"/>
  <c r="AB72" i="1"/>
  <c r="Q70" i="1"/>
  <c r="AB70" i="1" s="1"/>
  <c r="AB68" i="1"/>
  <c r="AB66" i="1"/>
  <c r="AB64" i="1"/>
  <c r="AB62" i="1"/>
  <c r="T56" i="1"/>
  <c r="AB56" i="1"/>
  <c r="Q54" i="1"/>
  <c r="AB54" i="1" s="1"/>
  <c r="Q52" i="1"/>
  <c r="AB52" i="1" s="1"/>
  <c r="T48" i="1"/>
  <c r="T44" i="1"/>
  <c r="T40" i="1"/>
  <c r="T36" i="1"/>
  <c r="T28" i="1"/>
  <c r="T24" i="1"/>
  <c r="T20" i="1"/>
  <c r="Q18" i="1"/>
  <c r="AB18" i="1" s="1"/>
  <c r="AB26" i="1"/>
  <c r="Q30" i="1"/>
  <c r="AB30" i="1" s="1"/>
  <c r="AB34" i="1"/>
  <c r="AB46" i="1"/>
  <c r="AB97" i="1"/>
  <c r="T10" i="1"/>
  <c r="T8" i="1"/>
  <c r="T89" i="1"/>
  <c r="T87" i="1"/>
  <c r="T85" i="1"/>
  <c r="T83" i="1"/>
  <c r="T79" i="1"/>
  <c r="T77" i="1"/>
  <c r="T75" i="1"/>
  <c r="T73" i="1"/>
  <c r="T71" i="1"/>
  <c r="T69" i="1"/>
  <c r="T67" i="1"/>
  <c r="T65" i="1"/>
  <c r="T63" i="1"/>
  <c r="T61" i="1"/>
  <c r="T57" i="1"/>
  <c r="T53" i="1"/>
  <c r="T6" i="1"/>
  <c r="T94" i="1"/>
  <c r="U78" i="1"/>
  <c r="U62" i="1"/>
  <c r="U30" i="1"/>
  <c r="U86" i="1"/>
  <c r="U70" i="1"/>
  <c r="U54" i="1"/>
  <c r="U90" i="1"/>
  <c r="U82" i="1"/>
  <c r="U74" i="1"/>
  <c r="U66" i="1"/>
  <c r="U50" i="1"/>
  <c r="U18" i="1"/>
  <c r="U10" i="1"/>
  <c r="U6" i="1"/>
  <c r="T96" i="1"/>
  <c r="U88" i="1"/>
  <c r="U84" i="1"/>
  <c r="U80" i="1"/>
  <c r="U76" i="1"/>
  <c r="U72" i="1"/>
  <c r="U68" i="1"/>
  <c r="U64" i="1"/>
  <c r="U56" i="1"/>
  <c r="U52" i="1"/>
  <c r="U48" i="1"/>
  <c r="U44" i="1"/>
  <c r="U40" i="1"/>
  <c r="U36" i="1"/>
  <c r="U28" i="1"/>
  <c r="U24" i="1"/>
  <c r="U20" i="1"/>
  <c r="U8" i="1"/>
  <c r="T99" i="1"/>
  <c r="T9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47" i="1"/>
  <c r="U43" i="1"/>
  <c r="U41" i="1"/>
  <c r="U35" i="1"/>
  <c r="U33" i="1"/>
  <c r="U23" i="1"/>
  <c r="U21" i="1"/>
  <c r="U11" i="1"/>
  <c r="U7" i="1"/>
  <c r="P5" i="1"/>
  <c r="AB42" i="1" l="1"/>
  <c r="T42" i="1"/>
  <c r="AB58" i="1"/>
  <c r="T58" i="1"/>
  <c r="AB25" i="1"/>
  <c r="T25" i="1"/>
  <c r="AB45" i="1"/>
  <c r="T45" i="1"/>
  <c r="AB12" i="1"/>
  <c r="T12" i="1"/>
  <c r="AB38" i="1"/>
  <c r="T38" i="1"/>
  <c r="AB22" i="1"/>
  <c r="T22" i="1"/>
  <c r="AB60" i="1"/>
  <c r="T60" i="1"/>
  <c r="AB31" i="1"/>
  <c r="T31" i="1"/>
  <c r="T91" i="1"/>
  <c r="T59" i="1"/>
  <c r="T81" i="1"/>
  <c r="T55" i="1"/>
  <c r="T93" i="1"/>
  <c r="T92" i="1"/>
  <c r="T98" i="1"/>
  <c r="Q5" i="1"/>
  <c r="T52" i="1"/>
  <c r="T54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90" i="1"/>
  <c r="AB5" i="1"/>
  <c r="T97" i="1"/>
  <c r="T18" i="1"/>
  <c r="T30" i="1"/>
  <c r="T7" i="1"/>
  <c r="T11" i="1"/>
  <c r="T21" i="1"/>
  <c r="T23" i="1"/>
  <c r="T33" i="1"/>
  <c r="T35" i="1"/>
  <c r="T41" i="1"/>
  <c r="T43" i="1"/>
  <c r="T47" i="1"/>
</calcChain>
</file>

<file path=xl/sharedStrings.xml><?xml version="1.0" encoding="utf-8"?>
<sst xmlns="http://schemas.openxmlformats.org/spreadsheetml/2006/main" count="375" uniqueCount="163">
  <si>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</si>
  <si>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</si>
  <si>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</si>
  <si>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</si>
  <si>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</si>
  <si>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</si>
  <si>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</si>
  <si>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</si>
  <si>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</si>
  <si>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</si>
  <si>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</si>
  <si>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</si>
  <si>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</si>
  <si>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</si>
  <si>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</si>
  <si>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</si>
  <si>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</si>
  <si>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</si>
  <si>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</si>
  <si>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</si>
  <si>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</si>
  <si>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</si>
  <si>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</si>
  <si>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</si>
  <si>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</si>
  <si>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</si>
  <si>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</si>
  <si>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</si>
  <si>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</si>
  <si>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</si>
  <si>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</si>
  <si>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</si>
  <si>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</si>
  <si>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</si>
  <si>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</si>
  <si>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</si>
  <si>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</si>
  <si>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</si>
  <si>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</si>
  <si>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</si>
  <si>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</si>
  <si>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</si>
  <si>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</si>
  <si>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</si>
  <si>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</si>
  <si>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</si>
  <si>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</si>
  <si>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</si>
  <si>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</si>
  <si>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</si>
  <si>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</si>
  <si>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</si>
  <si>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</si>
  <si>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</si>
  <si>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</si>
  <si>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</si>
  <si>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</si>
  <si>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</si>
  <si>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</si>
  <si>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</si>
  <si>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</si>
  <si>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</si>
  <si>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</si>
  <si>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</si>
  <si>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</si>
  <si>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</si>
  <si>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</si>
  <si>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</si>
  <si>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</si>
  <si>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</si>
  <si>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</si>
  <si>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</si>
  <si>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</si>
  <si>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</si>
  <si>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</si>
  <si>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</si>
  <si>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</si>
  <si>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</si>
  <si>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</si>
  <si>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</si>
  <si>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</si>
  <si>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</si>
  <si>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</si>
  <si>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</si>
  <si>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</si>
  <si>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</si>
  <si>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</si>
  <si>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</si>
  <si>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</si>
  <si>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</si>
  <si>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</si>
  <si>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</si>
  <si>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</si>
  <si>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</si>
  <si>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</si>
  <si>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</si>
  <si>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</si>
  <si>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</si>
  <si>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</si>
  <si>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</si>
  <si>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</si>
  <si>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</si>
  <si>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</si>
  <si>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</si>
  <si>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</si>
  <si>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</si>
  <si>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</si>
  <si>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</si>
  <si>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</si>
  <si>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</si>
  <si>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</si>
  <si>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</si>
  <si>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</si>
  <si>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</si>
  <si>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</si>
  <si>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</si>
  <si>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</si>
  <si>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</si>
  <si>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</si>
  <si>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</si>
  <si>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</si>
  <si>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</si>
  <si>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</si>
  <si>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</si>
  <si>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</si>
  <si>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</si>
  <si>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</si>
  <si>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</si>
  <si>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</si>
  <si>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</si>
  <si>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</si>
  <si>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</si>
  <si>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</si>
  <si>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</si>
  <si>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</si>
  <si>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</si>
  <si>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</si>
  <si>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</si>
  <si>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</si>
  <si>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</si>
  <si>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</si>
  <si>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</si>
  <si>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</si>
  <si>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</si>
  <si>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</si>
  <si>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</si>
  <si>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</si>
  <si>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</si>
  <si>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</si>
  <si>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</si>
  <si>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6722</t>
  </si>
  <si>
    <t>ТС Обжора / 11,10,24 в уценку 441шт / есть дубль</t>
  </si>
  <si>
    <t>необходимо увеличить продажи!!!</t>
  </si>
  <si>
    <t>необходимо увеличить продажи / Остановка активности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</si>
  <si>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11,10,24 в уценку 49шт / 18,10,24 списание недостачи 5шт.</t>
    </r>
  </si>
  <si>
    <t>необходимо увеличить продажи / стоп Обжора</t>
  </si>
  <si>
    <t>необходимо увеличить продажи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</si>
  <si>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Окончание акции Обжора / 11,10,24 в уценку 88шт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</si>
  <si>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</si>
  <si>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</si>
  <si>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Луганска</t>
  </si>
  <si>
    <t>02,11,24 завод не отгрузит / ТС Обжора</t>
  </si>
  <si>
    <t>02,11,24 завод отгрузит 129 шт из 532 шт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</si>
</sst>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11,24%20&#1083;&#1075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N1" t="str">
            <v>поедет</v>
          </cell>
        </row>
        <row r="2">
          <cell r="N2" t="str">
            <v>в Донецк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02,11,</v>
          </cell>
        </row>
        <row r="5">
          <cell r="E5">
            <v>0</v>
          </cell>
          <cell r="F5">
            <v>1229.0040000000001</v>
          </cell>
          <cell r="J5">
            <v>19.7</v>
          </cell>
          <cell r="K5">
            <v>-19.7</v>
          </cell>
          <cell r="L5">
            <v>0</v>
          </cell>
          <cell r="M5">
            <v>0</v>
          </cell>
          <cell r="N5">
            <v>1812.3815999999999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G6">
            <v>0</v>
          </cell>
          <cell r="H6">
            <v>60</v>
          </cell>
          <cell r="I6" t="str">
            <v>в матрице</v>
          </cell>
          <cell r="K6">
            <v>0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15.667</v>
          </cell>
          <cell r="F7">
            <v>15.167</v>
          </cell>
          <cell r="G7">
            <v>1</v>
          </cell>
          <cell r="H7">
            <v>120</v>
          </cell>
          <cell r="I7" t="str">
            <v>в матрице</v>
          </cell>
          <cell r="K7">
            <v>0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G8">
            <v>0</v>
          </cell>
          <cell r="H8">
            <v>45</v>
          </cell>
          <cell r="I8" t="str">
            <v>в матрице (5 дн.)</v>
          </cell>
          <cell r="K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62.6</v>
          </cell>
          <cell r="F9">
            <v>3.7149999999999999</v>
          </cell>
          <cell r="G9">
            <v>1</v>
          </cell>
          <cell r="H9">
            <v>60</v>
          </cell>
          <cell r="I9" t="str">
            <v>в матрице (6 дн.)</v>
          </cell>
          <cell r="J9">
            <v>2.6</v>
          </cell>
          <cell r="K9">
            <v>-2.6</v>
          </cell>
          <cell r="N9">
            <v>235.91720000000001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20.271999999999998</v>
          </cell>
          <cell r="F10">
            <v>19.78</v>
          </cell>
          <cell r="G10">
            <v>1</v>
          </cell>
          <cell r="H10">
            <v>120</v>
          </cell>
          <cell r="I10" t="str">
            <v>в матрице</v>
          </cell>
          <cell r="J10">
            <v>1.3</v>
          </cell>
          <cell r="K10">
            <v>-1.3</v>
          </cell>
        </row>
        <row r="11">
          <cell r="A11" t="str">
            <v>4558 ДОКТОРСКАЯ ГОСТ вар п/о_Л  </v>
          </cell>
          <cell r="B11" t="str">
            <v>кг</v>
          </cell>
          <cell r="G11">
            <v>0</v>
          </cell>
          <cell r="H11" t="e">
            <v>#N/A</v>
          </cell>
          <cell r="I11" t="str">
            <v>в матрице</v>
          </cell>
          <cell r="K11">
            <v>0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39.624000000000002</v>
          </cell>
          <cell r="F12">
            <v>-1.2E-2</v>
          </cell>
          <cell r="G12">
            <v>1</v>
          </cell>
          <cell r="H12">
            <v>60</v>
          </cell>
          <cell r="I12" t="str">
            <v>в матрице (6 дн.)</v>
          </cell>
          <cell r="J12">
            <v>1.3</v>
          </cell>
          <cell r="K12">
            <v>-1.3</v>
          </cell>
          <cell r="N12">
            <v>110.68680000000001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G13">
            <v>1</v>
          </cell>
          <cell r="H13">
            <v>60</v>
          </cell>
          <cell r="I13" t="str">
            <v>в матрице (6 дн.)</v>
          </cell>
          <cell r="K13">
            <v>0</v>
          </cell>
          <cell r="N13">
            <v>118.935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</v>
          </cell>
          <cell r="F14">
            <v>3</v>
          </cell>
          <cell r="G14">
            <v>0.25</v>
          </cell>
          <cell r="H14">
            <v>120</v>
          </cell>
          <cell r="I14" t="str">
            <v>в матрице</v>
          </cell>
          <cell r="K14">
            <v>0</v>
          </cell>
          <cell r="N14">
            <v>51.6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G15">
            <v>1</v>
          </cell>
          <cell r="H15">
            <v>45</v>
          </cell>
          <cell r="I15" t="str">
            <v>в матрице (5 дн.)</v>
          </cell>
          <cell r="K15">
            <v>0</v>
          </cell>
          <cell r="N15">
            <v>91.659599999999998</v>
          </cell>
        </row>
        <row r="16">
          <cell r="A16" t="str">
            <v>5452 ВЕТЧ.МЯСНАЯ Папа может п/о    ОСТАНКИНО</v>
          </cell>
          <cell r="B16" t="str">
            <v>кг</v>
          </cell>
          <cell r="C16">
            <v>20.542000000000002</v>
          </cell>
          <cell r="F16">
            <v>17.806999999999999</v>
          </cell>
          <cell r="G16">
            <v>1</v>
          </cell>
          <cell r="H16">
            <v>60</v>
          </cell>
          <cell r="I16" t="str">
            <v>в матрице</v>
          </cell>
          <cell r="K16">
            <v>0</v>
          </cell>
          <cell r="N16">
            <v>42.702800000000011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35</v>
          </cell>
          <cell r="F17">
            <v>35</v>
          </cell>
          <cell r="G17">
            <v>0.25</v>
          </cell>
          <cell r="H17">
            <v>120</v>
          </cell>
          <cell r="I17" t="str">
            <v>в матрице</v>
          </cell>
          <cell r="K17">
            <v>0</v>
          </cell>
        </row>
        <row r="18">
          <cell r="A18" t="str">
            <v>5495 ВЕТЧ.С ИНДЕЙКОЙ Папа может п/о 400*6  Останкино</v>
          </cell>
          <cell r="B18" t="str">
            <v>шт</v>
          </cell>
          <cell r="G18">
            <v>0</v>
          </cell>
          <cell r="H18">
            <v>60</v>
          </cell>
          <cell r="I18" t="str">
            <v>в матрице</v>
          </cell>
          <cell r="K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G19">
            <v>1</v>
          </cell>
          <cell r="H19">
            <v>45</v>
          </cell>
          <cell r="I19" t="str">
            <v>в матрице (5 дн.)</v>
          </cell>
          <cell r="K19">
            <v>0</v>
          </cell>
          <cell r="N19">
            <v>90.151200000000003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73</v>
          </cell>
          <cell r="F20">
            <v>71</v>
          </cell>
          <cell r="G20">
            <v>0.12</v>
          </cell>
          <cell r="H20">
            <v>60</v>
          </cell>
          <cell r="I20" t="str">
            <v>в матрице</v>
          </cell>
          <cell r="K20">
            <v>0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C21">
            <v>76.887</v>
          </cell>
          <cell r="F21">
            <v>74.888000000000005</v>
          </cell>
          <cell r="G21">
            <v>1</v>
          </cell>
          <cell r="H21">
            <v>45</v>
          </cell>
          <cell r="I21" t="str">
            <v>в матрице (5 дн.)</v>
          </cell>
          <cell r="J21">
            <v>2</v>
          </cell>
          <cell r="K21">
            <v>-2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26</v>
          </cell>
          <cell r="F22">
            <v>26</v>
          </cell>
          <cell r="G22">
            <v>0.25</v>
          </cell>
          <cell r="H22">
            <v>120</v>
          </cell>
          <cell r="I22" t="str">
            <v>в матрице</v>
          </cell>
          <cell r="K22">
            <v>0</v>
          </cell>
          <cell r="N22">
            <v>31.2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16.22</v>
          </cell>
          <cell r="F23">
            <v>15.717000000000001</v>
          </cell>
          <cell r="G23">
            <v>1</v>
          </cell>
          <cell r="H23">
            <v>120</v>
          </cell>
          <cell r="I23" t="str">
            <v>в матрице</v>
          </cell>
          <cell r="K23">
            <v>0</v>
          </cell>
        </row>
        <row r="24">
          <cell r="A24" t="str">
            <v>5819 Сосиски Папа может 400г Мясные  ОСТАНКИНО</v>
          </cell>
          <cell r="B24" t="str">
            <v>шт</v>
          </cell>
          <cell r="G24">
            <v>0</v>
          </cell>
          <cell r="H24">
            <v>45</v>
          </cell>
          <cell r="I24" t="str">
            <v>в матрице</v>
          </cell>
          <cell r="K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24.536000000000001</v>
          </cell>
          <cell r="F25">
            <v>20.456</v>
          </cell>
          <cell r="G25">
            <v>1</v>
          </cell>
          <cell r="H25">
            <v>45</v>
          </cell>
          <cell r="I25" t="str">
            <v>в матрице</v>
          </cell>
          <cell r="K25">
            <v>0</v>
          </cell>
          <cell r="N25">
            <v>16.695399999999999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G26">
            <v>1</v>
          </cell>
          <cell r="H26">
            <v>60</v>
          </cell>
          <cell r="I26" t="str">
            <v>в матрице (6 дн.)</v>
          </cell>
          <cell r="K26">
            <v>0</v>
          </cell>
          <cell r="N26">
            <v>73.456199999999995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10</v>
          </cell>
          <cell r="F27">
            <v>10</v>
          </cell>
          <cell r="G27">
            <v>0.22</v>
          </cell>
          <cell r="H27">
            <v>120</v>
          </cell>
          <cell r="I27" t="str">
            <v>в матрице</v>
          </cell>
          <cell r="K27">
            <v>0</v>
          </cell>
          <cell r="N27">
            <v>68</v>
          </cell>
        </row>
        <row r="28">
          <cell r="A28" t="str">
            <v>6069 ФИЛЕЙНЫЕ Папа может сос ц/о мгс 0,33кг  Останкино</v>
          </cell>
          <cell r="B28" t="str">
            <v>шт</v>
          </cell>
          <cell r="G28">
            <v>0</v>
          </cell>
          <cell r="H28">
            <v>45</v>
          </cell>
          <cell r="I28" t="str">
            <v>в матрице</v>
          </cell>
          <cell r="K28">
            <v>0</v>
          </cell>
        </row>
        <row r="29">
          <cell r="A29" t="str">
            <v>6113 СОЧНЫЕ сос п/о мгс 1*6_Ашан  ОСТАНКИНО</v>
          </cell>
          <cell r="B29" t="str">
            <v>кг</v>
          </cell>
          <cell r="C29">
            <v>6.3659999999999997</v>
          </cell>
          <cell r="F29">
            <v>6.3659999999999997</v>
          </cell>
          <cell r="G29">
            <v>1</v>
          </cell>
          <cell r="H29">
            <v>45</v>
          </cell>
          <cell r="I29" t="str">
            <v>в матрице (5 дн.)</v>
          </cell>
          <cell r="K29">
            <v>0</v>
          </cell>
          <cell r="N29">
            <v>55.213999999999999</v>
          </cell>
        </row>
        <row r="30">
          <cell r="A30" t="str">
            <v>6206 СВИНИНА ПО-ДОМАШНЕМУ к/в мл/к в/у 0,3кг  Останкино</v>
          </cell>
          <cell r="B30" t="str">
            <v>шт</v>
          </cell>
          <cell r="G30">
            <v>0</v>
          </cell>
          <cell r="H30">
            <v>45</v>
          </cell>
          <cell r="I30" t="str">
            <v>в матрице</v>
          </cell>
          <cell r="K30">
            <v>0</v>
          </cell>
        </row>
        <row r="31">
          <cell r="A31" t="str">
            <v>6228 МЯСНОЕ АССОРТИ к/з с/н мгс 1/90 10шт  Останкино</v>
          </cell>
          <cell r="B31" t="str">
            <v>шт</v>
          </cell>
          <cell r="C31">
            <v>6</v>
          </cell>
          <cell r="F31">
            <v>6</v>
          </cell>
          <cell r="G31">
            <v>0.1</v>
          </cell>
          <cell r="H31">
            <v>45</v>
          </cell>
          <cell r="I31" t="str">
            <v>в матрице</v>
          </cell>
          <cell r="K31">
            <v>0</v>
          </cell>
          <cell r="N31">
            <v>10</v>
          </cell>
        </row>
        <row r="32">
          <cell r="A32" t="str">
            <v>6303 Мясные Папа может сос п/о мгс 1,5*3  Останкино</v>
          </cell>
          <cell r="B32" t="str">
            <v>кг</v>
          </cell>
          <cell r="C32">
            <v>1.821</v>
          </cell>
          <cell r="F32">
            <v>-1.397</v>
          </cell>
          <cell r="G32">
            <v>1</v>
          </cell>
          <cell r="H32">
            <v>45</v>
          </cell>
          <cell r="I32" t="str">
            <v>в матрице (5 дн.)</v>
          </cell>
          <cell r="J32">
            <v>1.5</v>
          </cell>
          <cell r="K32">
            <v>-1.5</v>
          </cell>
          <cell r="N32">
            <v>65.108000000000004</v>
          </cell>
        </row>
        <row r="33">
          <cell r="A33" t="str">
            <v>6324 ДОКТОРСКАЯ ГОСТ вар п/о 0.4кг 8шт.   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в матрице</v>
          </cell>
          <cell r="K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G34">
            <v>0.4</v>
          </cell>
          <cell r="H34">
            <v>60</v>
          </cell>
          <cell r="I34" t="str">
            <v>в матрице (6 дн.)</v>
          </cell>
          <cell r="K34">
            <v>0</v>
          </cell>
          <cell r="N34">
            <v>86.399999999999991</v>
          </cell>
        </row>
        <row r="35">
          <cell r="A35" t="str">
            <v>6340 ДОМАШНИЙ РЕЦЕПТ Коровино 0,5кг 8шт.  Останкино</v>
          </cell>
          <cell r="B35" t="str">
            <v>шт</v>
          </cell>
          <cell r="C35">
            <v>5</v>
          </cell>
          <cell r="F35">
            <v>5</v>
          </cell>
          <cell r="G35">
            <v>0.5</v>
          </cell>
          <cell r="H35">
            <v>60</v>
          </cell>
          <cell r="I35" t="str">
            <v>в матрице</v>
          </cell>
          <cell r="K35">
            <v>0</v>
          </cell>
        </row>
        <row r="36">
          <cell r="A36" t="str">
            <v>6341 ДОМАШНИЙ РЕЦЕПТ СО ШПИКОМ Коровино 0,5кг  Останкино</v>
          </cell>
          <cell r="B36" t="str">
            <v>шт</v>
          </cell>
          <cell r="G36">
            <v>0</v>
          </cell>
          <cell r="H36">
            <v>60</v>
          </cell>
          <cell r="I36" t="str">
            <v>в матрице</v>
          </cell>
          <cell r="K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36</v>
          </cell>
          <cell r="F37">
            <v>32</v>
          </cell>
          <cell r="G37">
            <v>0.4</v>
          </cell>
          <cell r="H37">
            <v>60</v>
          </cell>
          <cell r="I37" t="str">
            <v>в матрице (6 дн.)</v>
          </cell>
          <cell r="K37">
            <v>0</v>
          </cell>
          <cell r="N37">
            <v>24</v>
          </cell>
        </row>
        <row r="38">
          <cell r="A38" t="str">
            <v>6392 ФИЛЕЙНАЯ Папа может вар п/о 0,4кг  ОСТАНКИНО</v>
          </cell>
          <cell r="B38" t="str">
            <v>шт</v>
          </cell>
          <cell r="C38">
            <v>29</v>
          </cell>
          <cell r="F38">
            <v>25</v>
          </cell>
          <cell r="G38">
            <v>0.4</v>
          </cell>
          <cell r="H38">
            <v>60</v>
          </cell>
          <cell r="I38" t="str">
            <v>в матрице</v>
          </cell>
          <cell r="K38">
            <v>0</v>
          </cell>
          <cell r="N38">
            <v>73.8</v>
          </cell>
        </row>
        <row r="39">
          <cell r="A39" t="str">
            <v>6448 Свинина Останкино 100г Мадера с/к в/у нарезка  ОСТАНКИНО</v>
          </cell>
          <cell r="B39" t="str">
            <v>шт</v>
          </cell>
          <cell r="C39">
            <v>12</v>
          </cell>
          <cell r="F39">
            <v>10</v>
          </cell>
          <cell r="G39">
            <v>0.1</v>
          </cell>
          <cell r="H39">
            <v>45</v>
          </cell>
          <cell r="I39" t="str">
            <v>в матрице</v>
          </cell>
          <cell r="K39">
            <v>0</v>
          </cell>
          <cell r="N39">
            <v>99.2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28</v>
          </cell>
          <cell r="F40">
            <v>28</v>
          </cell>
          <cell r="G40">
            <v>0.1</v>
          </cell>
          <cell r="H40">
            <v>60</v>
          </cell>
          <cell r="I40" t="str">
            <v>в матрице</v>
          </cell>
          <cell r="K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52</v>
          </cell>
          <cell r="F41">
            <v>52</v>
          </cell>
          <cell r="G41">
            <v>0.1</v>
          </cell>
          <cell r="H41">
            <v>60</v>
          </cell>
          <cell r="I41" t="str">
            <v>в матрице</v>
          </cell>
          <cell r="K41">
            <v>0</v>
          </cell>
        </row>
        <row r="42">
          <cell r="A42" t="str">
            <v>6475 Сосиски Папа может 400г С сыром  ОСТАНКИНО</v>
          </cell>
          <cell r="B42" t="str">
            <v>шт</v>
          </cell>
          <cell r="C42">
            <v>6</v>
          </cell>
          <cell r="F42">
            <v>6</v>
          </cell>
          <cell r="G42">
            <v>0.4</v>
          </cell>
          <cell r="H42">
            <v>45</v>
          </cell>
          <cell r="I42" t="str">
            <v>в матрице</v>
          </cell>
          <cell r="K42">
            <v>0</v>
          </cell>
          <cell r="N42">
            <v>40.799999999999997</v>
          </cell>
        </row>
        <row r="43">
          <cell r="A43" t="str">
            <v>6498 МОЛОЧНАЯ Папа может вар п/о  ОСТАНКИНО</v>
          </cell>
          <cell r="B43" t="str">
            <v>кг</v>
          </cell>
          <cell r="G43">
            <v>0</v>
          </cell>
          <cell r="H43">
            <v>60</v>
          </cell>
          <cell r="I43" t="str">
            <v>в матрице (6 дн.)</v>
          </cell>
          <cell r="K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G44">
            <v>1</v>
          </cell>
          <cell r="H44">
            <v>45</v>
          </cell>
          <cell r="I44" t="str">
            <v>в матрице</v>
          </cell>
          <cell r="K44">
            <v>0</v>
          </cell>
          <cell r="N44">
            <v>57.395000000000003</v>
          </cell>
        </row>
        <row r="45">
          <cell r="A45" t="str">
            <v>6550 МЯСНЫЕ Папа может сар б/о мгс 1*3 О 45с  Останкино</v>
          </cell>
          <cell r="B45" t="str">
            <v>кг</v>
          </cell>
          <cell r="C45">
            <v>13.38</v>
          </cell>
          <cell r="F45">
            <v>11.374000000000001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1</v>
          </cell>
          <cell r="K45">
            <v>-1</v>
          </cell>
          <cell r="N45">
            <v>91.266199999999998</v>
          </cell>
        </row>
        <row r="46">
          <cell r="A46" t="str">
            <v>6586 МРАМОРНАЯ И БАЛЫКОВАЯ в/к с/н мгс 1/90  Останкино</v>
          </cell>
          <cell r="B46" t="str">
            <v>шт</v>
          </cell>
          <cell r="G46">
            <v>0</v>
          </cell>
          <cell r="H46">
            <v>45</v>
          </cell>
          <cell r="I46" t="str">
            <v>в матрице</v>
          </cell>
          <cell r="K46">
            <v>0</v>
          </cell>
        </row>
        <row r="47">
          <cell r="A47" t="str">
            <v>6607 С ГОВЯДИНОЙ ПМ сар б/о мгс 1*3_45с</v>
          </cell>
          <cell r="B47" t="str">
            <v>кг</v>
          </cell>
          <cell r="C47">
            <v>27.111999999999998</v>
          </cell>
          <cell r="F47">
            <v>24.16</v>
          </cell>
          <cell r="G47">
            <v>1</v>
          </cell>
          <cell r="H47">
            <v>45</v>
          </cell>
          <cell r="I47" t="str">
            <v>в матрице</v>
          </cell>
          <cell r="K47">
            <v>0</v>
          </cell>
          <cell r="N47">
            <v>51.692399999999992</v>
          </cell>
        </row>
        <row r="48">
          <cell r="A48" t="str">
            <v>6661 СОЧНЫЙ ГРИЛЬ ПМ сос п/о мгс 1,5*4_Маяк Останкино</v>
          </cell>
          <cell r="B48" t="str">
            <v>кг</v>
          </cell>
          <cell r="G48">
            <v>1</v>
          </cell>
          <cell r="H48">
            <v>45</v>
          </cell>
          <cell r="I48" t="str">
            <v>в матрице</v>
          </cell>
          <cell r="K48">
            <v>0</v>
          </cell>
          <cell r="N48">
            <v>47.3018</v>
          </cell>
        </row>
        <row r="49">
          <cell r="A49" t="str">
            <v>6666 БОЯNСКАЯ Папа может п/к в/у 0,28кг 8шт  ОСТАНКИНО</v>
          </cell>
          <cell r="B49" t="str">
            <v>шт</v>
          </cell>
          <cell r="C49">
            <v>14</v>
          </cell>
          <cell r="F49">
            <v>14</v>
          </cell>
          <cell r="G49">
            <v>0.28000000000000003</v>
          </cell>
          <cell r="H49">
            <v>45</v>
          </cell>
          <cell r="I49" t="str">
            <v>в матрице</v>
          </cell>
          <cell r="K49">
            <v>0</v>
          </cell>
        </row>
        <row r="50">
          <cell r="A50" t="str">
            <v>6683 СЕРВЕЛАТ ЗЕРНИСТЫЙ ПМ в/к в/у 0,35кг  ОСТАНКИНО</v>
          </cell>
          <cell r="B50" t="str">
            <v>шт</v>
          </cell>
          <cell r="G50">
            <v>0</v>
          </cell>
          <cell r="H50">
            <v>45</v>
          </cell>
          <cell r="I50" t="str">
            <v>в матрице</v>
          </cell>
          <cell r="K50">
            <v>0</v>
          </cell>
        </row>
        <row r="51">
          <cell r="A51" t="str">
            <v>6684 СЕРВЕЛАТ КАРЕЛЬСКИЙ ПМ в/к в/у 0,28кг  ОСТАНКИНО</v>
          </cell>
          <cell r="B51" t="str">
            <v>шт</v>
          </cell>
          <cell r="C51">
            <v>40</v>
          </cell>
          <cell r="F51">
            <v>39</v>
          </cell>
          <cell r="G51">
            <v>0.28000000000000003</v>
          </cell>
          <cell r="H51">
            <v>45</v>
          </cell>
          <cell r="I51" t="str">
            <v>в матрице</v>
          </cell>
          <cell r="K51">
            <v>0</v>
          </cell>
        </row>
        <row r="52">
          <cell r="A52" t="str">
            <v>6689 СЕРВЕЛАТ ОХОТНИЧИЙ ПМ в/к в/у 0,35кг 8шт  ОСТАНКИНО</v>
          </cell>
          <cell r="B52" t="str">
            <v>шт</v>
          </cell>
          <cell r="C52">
            <v>48</v>
          </cell>
          <cell r="F52">
            <v>47</v>
          </cell>
          <cell r="G52">
            <v>0.35</v>
          </cell>
          <cell r="H52">
            <v>45</v>
          </cell>
          <cell r="I52" t="str">
            <v>в матрице (5 дн.)</v>
          </cell>
          <cell r="J52">
            <v>4</v>
          </cell>
          <cell r="K52">
            <v>-4</v>
          </cell>
        </row>
        <row r="53">
          <cell r="A53" t="str">
            <v>6697 СЕРВЕЛАТ ФИНСКИЙ ПМ в/к в/у 0,35кг 8шт  ОСТАНКИНО</v>
          </cell>
          <cell r="B53" t="str">
            <v>шт</v>
          </cell>
          <cell r="C53">
            <v>67</v>
          </cell>
          <cell r="F53">
            <v>64</v>
          </cell>
          <cell r="G53">
            <v>0.35</v>
          </cell>
          <cell r="H53">
            <v>45</v>
          </cell>
          <cell r="I53" t="str">
            <v>в матрице (5 дн.)</v>
          </cell>
          <cell r="J53">
            <v>2</v>
          </cell>
          <cell r="K53">
            <v>-2</v>
          </cell>
        </row>
        <row r="54">
          <cell r="A54" t="str">
            <v>6701 СЕРВЕЛАТ ШВАРЦЕР ПМ в/к в/у 0.28кг 8шт.  ОСТАНКИНО</v>
          </cell>
          <cell r="B54" t="str">
            <v>шт</v>
          </cell>
          <cell r="C54">
            <v>32</v>
          </cell>
          <cell r="F54">
            <v>31</v>
          </cell>
          <cell r="G54">
            <v>0.28000000000000003</v>
          </cell>
          <cell r="H54">
            <v>45</v>
          </cell>
          <cell r="I54" t="str">
            <v>в матрице</v>
          </cell>
          <cell r="K54">
            <v>0</v>
          </cell>
        </row>
        <row r="55">
          <cell r="A55" t="str">
            <v>6713 СОЧНЫЙ ГРИЛЬ ПМ сос п/о мгс 0,41кг 8 шт.  ОСТАНКИНО</v>
          </cell>
          <cell r="B55" t="str">
            <v>шт</v>
          </cell>
          <cell r="C55">
            <v>7</v>
          </cell>
          <cell r="G55">
            <v>0.41</v>
          </cell>
          <cell r="H55">
            <v>45</v>
          </cell>
          <cell r="I55" t="str">
            <v>в матрице</v>
          </cell>
          <cell r="K55">
            <v>0</v>
          </cell>
          <cell r="N55">
            <v>161.19999999999999</v>
          </cell>
        </row>
        <row r="56">
          <cell r="A56" t="str">
            <v>6722 СОЧНЫЕ ПМ сос п/о мгс 0,41кг 10шт  ОСТАНКИНО</v>
          </cell>
          <cell r="B56" t="str">
            <v>шт</v>
          </cell>
          <cell r="C56">
            <v>48</v>
          </cell>
          <cell r="F56">
            <v>45</v>
          </cell>
          <cell r="G56">
            <v>0.41</v>
          </cell>
          <cell r="H56">
            <v>45</v>
          </cell>
          <cell r="I56" t="str">
            <v>в матрице (5 дн.)</v>
          </cell>
          <cell r="K56">
            <v>0</v>
          </cell>
        </row>
        <row r="57">
          <cell r="A57" t="str">
            <v>6726 СЛИВОЧНЫЕ ПМ сос п/о мгс 0,41кг 10шт  Останкино</v>
          </cell>
          <cell r="B57" t="str">
            <v>шт</v>
          </cell>
          <cell r="C57">
            <v>9</v>
          </cell>
          <cell r="F57">
            <v>8</v>
          </cell>
          <cell r="G57">
            <v>0.41</v>
          </cell>
          <cell r="H57">
            <v>45</v>
          </cell>
          <cell r="I57" t="str">
            <v>в матрице</v>
          </cell>
          <cell r="K57">
            <v>0</v>
          </cell>
          <cell r="N57">
            <v>18</v>
          </cell>
        </row>
        <row r="58">
          <cell r="A58" t="str">
            <v>6759 МОЛОЧНЫЕ ГОСТ сос ц/о мгс 0,4кг 7 шт  Останкино</v>
          </cell>
          <cell r="B58" t="str">
            <v>шт</v>
          </cell>
          <cell r="C58">
            <v>31</v>
          </cell>
          <cell r="F58">
            <v>30</v>
          </cell>
          <cell r="G58">
            <v>0.4</v>
          </cell>
          <cell r="H58">
            <v>30</v>
          </cell>
          <cell r="I58" t="str">
            <v>в матрице</v>
          </cell>
          <cell r="K58">
            <v>0</v>
          </cell>
        </row>
        <row r="59">
          <cell r="A59" t="str">
            <v>6761 МОЛОЧНЫЕ ГОСТ сос ц/о мгс 1*4  Останкино</v>
          </cell>
          <cell r="B59" t="str">
            <v>кг</v>
          </cell>
          <cell r="G59">
            <v>0</v>
          </cell>
          <cell r="H59">
            <v>30</v>
          </cell>
          <cell r="I59" t="str">
            <v>в матрице</v>
          </cell>
          <cell r="K59">
            <v>0</v>
          </cell>
        </row>
        <row r="60">
          <cell r="A60" t="str">
            <v>6762 СЛИВОЧНЫЕ сос ц/о мгс 0,41кг 8шт  Останкино</v>
          </cell>
          <cell r="B60" t="str">
            <v>шт</v>
          </cell>
          <cell r="C60">
            <v>28</v>
          </cell>
          <cell r="F60">
            <v>24</v>
          </cell>
          <cell r="G60">
            <v>0.41</v>
          </cell>
          <cell r="H60">
            <v>45</v>
          </cell>
          <cell r="I60" t="str">
            <v>в матрице</v>
          </cell>
          <cell r="K60">
            <v>0</v>
          </cell>
        </row>
        <row r="61">
          <cell r="A61" t="str">
            <v>6764 СЛИИВОЧНЫЕ сос ц/о мгс 1*4  Останкино</v>
          </cell>
          <cell r="B61" t="str">
            <v>кг</v>
          </cell>
          <cell r="G61">
            <v>0</v>
          </cell>
          <cell r="H61">
            <v>45</v>
          </cell>
          <cell r="I61" t="str">
            <v>в матрице</v>
          </cell>
          <cell r="K61">
            <v>0</v>
          </cell>
        </row>
        <row r="62">
          <cell r="A62" t="str">
            <v>6765 РУБЛЕНЫЕ сос ц/о мгс 0,36кг 6шт  Останкино</v>
          </cell>
          <cell r="B62" t="str">
            <v>шт</v>
          </cell>
          <cell r="C62">
            <v>36</v>
          </cell>
          <cell r="F62">
            <v>36</v>
          </cell>
          <cell r="G62">
            <v>0.36</v>
          </cell>
          <cell r="H62">
            <v>45</v>
          </cell>
          <cell r="I62" t="str">
            <v>в матрице</v>
          </cell>
          <cell r="K62">
            <v>0</v>
          </cell>
        </row>
        <row r="63">
          <cell r="A63" t="str">
            <v>6767 РУБЛЕНЫЕ сос ц/о мгс 1*4  Останкино</v>
          </cell>
          <cell r="B63" t="str">
            <v>кг</v>
          </cell>
          <cell r="G63">
            <v>0</v>
          </cell>
          <cell r="H63">
            <v>45</v>
          </cell>
          <cell r="I63" t="str">
            <v>в матрице</v>
          </cell>
          <cell r="K63">
            <v>0</v>
          </cell>
        </row>
        <row r="64">
          <cell r="A64" t="str">
            <v>6768 С СЫРОМ сос ц/о мгс 0,41кг 6шт  Останкино</v>
          </cell>
          <cell r="B64" t="str">
            <v>шт</v>
          </cell>
          <cell r="C64">
            <v>30</v>
          </cell>
          <cell r="F64">
            <v>28</v>
          </cell>
          <cell r="G64">
            <v>0.41</v>
          </cell>
          <cell r="H64">
            <v>45</v>
          </cell>
          <cell r="I64" t="str">
            <v>в матрице</v>
          </cell>
          <cell r="K64">
            <v>0</v>
          </cell>
        </row>
        <row r="65">
          <cell r="A65" t="str">
            <v>6770 ИСПАНСКИЕ сос ц/о мгс 0,41кг 6шт  Останкино</v>
          </cell>
          <cell r="B65" t="str">
            <v>шт</v>
          </cell>
          <cell r="C65">
            <v>23</v>
          </cell>
          <cell r="F65">
            <v>23</v>
          </cell>
          <cell r="G65">
            <v>0.41</v>
          </cell>
          <cell r="H65">
            <v>45</v>
          </cell>
          <cell r="I65" t="str">
            <v>в матрице</v>
          </cell>
          <cell r="K65">
            <v>0</v>
          </cell>
        </row>
        <row r="66">
          <cell r="A66" t="str">
            <v>6773 САЛЯМИ Папа может п/к в/у 0,28кг 8шт  Останкино</v>
          </cell>
          <cell r="B66" t="str">
            <v>шт</v>
          </cell>
          <cell r="C66">
            <v>14</v>
          </cell>
          <cell r="F66">
            <v>14</v>
          </cell>
          <cell r="G66">
            <v>0.28000000000000003</v>
          </cell>
          <cell r="H66">
            <v>45</v>
          </cell>
          <cell r="I66" t="str">
            <v>в матрице</v>
          </cell>
          <cell r="K66">
            <v>0</v>
          </cell>
        </row>
        <row r="67">
          <cell r="A67" t="str">
            <v>6777 МЯСНЫЕ С ГОВЯДИНОЙ ПМ сос п/о мгс 0,4кг  Останкино</v>
          </cell>
          <cell r="B67" t="str">
            <v>шт</v>
          </cell>
          <cell r="C67">
            <v>69</v>
          </cell>
          <cell r="F67">
            <v>66</v>
          </cell>
          <cell r="G67">
            <v>0.4</v>
          </cell>
          <cell r="H67">
            <v>45</v>
          </cell>
          <cell r="I67" t="str">
            <v>в матрице</v>
          </cell>
          <cell r="J67">
            <v>4</v>
          </cell>
          <cell r="K67">
            <v>-4</v>
          </cell>
        </row>
        <row r="68">
          <cell r="A68" t="str">
            <v>6780 ЛАДОЖСКАЯ с/к в/у 0,5кг 8шт  Останкино</v>
          </cell>
          <cell r="B68" t="str">
            <v>шт</v>
          </cell>
          <cell r="G68">
            <v>0</v>
          </cell>
          <cell r="H68">
            <v>120</v>
          </cell>
          <cell r="I68" t="str">
            <v>в матрице</v>
          </cell>
          <cell r="K68">
            <v>0</v>
          </cell>
        </row>
        <row r="69">
          <cell r="A69" t="str">
            <v>6787 СЕРВЕЛАТ КРЕМЛЕВСКИЙ в/к в/у 0,33кг 8шт  Останкино</v>
          </cell>
          <cell r="B69" t="str">
            <v>шт</v>
          </cell>
          <cell r="C69">
            <v>24</v>
          </cell>
          <cell r="F69">
            <v>24</v>
          </cell>
          <cell r="G69">
            <v>0.33</v>
          </cell>
          <cell r="H69" t="e">
            <v>#N/A</v>
          </cell>
          <cell r="I69" t="str">
            <v>в матрице</v>
          </cell>
          <cell r="K69">
            <v>0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G70">
            <v>0</v>
          </cell>
          <cell r="H70">
            <v>45</v>
          </cell>
          <cell r="I70" t="str">
            <v>в матрице</v>
          </cell>
          <cell r="K70">
            <v>0</v>
          </cell>
        </row>
        <row r="71">
          <cell r="A71" t="str">
            <v>6791 СЕРВЕЛАТ ПРЕМИУМ в/к в/у 0,33кг 8шт  Останкино</v>
          </cell>
          <cell r="B71" t="str">
            <v>шт</v>
          </cell>
          <cell r="G71">
            <v>0</v>
          </cell>
          <cell r="H71">
            <v>45</v>
          </cell>
          <cell r="I71" t="str">
            <v>в матрице</v>
          </cell>
          <cell r="K71">
            <v>0</v>
          </cell>
        </row>
        <row r="72">
          <cell r="A72" t="str">
            <v>6792 СЕРВЕЛАТ ПРЕМИУМ в/к в/у  Останкино</v>
          </cell>
          <cell r="B72" t="str">
            <v>кг</v>
          </cell>
          <cell r="G72">
            <v>0</v>
          </cell>
          <cell r="H72">
            <v>45</v>
          </cell>
          <cell r="I72" t="str">
            <v>в матрице</v>
          </cell>
          <cell r="K72">
            <v>0</v>
          </cell>
        </row>
        <row r="73">
          <cell r="A73" t="str">
            <v>6793 БАЛЫКОВАЯ в/к в/у 0,33кг 8шт  Останкино</v>
          </cell>
          <cell r="B73" t="str">
            <v>шт</v>
          </cell>
          <cell r="C73">
            <v>19</v>
          </cell>
          <cell r="F73">
            <v>17</v>
          </cell>
          <cell r="G73">
            <v>0.33</v>
          </cell>
          <cell r="H73">
            <v>45</v>
          </cell>
          <cell r="I73" t="str">
            <v>в матрице</v>
          </cell>
          <cell r="K73">
            <v>0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39.085000000000001</v>
          </cell>
          <cell r="F74">
            <v>37.79</v>
          </cell>
          <cell r="G74">
            <v>1</v>
          </cell>
          <cell r="H74">
            <v>45</v>
          </cell>
          <cell r="I74" t="str">
            <v>в матрице</v>
          </cell>
          <cell r="K74">
            <v>0</v>
          </cell>
        </row>
        <row r="75">
          <cell r="A75" t="str">
            <v>6795 ОСТАНКИНСКАЯ в/к в/у 0,33кг 8шт  Останкино</v>
          </cell>
          <cell r="B75" t="str">
            <v>шт</v>
          </cell>
          <cell r="G75">
            <v>0</v>
          </cell>
          <cell r="H75">
            <v>45</v>
          </cell>
          <cell r="I75" t="str">
            <v>в матрице</v>
          </cell>
          <cell r="K75">
            <v>0</v>
          </cell>
        </row>
        <row r="76">
          <cell r="A76" t="str">
            <v>6796 ОСТАНКИНСКАЯ в/к в/у  Останкино</v>
          </cell>
          <cell r="B76" t="str">
            <v>кг</v>
          </cell>
          <cell r="G76">
            <v>0</v>
          </cell>
          <cell r="H76">
            <v>45</v>
          </cell>
          <cell r="I76" t="str">
            <v>в матрице</v>
          </cell>
          <cell r="K76">
            <v>0</v>
          </cell>
        </row>
        <row r="77">
          <cell r="A77" t="str">
            <v>6801 ОСТАНКИНСКАЯ вар п/о 0.4кг 8шт.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в матрице</v>
          </cell>
          <cell r="K77">
            <v>0</v>
          </cell>
        </row>
        <row r="78">
          <cell r="A78" t="str">
            <v>6802 ОСТАНКИНСКАЯ вар п/о</v>
          </cell>
          <cell r="B78" t="str">
            <v>кг</v>
          </cell>
          <cell r="G78">
            <v>0</v>
          </cell>
          <cell r="H78" t="e">
            <v>#N/A</v>
          </cell>
          <cell r="I78" t="str">
            <v>в матрице</v>
          </cell>
          <cell r="K78">
            <v>0</v>
          </cell>
        </row>
        <row r="79">
          <cell r="A79" t="str">
            <v>6803 ВЕНСКАЯ САЛЯМИ п/к в/у 0,66кг 8шт  Останкино</v>
          </cell>
          <cell r="B79" t="str">
            <v>шт</v>
          </cell>
          <cell r="G79">
            <v>0</v>
          </cell>
          <cell r="H79">
            <v>45</v>
          </cell>
          <cell r="I79" t="str">
            <v>в матрице</v>
          </cell>
          <cell r="K79">
            <v>0</v>
          </cell>
        </row>
        <row r="80">
          <cell r="A80" t="str">
            <v>6804 СЕРВЕЛАТ КРЕМЛЕВСКИЙ в/к в/у 0,66кг 8шт  Останкино</v>
          </cell>
          <cell r="B80" t="str">
            <v>шт</v>
          </cell>
          <cell r="G80">
            <v>0</v>
          </cell>
          <cell r="H80">
            <v>45</v>
          </cell>
          <cell r="I80" t="str">
            <v>в матрице</v>
          </cell>
          <cell r="K80">
            <v>0</v>
          </cell>
        </row>
        <row r="81">
          <cell r="A81" t="str">
            <v>6807 СЕРВЕЛАТ ЕВРОПЕЙСКИЙ в/к в/у 0,33кг 8шт  Останкино</v>
          </cell>
          <cell r="B81" t="str">
            <v>шт</v>
          </cell>
          <cell r="C81">
            <v>24</v>
          </cell>
          <cell r="F81">
            <v>24</v>
          </cell>
          <cell r="G81">
            <v>0.33</v>
          </cell>
          <cell r="H81">
            <v>45</v>
          </cell>
          <cell r="I81" t="str">
            <v>в матрице</v>
          </cell>
          <cell r="K81">
            <v>0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C82">
            <v>30</v>
          </cell>
          <cell r="F82">
            <v>30</v>
          </cell>
          <cell r="G82">
            <v>0.36</v>
          </cell>
          <cell r="H82">
            <v>45</v>
          </cell>
          <cell r="I82" t="str">
            <v>в матрице</v>
          </cell>
          <cell r="K82">
            <v>0</v>
          </cell>
        </row>
        <row r="83">
          <cell r="A83" t="str">
            <v>6826 МЯСНОЙ пашт п/о 1/150 12шт  Останкино</v>
          </cell>
          <cell r="B83" t="str">
            <v>шт</v>
          </cell>
          <cell r="G83">
            <v>0</v>
          </cell>
          <cell r="H83">
            <v>60</v>
          </cell>
          <cell r="I83" t="str">
            <v>в матрице</v>
          </cell>
          <cell r="K83">
            <v>0</v>
          </cell>
        </row>
        <row r="84">
          <cell r="A84" t="str">
            <v>6827 НЕЖНЫЙ пашт п/о 1/150 12шт  Останкино</v>
          </cell>
          <cell r="B84" t="str">
            <v>шт</v>
          </cell>
          <cell r="G84">
            <v>0</v>
          </cell>
          <cell r="H84">
            <v>60</v>
          </cell>
          <cell r="I84" t="str">
            <v>в матрице</v>
          </cell>
          <cell r="K84">
            <v>0</v>
          </cell>
        </row>
        <row r="85">
          <cell r="A85" t="str">
            <v>6828 ПЕЧЕНОЧНЫЙ пашт п/о 1/150 12шт  Останкино</v>
          </cell>
          <cell r="B85" t="str">
            <v>шт</v>
          </cell>
          <cell r="G85">
            <v>0</v>
          </cell>
          <cell r="H85">
            <v>60</v>
          </cell>
          <cell r="I85" t="str">
            <v>в матрице</v>
          </cell>
          <cell r="K85">
            <v>0</v>
          </cell>
        </row>
        <row r="86">
          <cell r="A86" t="str">
            <v>6829  МОЛОЧНЫЕ КЛАССИЧЕСКИЕ сос п/о мгс 2*4 С  Останккино</v>
          </cell>
          <cell r="B86" t="str">
            <v>кг</v>
          </cell>
          <cell r="C86">
            <v>80.328999999999994</v>
          </cell>
          <cell r="F86">
            <v>78.192999999999998</v>
          </cell>
          <cell r="G86">
            <v>1</v>
          </cell>
          <cell r="H86">
            <v>45</v>
          </cell>
          <cell r="I86" t="str">
            <v>в матрице (5 дн.)</v>
          </cell>
          <cell r="K86">
            <v>0</v>
          </cell>
        </row>
        <row r="87">
          <cell r="A87" t="str">
            <v>6834 ПОСОЛЬСКАЯ с/к с/н в/у 1/100 10шт  Останкино</v>
          </cell>
          <cell r="B87" t="str">
            <v>шт</v>
          </cell>
          <cell r="G87">
            <v>0</v>
          </cell>
          <cell r="H87">
            <v>60</v>
          </cell>
          <cell r="I87" t="str">
            <v>в матрице</v>
          </cell>
          <cell r="K87">
            <v>0</v>
          </cell>
        </row>
        <row r="88">
          <cell r="A88" t="str">
            <v>6853 МОЛОЧНЫЕ ПРЕМИУМ ПМ сос п/о мгс 1*6  Останкино</v>
          </cell>
          <cell r="B88" t="str">
            <v>кг</v>
          </cell>
          <cell r="G88">
            <v>0</v>
          </cell>
          <cell r="H88">
            <v>45</v>
          </cell>
          <cell r="I88" t="str">
            <v>в матрице</v>
          </cell>
          <cell r="K88">
            <v>0</v>
          </cell>
        </row>
        <row r="89">
          <cell r="A89" t="str">
            <v>6854 МОЛОЧНЫЕ ПРЕМИУМ ПМ сос п/о мгс 0.6кг</v>
          </cell>
          <cell r="B89" t="str">
            <v>шт</v>
          </cell>
          <cell r="G89">
            <v>0</v>
          </cell>
          <cell r="H89" t="e">
            <v>#N/A</v>
          </cell>
          <cell r="I89" t="str">
            <v>в матрице</v>
          </cell>
          <cell r="K89">
            <v>0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G90">
            <v>0</v>
          </cell>
          <cell r="H90">
            <v>60</v>
          </cell>
          <cell r="I90" t="str">
            <v>в матрице (5 дн.)</v>
          </cell>
          <cell r="K90">
            <v>0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G91">
            <v>0</v>
          </cell>
          <cell r="H91">
            <v>60</v>
          </cell>
          <cell r="I91" t="str">
            <v>в матрице (5 дн.)</v>
          </cell>
          <cell r="K91">
            <v>0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G92">
            <v>0</v>
          </cell>
          <cell r="H92">
            <v>60</v>
          </cell>
          <cell r="I92" t="str">
            <v>в матрице (6 дн.)</v>
          </cell>
          <cell r="K92">
            <v>0</v>
          </cell>
        </row>
        <row r="93">
          <cell r="A93" t="str">
            <v>6909 ДЛЯ ДЕТЕЙ сос п/о мгс 0.33кг 8шт.</v>
          </cell>
          <cell r="B93" t="str">
            <v>шт</v>
          </cell>
          <cell r="G93">
            <v>0</v>
          </cell>
          <cell r="H93" t="e">
            <v>#N/A</v>
          </cell>
          <cell r="I93" t="str">
            <v>в матрице</v>
          </cell>
          <cell r="K93">
            <v>0</v>
          </cell>
        </row>
        <row r="94">
          <cell r="A94" t="str">
            <v>6919 БЕКОН Останкино с/к с/н в/у 1/180 10шт  Останкино</v>
          </cell>
          <cell r="B94" t="str">
            <v>шт</v>
          </cell>
          <cell r="C94">
            <v>34</v>
          </cell>
          <cell r="F94">
            <v>32</v>
          </cell>
          <cell r="G94">
            <v>0.18</v>
          </cell>
          <cell r="H94">
            <v>45</v>
          </cell>
          <cell r="I94" t="str">
            <v>в матрице</v>
          </cell>
          <cell r="K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140625" style="8" customWidth="1"/>
    <col min="8" max="8" width="5.140625" customWidth="1"/>
    <col min="9" max="9" width="16.42578125" bestFit="1" customWidth="1"/>
    <col min="10" max="11" width="6.42578125" customWidth="1"/>
    <col min="12" max="13" width="0.85546875" customWidth="1"/>
    <col min="14" max="14" width="6.42578125" customWidth="1"/>
    <col min="15" max="15" width="9.85546875" customWidth="1"/>
    <col min="16" max="18" width="6.42578125" customWidth="1"/>
    <col min="19" max="19" width="21.28515625" customWidth="1"/>
    <col min="20" max="21" width="5.28515625" customWidth="1"/>
    <col min="22" max="26" width="6.140625" customWidth="1"/>
    <col min="27" max="27" width="4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9" t="s">
        <v>159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9" t="s">
        <v>160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/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/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14127.029999999997</v>
      </c>
      <c r="F5" s="4">
        <f>SUM(F6:F495)</f>
        <v>21318.887999999999</v>
      </c>
      <c r="G5" s="6"/>
      <c r="H5" s="1"/>
      <c r="I5" s="1"/>
      <c r="J5" s="4">
        <f t="shared" ref="J5:R5" si="0">SUM(J6:J495)</f>
        <v>15851.599999999999</v>
      </c>
      <c r="K5" s="4">
        <f t="shared" si="0"/>
        <v>-1724.5700000000004</v>
      </c>
      <c r="L5" s="4">
        <f t="shared" si="0"/>
        <v>0</v>
      </c>
      <c r="M5" s="4">
        <f t="shared" si="0"/>
        <v>0</v>
      </c>
      <c r="N5" s="4">
        <f t="shared" si="0"/>
        <v>10925</v>
      </c>
      <c r="O5" s="4">
        <f t="shared" si="0"/>
        <v>1812.3815999999999</v>
      </c>
      <c r="P5" s="4">
        <f t="shared" si="0"/>
        <v>2825.4059999999999</v>
      </c>
      <c r="Q5" s="4">
        <f t="shared" si="0"/>
        <v>8476.1052</v>
      </c>
      <c r="R5" s="4">
        <f t="shared" si="0"/>
        <v>0</v>
      </c>
      <c r="S5" s="1"/>
      <c r="T5" s="1"/>
      <c r="U5" s="1"/>
      <c r="V5" s="4">
        <f>SUM(V6:V495)</f>
        <v>3379.3478</v>
      </c>
      <c r="W5" s="4">
        <f>SUM(W6:W495)</f>
        <v>3218.7018000000007</v>
      </c>
      <c r="X5" s="4">
        <f>SUM(X6:X495)</f>
        <v>2611.2612000000004</v>
      </c>
      <c r="Y5" s="4">
        <f>SUM(Y6:Y495)</f>
        <v>2636.2410000000004</v>
      </c>
      <c r="Z5" s="4">
        <f>SUM(Z6:Z495)</f>
        <v>2640.5762000000009</v>
      </c>
      <c r="AA5" s="1"/>
      <c r="AB5" s="4">
        <f>SUM(AB6:AB495)</f>
        <v>4396.9922799999995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25.4</v>
      </c>
      <c r="D6" s="1">
        <v>200</v>
      </c>
      <c r="E6" s="1">
        <v>24</v>
      </c>
      <c r="F6" s="1">
        <v>191</v>
      </c>
      <c r="G6" s="6">
        <v>0.4</v>
      </c>
      <c r="H6" s="1">
        <v>60</v>
      </c>
      <c r="I6" s="1" t="s">
        <v>32</v>
      </c>
      <c r="J6" s="1">
        <v>58</v>
      </c>
      <c r="K6" s="1">
        <f t="shared" ref="K6:K37" si="1">E6-J6</f>
        <v>-34</v>
      </c>
      <c r="L6" s="1"/>
      <c r="M6" s="1"/>
      <c r="N6" s="1">
        <v>70</v>
      </c>
      <c r="O6" s="1">
        <f>IFERROR(VLOOKUP(A6,[1]Sheet!$A:$N,14,0),0)</f>
        <v>0</v>
      </c>
      <c r="P6" s="1">
        <f>E6/5</f>
        <v>4.8</v>
      </c>
      <c r="Q6" s="5"/>
      <c r="R6" s="5"/>
      <c r="S6" s="1"/>
      <c r="T6" s="1">
        <f>(F6+N6+Q6)/P6</f>
        <v>54.375</v>
      </c>
      <c r="U6" s="1">
        <f>(F6+N6)/P6</f>
        <v>54.375</v>
      </c>
      <c r="V6" s="1">
        <v>20.32</v>
      </c>
      <c r="W6" s="1">
        <v>25</v>
      </c>
      <c r="X6" s="1">
        <v>15.2</v>
      </c>
      <c r="Y6" s="1">
        <v>20.8</v>
      </c>
      <c r="Z6" s="1">
        <v>21</v>
      </c>
      <c r="AA6" s="1" t="s">
        <v>33</v>
      </c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6.16</v>
      </c>
      <c r="D7" s="1">
        <v>19.88</v>
      </c>
      <c r="E7" s="1">
        <v>7.343</v>
      </c>
      <c r="F7" s="1">
        <v>15.378</v>
      </c>
      <c r="G7" s="6">
        <v>1</v>
      </c>
      <c r="H7" s="1">
        <v>120</v>
      </c>
      <c r="I7" s="1" t="s">
        <v>32</v>
      </c>
      <c r="J7" s="1">
        <v>7.4</v>
      </c>
      <c r="K7" s="1">
        <f t="shared" si="1"/>
        <v>-5.7000000000000384E-2</v>
      </c>
      <c r="L7" s="1"/>
      <c r="M7" s="1"/>
      <c r="N7" s="1">
        <v>22</v>
      </c>
      <c r="O7" s="1">
        <f>IFERROR(VLOOKUP(A7,[1]Sheet!$A:$N,14,0),0)</f>
        <v>0</v>
      </c>
      <c r="P7" s="1">
        <f t="shared" ref="P7:P68" si="2">E7/5</f>
        <v>1.4685999999999999</v>
      </c>
      <c r="Q7" s="5"/>
      <c r="R7" s="5"/>
      <c r="S7" s="1"/>
      <c r="T7" s="1">
        <f t="shared" ref="T7:T70" si="3">(F7+N7+Q7)/P7</f>
        <v>25.451450360887922</v>
      </c>
      <c r="U7" s="1">
        <f t="shared" ref="U7:U70" si="4">(F7+N7)/P7</f>
        <v>25.451450360887922</v>
      </c>
      <c r="V7" s="1">
        <v>3.0144000000000002</v>
      </c>
      <c r="W7" s="1">
        <v>3.0131999999999999</v>
      </c>
      <c r="X7" s="1">
        <v>3.089</v>
      </c>
      <c r="Y7" s="1">
        <v>2.6379999999999999</v>
      </c>
      <c r="Z7" s="1">
        <v>2.0461999999999998</v>
      </c>
      <c r="AA7" s="1"/>
      <c r="AB7" s="1">
        <f t="shared" ref="AB7:AB68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138.58000000000001</v>
      </c>
      <c r="D8" s="1">
        <v>675.13800000000003</v>
      </c>
      <c r="E8" s="1">
        <v>209.547</v>
      </c>
      <c r="F8" s="1">
        <v>562.55899999999997</v>
      </c>
      <c r="G8" s="6">
        <v>1</v>
      </c>
      <c r="H8" s="1">
        <v>45</v>
      </c>
      <c r="I8" s="1" t="s">
        <v>37</v>
      </c>
      <c r="J8" s="1">
        <v>204.4</v>
      </c>
      <c r="K8" s="1">
        <f t="shared" si="1"/>
        <v>5.1469999999999914</v>
      </c>
      <c r="L8" s="1"/>
      <c r="M8" s="1"/>
      <c r="N8" s="1">
        <v>0</v>
      </c>
      <c r="O8" s="1">
        <f>IFERROR(VLOOKUP(A8,[1]Sheet!$A:$N,14,0),0)</f>
        <v>0</v>
      </c>
      <c r="P8" s="1">
        <f t="shared" si="2"/>
        <v>41.909399999999998</v>
      </c>
      <c r="Q8" s="5">
        <f>14*P8-N8-F8</f>
        <v>24.172599999999989</v>
      </c>
      <c r="R8" s="5"/>
      <c r="S8" s="1"/>
      <c r="T8" s="1">
        <f t="shared" si="3"/>
        <v>14</v>
      </c>
      <c r="U8" s="1">
        <f t="shared" si="4"/>
        <v>13.423217702949696</v>
      </c>
      <c r="V8" s="1">
        <v>41.134599999999999</v>
      </c>
      <c r="W8" s="1">
        <v>53.5212</v>
      </c>
      <c r="X8" s="1">
        <v>37.0792</v>
      </c>
      <c r="Y8" s="1">
        <v>27.955200000000001</v>
      </c>
      <c r="Z8" s="1">
        <v>38.5398</v>
      </c>
      <c r="AA8" s="1" t="s">
        <v>38</v>
      </c>
      <c r="AB8" s="1">
        <f t="shared" si="5"/>
        <v>24.172599999999989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1909.538</v>
      </c>
      <c r="D9" s="1">
        <v>2992.1109999999999</v>
      </c>
      <c r="E9" s="1">
        <v>1514.0619999999999</v>
      </c>
      <c r="F9" s="1">
        <v>3049.7240000000002</v>
      </c>
      <c r="G9" s="6">
        <v>1</v>
      </c>
      <c r="H9" s="1">
        <v>60</v>
      </c>
      <c r="I9" s="1" t="s">
        <v>40</v>
      </c>
      <c r="J9" s="1">
        <v>1488.8</v>
      </c>
      <c r="K9" s="1">
        <f t="shared" si="1"/>
        <v>25.261999999999944</v>
      </c>
      <c r="L9" s="1"/>
      <c r="M9" s="1"/>
      <c r="N9" s="1">
        <v>0</v>
      </c>
      <c r="O9" s="1">
        <f>IFERROR(VLOOKUP(A9,[1]Sheet!$A:$N,14,0),0)</f>
        <v>235.91720000000001</v>
      </c>
      <c r="P9" s="1">
        <f t="shared" si="2"/>
        <v>302.81239999999997</v>
      </c>
      <c r="Q9" s="5">
        <f>14*P9-N9-F9-O9</f>
        <v>953.73239999999976</v>
      </c>
      <c r="R9" s="5"/>
      <c r="S9" s="1"/>
      <c r="T9" s="1">
        <f>(F9+N9+Q9+O9)/P9</f>
        <v>14.000000000000002</v>
      </c>
      <c r="U9" s="1">
        <f>(F9+N9+O9)/P9</f>
        <v>10.850418278775903</v>
      </c>
      <c r="V9" s="1">
        <v>265.88319999999999</v>
      </c>
      <c r="W9" s="1">
        <v>348.971</v>
      </c>
      <c r="X9" s="1">
        <v>311.46019999999999</v>
      </c>
      <c r="Y9" s="1">
        <v>294.2758</v>
      </c>
      <c r="Z9" s="1">
        <v>333.56040000000002</v>
      </c>
      <c r="AA9" s="1"/>
      <c r="AB9" s="1">
        <f t="shared" si="5"/>
        <v>953.73239999999976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28.100999999999999</v>
      </c>
      <c r="D10" s="1"/>
      <c r="E10" s="1">
        <v>14.536</v>
      </c>
      <c r="F10" s="1">
        <v>3.589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1"/>
        <v>-0.36400000000000077</v>
      </c>
      <c r="L10" s="1"/>
      <c r="M10" s="1"/>
      <c r="N10" s="1">
        <v>84</v>
      </c>
      <c r="O10" s="1">
        <f>IFERROR(VLOOKUP(A10,[1]Sheet!$A:$N,14,0),0)</f>
        <v>0</v>
      </c>
      <c r="P10" s="1">
        <f t="shared" si="2"/>
        <v>2.9072</v>
      </c>
      <c r="Q10" s="5"/>
      <c r="R10" s="5"/>
      <c r="S10" s="1"/>
      <c r="T10" s="1">
        <f t="shared" si="3"/>
        <v>30.128302146395157</v>
      </c>
      <c r="U10" s="1">
        <f t="shared" si="4"/>
        <v>30.128302146395157</v>
      </c>
      <c r="V10" s="1">
        <v>6.8208000000000002</v>
      </c>
      <c r="W10" s="1">
        <v>3.8512</v>
      </c>
      <c r="X10" s="1">
        <v>3.7315999999999998</v>
      </c>
      <c r="Y10" s="1">
        <v>6.4953999999999992</v>
      </c>
      <c r="Z10" s="1">
        <v>3.7658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338.84500000000003</v>
      </c>
      <c r="D11" s="1"/>
      <c r="E11" s="1">
        <v>53.834000000000003</v>
      </c>
      <c r="F11" s="1">
        <v>263.56700000000001</v>
      </c>
      <c r="G11" s="6">
        <v>1</v>
      </c>
      <c r="H11" s="1" t="e">
        <v>#N/A</v>
      </c>
      <c r="I11" s="1" t="s">
        <v>32</v>
      </c>
      <c r="J11" s="1">
        <v>54.9</v>
      </c>
      <c r="K11" s="1">
        <f t="shared" si="1"/>
        <v>-1.0659999999999954</v>
      </c>
      <c r="L11" s="1"/>
      <c r="M11" s="1"/>
      <c r="N11" s="1">
        <v>0</v>
      </c>
      <c r="O11" s="1">
        <f>IFERROR(VLOOKUP(A11,[1]Sheet!$A:$N,14,0),0)</f>
        <v>0</v>
      </c>
      <c r="P11" s="1">
        <f t="shared" si="2"/>
        <v>10.7668</v>
      </c>
      <c r="Q11" s="5"/>
      <c r="R11" s="5"/>
      <c r="S11" s="1"/>
      <c r="T11" s="1">
        <f t="shared" si="3"/>
        <v>24.479603967752723</v>
      </c>
      <c r="U11" s="1">
        <f t="shared" si="4"/>
        <v>24.479603967752723</v>
      </c>
      <c r="V11" s="1">
        <v>17.2148</v>
      </c>
      <c r="W11" s="1">
        <v>17.261199999999999</v>
      </c>
      <c r="X11" s="1">
        <v>13.5684</v>
      </c>
      <c r="Y11" s="1">
        <v>18.105</v>
      </c>
      <c r="Z11" s="1">
        <v>2.1503999999999999</v>
      </c>
      <c r="AA11" s="18" t="s">
        <v>152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238.422</v>
      </c>
      <c r="D12" s="1">
        <v>502.26400000000001</v>
      </c>
      <c r="E12" s="1">
        <v>191.25299999999999</v>
      </c>
      <c r="F12" s="1">
        <v>498.077</v>
      </c>
      <c r="G12" s="6">
        <v>1</v>
      </c>
      <c r="H12" s="1">
        <v>60</v>
      </c>
      <c r="I12" s="1" t="s">
        <v>40</v>
      </c>
      <c r="J12" s="1">
        <v>183</v>
      </c>
      <c r="K12" s="1">
        <f t="shared" si="1"/>
        <v>8.2529999999999859</v>
      </c>
      <c r="L12" s="1"/>
      <c r="M12" s="1"/>
      <c r="N12" s="1">
        <v>0</v>
      </c>
      <c r="O12" s="1">
        <f>IFERROR(VLOOKUP(A12,[1]Sheet!$A:$N,14,0),0)</f>
        <v>110.68680000000001</v>
      </c>
      <c r="P12" s="1">
        <f t="shared" si="2"/>
        <v>38.250599999999999</v>
      </c>
      <c r="Q12" s="5"/>
      <c r="R12" s="5"/>
      <c r="S12" s="1"/>
      <c r="T12" s="1">
        <f t="shared" ref="T12:T16" si="6">(F12+N12+Q12+O12)/P12</f>
        <v>15.915143814737545</v>
      </c>
      <c r="U12" s="1">
        <f t="shared" ref="U12:U16" si="7">(F12+N12+O12)/P12</f>
        <v>15.915143814737545</v>
      </c>
      <c r="V12" s="1">
        <v>31.9358</v>
      </c>
      <c r="W12" s="1">
        <v>53.186800000000012</v>
      </c>
      <c r="X12" s="1">
        <v>44.624000000000002</v>
      </c>
      <c r="Y12" s="1">
        <v>20.615600000000001</v>
      </c>
      <c r="Z12" s="1">
        <v>43.520200000000003</v>
      </c>
      <c r="AA12" s="1"/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356.666</v>
      </c>
      <c r="D13" s="1">
        <v>1162.336</v>
      </c>
      <c r="E13" s="1">
        <v>467.97699999999998</v>
      </c>
      <c r="F13" s="1">
        <v>900.00099999999998</v>
      </c>
      <c r="G13" s="6">
        <v>1</v>
      </c>
      <c r="H13" s="1">
        <v>60</v>
      </c>
      <c r="I13" s="1" t="s">
        <v>40</v>
      </c>
      <c r="J13" s="1">
        <v>453.3</v>
      </c>
      <c r="K13" s="1">
        <f t="shared" si="1"/>
        <v>14.676999999999964</v>
      </c>
      <c r="L13" s="1"/>
      <c r="M13" s="1"/>
      <c r="N13" s="1">
        <v>23</v>
      </c>
      <c r="O13" s="1">
        <f>IFERROR(VLOOKUP(A13,[1]Sheet!$A:$N,14,0),0)</f>
        <v>118.935</v>
      </c>
      <c r="P13" s="1">
        <f t="shared" si="2"/>
        <v>93.595399999999998</v>
      </c>
      <c r="Q13" s="5">
        <f t="shared" ref="Q13" si="8">14*P13-N13-F13-O13</f>
        <v>268.39959999999991</v>
      </c>
      <c r="R13" s="5"/>
      <c r="S13" s="1"/>
      <c r="T13" s="1">
        <f t="shared" si="6"/>
        <v>13.999999999999998</v>
      </c>
      <c r="U13" s="1">
        <f t="shared" si="7"/>
        <v>11.132341974071375</v>
      </c>
      <c r="V13" s="1">
        <v>98.986999999999995</v>
      </c>
      <c r="W13" s="1">
        <v>112.4126</v>
      </c>
      <c r="X13" s="1">
        <v>82.703400000000002</v>
      </c>
      <c r="Y13" s="1">
        <v>82.296199999999999</v>
      </c>
      <c r="Z13" s="1">
        <v>87.631799999999998</v>
      </c>
      <c r="AA13" s="1"/>
      <c r="AB13" s="1">
        <f t="shared" si="5"/>
        <v>268.39959999999991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31</v>
      </c>
      <c r="C14" s="1">
        <v>104</v>
      </c>
      <c r="D14" s="1">
        <v>208</v>
      </c>
      <c r="E14" s="1">
        <v>94</v>
      </c>
      <c r="F14" s="1">
        <v>207</v>
      </c>
      <c r="G14" s="6">
        <v>0.25</v>
      </c>
      <c r="H14" s="1">
        <v>120</v>
      </c>
      <c r="I14" s="1" t="s">
        <v>32</v>
      </c>
      <c r="J14" s="1">
        <v>95</v>
      </c>
      <c r="K14" s="1">
        <f t="shared" si="1"/>
        <v>-1</v>
      </c>
      <c r="L14" s="1"/>
      <c r="M14" s="1"/>
      <c r="N14" s="1">
        <v>80</v>
      </c>
      <c r="O14" s="1">
        <f>IFERROR(VLOOKUP(A14,[1]Sheet!$A:$N,14,0),0)</f>
        <v>51.6</v>
      </c>
      <c r="P14" s="1">
        <f t="shared" si="2"/>
        <v>18.8</v>
      </c>
      <c r="Q14" s="5"/>
      <c r="R14" s="5"/>
      <c r="S14" s="1"/>
      <c r="T14" s="1">
        <f t="shared" si="6"/>
        <v>18.01063829787234</v>
      </c>
      <c r="U14" s="1">
        <f t="shared" si="7"/>
        <v>18.01063829787234</v>
      </c>
      <c r="V14" s="1">
        <v>23</v>
      </c>
      <c r="W14" s="1">
        <v>24.8</v>
      </c>
      <c r="X14" s="1">
        <v>23.4</v>
      </c>
      <c r="Y14" s="1">
        <v>10.4</v>
      </c>
      <c r="Z14" s="1">
        <v>8.4</v>
      </c>
      <c r="AA14" s="1" t="s">
        <v>33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74.992000000000004</v>
      </c>
      <c r="D15" s="1">
        <v>334.49799999999999</v>
      </c>
      <c r="E15" s="1">
        <v>134.72300000000001</v>
      </c>
      <c r="F15" s="1">
        <v>236.42</v>
      </c>
      <c r="G15" s="6">
        <v>1</v>
      </c>
      <c r="H15" s="1">
        <v>45</v>
      </c>
      <c r="I15" s="1" t="s">
        <v>37</v>
      </c>
      <c r="J15" s="1">
        <v>132.69999999999999</v>
      </c>
      <c r="K15" s="1">
        <f t="shared" si="1"/>
        <v>2.0230000000000246</v>
      </c>
      <c r="L15" s="1"/>
      <c r="M15" s="1"/>
      <c r="N15" s="1">
        <v>22</v>
      </c>
      <c r="O15" s="1">
        <f>IFERROR(VLOOKUP(A15,[1]Sheet!$A:$N,14,0),0)</f>
        <v>91.659599999999998</v>
      </c>
      <c r="P15" s="1">
        <f t="shared" si="2"/>
        <v>26.944600000000001</v>
      </c>
      <c r="Q15" s="5">
        <f>14*P15-N15-F15-O15</f>
        <v>27.144800000000018</v>
      </c>
      <c r="R15" s="5"/>
      <c r="S15" s="1"/>
      <c r="T15" s="1">
        <f t="shared" si="6"/>
        <v>14</v>
      </c>
      <c r="U15" s="1">
        <f t="shared" si="7"/>
        <v>12.992569939802408</v>
      </c>
      <c r="V15" s="1">
        <v>33.836399999999998</v>
      </c>
      <c r="W15" s="1">
        <v>37.577399999999997</v>
      </c>
      <c r="X15" s="1">
        <v>33.092599999999997</v>
      </c>
      <c r="Y15" s="1">
        <v>34.160600000000002</v>
      </c>
      <c r="Z15" s="1">
        <v>42.372999999999998</v>
      </c>
      <c r="AA15" s="1"/>
      <c r="AB15" s="1">
        <f t="shared" si="5"/>
        <v>27.144800000000018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61.23</v>
      </c>
      <c r="D16" s="1">
        <v>61.395000000000003</v>
      </c>
      <c r="E16" s="1">
        <v>22.393999999999998</v>
      </c>
      <c r="F16" s="1">
        <v>78.712000000000003</v>
      </c>
      <c r="G16" s="6">
        <v>1</v>
      </c>
      <c r="H16" s="1">
        <v>60</v>
      </c>
      <c r="I16" s="1" t="s">
        <v>32</v>
      </c>
      <c r="J16" s="1">
        <v>22.9</v>
      </c>
      <c r="K16" s="1">
        <f t="shared" si="1"/>
        <v>-0.50600000000000023</v>
      </c>
      <c r="L16" s="1"/>
      <c r="M16" s="1"/>
      <c r="N16" s="1">
        <v>30</v>
      </c>
      <c r="O16" s="1">
        <f>IFERROR(VLOOKUP(A16,[1]Sheet!$A:$N,14,0),0)</f>
        <v>42.702800000000011</v>
      </c>
      <c r="P16" s="1">
        <f t="shared" si="2"/>
        <v>4.4787999999999997</v>
      </c>
      <c r="Q16" s="5"/>
      <c r="R16" s="5"/>
      <c r="S16" s="1"/>
      <c r="T16" s="1">
        <f t="shared" si="6"/>
        <v>33.807001875502372</v>
      </c>
      <c r="U16" s="1">
        <f t="shared" si="7"/>
        <v>33.807001875502372</v>
      </c>
      <c r="V16" s="1">
        <v>9.3309999999999995</v>
      </c>
      <c r="W16" s="1">
        <v>9.66</v>
      </c>
      <c r="X16" s="1">
        <v>14.186</v>
      </c>
      <c r="Y16" s="1">
        <v>9.7729999999999997</v>
      </c>
      <c r="Z16" s="1">
        <v>10.776199999999999</v>
      </c>
      <c r="AA16" s="18" t="s">
        <v>152</v>
      </c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31</v>
      </c>
      <c r="C17" s="1">
        <v>54</v>
      </c>
      <c r="D17" s="1">
        <v>261</v>
      </c>
      <c r="E17" s="1">
        <v>98</v>
      </c>
      <c r="F17" s="1">
        <v>210</v>
      </c>
      <c r="G17" s="6">
        <v>0.25</v>
      </c>
      <c r="H17" s="1">
        <v>120</v>
      </c>
      <c r="I17" s="1" t="s">
        <v>32</v>
      </c>
      <c r="J17" s="1">
        <v>98</v>
      </c>
      <c r="K17" s="1">
        <f t="shared" si="1"/>
        <v>0</v>
      </c>
      <c r="L17" s="1"/>
      <c r="M17" s="1"/>
      <c r="N17" s="20">
        <v>160</v>
      </c>
      <c r="O17" s="1">
        <f>IFERROR(VLOOKUP(A17,[1]Sheet!$A:$N,14,0),0)</f>
        <v>0</v>
      </c>
      <c r="P17" s="1">
        <f t="shared" si="2"/>
        <v>19.600000000000001</v>
      </c>
      <c r="Q17" s="5">
        <f>13*P17-F17</f>
        <v>44.800000000000011</v>
      </c>
      <c r="R17" s="5"/>
      <c r="S17" s="1"/>
      <c r="T17" s="1">
        <f>(F17+Q17)/P17</f>
        <v>13</v>
      </c>
      <c r="U17" s="1">
        <f>(F17)/P17</f>
        <v>10.714285714285714</v>
      </c>
      <c r="V17" s="1">
        <v>22.4</v>
      </c>
      <c r="W17" s="1">
        <v>21.2</v>
      </c>
      <c r="X17" s="1">
        <v>17.399999999999999</v>
      </c>
      <c r="Y17" s="1">
        <v>17</v>
      </c>
      <c r="Z17" s="1">
        <v>27.6</v>
      </c>
      <c r="AA17" s="20" t="s">
        <v>161</v>
      </c>
      <c r="AB17" s="1">
        <f t="shared" si="5"/>
        <v>11.200000000000003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31</v>
      </c>
      <c r="C18" s="1">
        <v>4</v>
      </c>
      <c r="D18" s="1">
        <v>156</v>
      </c>
      <c r="E18" s="1">
        <v>59</v>
      </c>
      <c r="F18" s="1">
        <v>93</v>
      </c>
      <c r="G18" s="6">
        <v>0.4</v>
      </c>
      <c r="H18" s="1">
        <v>60</v>
      </c>
      <c r="I18" s="1" t="s">
        <v>32</v>
      </c>
      <c r="J18" s="1">
        <v>60</v>
      </c>
      <c r="K18" s="1">
        <f t="shared" si="1"/>
        <v>-1</v>
      </c>
      <c r="L18" s="1"/>
      <c r="M18" s="1"/>
      <c r="N18" s="1">
        <v>45</v>
      </c>
      <c r="O18" s="1">
        <f>IFERROR(VLOOKUP(A18,[1]Sheet!$A:$N,14,0),0)</f>
        <v>0</v>
      </c>
      <c r="P18" s="1">
        <f t="shared" si="2"/>
        <v>11.8</v>
      </c>
      <c r="Q18" s="5">
        <f t="shared" ref="Q17:Q48" si="9">13*P18-N18-F18</f>
        <v>15.400000000000006</v>
      </c>
      <c r="R18" s="5"/>
      <c r="S18" s="1"/>
      <c r="T18" s="1">
        <f t="shared" si="3"/>
        <v>13</v>
      </c>
      <c r="U18" s="1">
        <f t="shared" si="4"/>
        <v>11.694915254237287</v>
      </c>
      <c r="V18" s="1">
        <v>12.2</v>
      </c>
      <c r="W18" s="1">
        <v>17.2</v>
      </c>
      <c r="X18" s="1">
        <v>10</v>
      </c>
      <c r="Y18" s="1">
        <v>9</v>
      </c>
      <c r="Z18" s="1">
        <v>7.6</v>
      </c>
      <c r="AA18" s="1"/>
      <c r="AB18" s="1">
        <f t="shared" si="5"/>
        <v>6.1600000000000028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58.906999999999996</v>
      </c>
      <c r="D19" s="1">
        <v>582.63599999999997</v>
      </c>
      <c r="E19" s="1">
        <v>132.017</v>
      </c>
      <c r="F19" s="1">
        <v>468.44200000000001</v>
      </c>
      <c r="G19" s="6">
        <v>1</v>
      </c>
      <c r="H19" s="1">
        <v>45</v>
      </c>
      <c r="I19" s="1" t="s">
        <v>37</v>
      </c>
      <c r="J19" s="1">
        <v>124.1</v>
      </c>
      <c r="K19" s="1">
        <f t="shared" si="1"/>
        <v>7.9170000000000016</v>
      </c>
      <c r="L19" s="1"/>
      <c r="M19" s="1"/>
      <c r="N19" s="1">
        <v>100</v>
      </c>
      <c r="O19" s="1">
        <f>IFERROR(VLOOKUP(A19,[1]Sheet!$A:$N,14,0),0)</f>
        <v>90.151200000000003</v>
      </c>
      <c r="P19" s="1">
        <f t="shared" si="2"/>
        <v>26.403399999999998</v>
      </c>
      <c r="Q19" s="5"/>
      <c r="R19" s="5"/>
      <c r="S19" s="1"/>
      <c r="T19" s="1">
        <f>(F19+N19+Q19+O19)/P19</f>
        <v>24.943499700796114</v>
      </c>
      <c r="U19" s="1">
        <f>(F19+N19+O19)/P19</f>
        <v>24.943499700796114</v>
      </c>
      <c r="V19" s="1">
        <v>45.693199999999997</v>
      </c>
      <c r="W19" s="1">
        <v>43.438200000000002</v>
      </c>
      <c r="X19" s="1">
        <v>37.161999999999999</v>
      </c>
      <c r="Y19" s="1">
        <v>34.056199999999997</v>
      </c>
      <c r="Z19" s="1">
        <v>46.613999999999997</v>
      </c>
      <c r="AA19" s="17" t="s">
        <v>41</v>
      </c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36</v>
      </c>
      <c r="D20" s="1">
        <v>480</v>
      </c>
      <c r="E20" s="1">
        <v>212</v>
      </c>
      <c r="F20" s="1">
        <v>284</v>
      </c>
      <c r="G20" s="6">
        <v>0.12</v>
      </c>
      <c r="H20" s="1">
        <v>60</v>
      </c>
      <c r="I20" s="1" t="s">
        <v>32</v>
      </c>
      <c r="J20" s="1">
        <v>212</v>
      </c>
      <c r="K20" s="1">
        <f t="shared" si="1"/>
        <v>0</v>
      </c>
      <c r="L20" s="1"/>
      <c r="M20" s="1"/>
      <c r="N20" s="1">
        <v>230</v>
      </c>
      <c r="O20" s="1">
        <f>IFERROR(VLOOKUP(A20,[1]Sheet!$A:$N,14,0),0)</f>
        <v>0</v>
      </c>
      <c r="P20" s="1">
        <f t="shared" si="2"/>
        <v>42.4</v>
      </c>
      <c r="Q20" s="5">
        <f t="shared" si="9"/>
        <v>37.199999999999932</v>
      </c>
      <c r="R20" s="5"/>
      <c r="S20" s="1"/>
      <c r="T20" s="1">
        <f t="shared" si="3"/>
        <v>12.999999999999998</v>
      </c>
      <c r="U20" s="1">
        <f t="shared" si="4"/>
        <v>12.122641509433963</v>
      </c>
      <c r="V20" s="1">
        <v>51.4</v>
      </c>
      <c r="W20" s="1">
        <v>53</v>
      </c>
      <c r="X20" s="1">
        <v>44.6</v>
      </c>
      <c r="Y20" s="1">
        <v>49.6</v>
      </c>
      <c r="Z20" s="1">
        <v>50</v>
      </c>
      <c r="AA20" s="1" t="s">
        <v>33</v>
      </c>
      <c r="AB20" s="1">
        <f t="shared" si="5"/>
        <v>4.4639999999999915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121.467</v>
      </c>
      <c r="D21" s="1">
        <v>59.366</v>
      </c>
      <c r="E21" s="1">
        <v>50.975000000000001</v>
      </c>
      <c r="F21" s="1">
        <v>106.589</v>
      </c>
      <c r="G21" s="6">
        <v>1</v>
      </c>
      <c r="H21" s="1">
        <v>45</v>
      </c>
      <c r="I21" s="1" t="s">
        <v>32</v>
      </c>
      <c r="J21" s="1">
        <v>53.3</v>
      </c>
      <c r="K21" s="1">
        <f t="shared" si="1"/>
        <v>-2.3249999999999957</v>
      </c>
      <c r="L21" s="1"/>
      <c r="M21" s="1"/>
      <c r="N21" s="1">
        <v>40</v>
      </c>
      <c r="O21" s="1">
        <f>IFERROR(VLOOKUP(A21,[1]Sheet!$A:$N,14,0),0)</f>
        <v>0</v>
      </c>
      <c r="P21" s="1">
        <f t="shared" si="2"/>
        <v>10.195</v>
      </c>
      <c r="Q21" s="5"/>
      <c r="R21" s="5"/>
      <c r="S21" s="1"/>
      <c r="T21" s="1">
        <f t="shared" si="3"/>
        <v>14.378518881804805</v>
      </c>
      <c r="U21" s="1">
        <f t="shared" si="4"/>
        <v>14.378518881804805</v>
      </c>
      <c r="V21" s="1">
        <v>10.059200000000001</v>
      </c>
      <c r="W21" s="1">
        <v>10.110799999999999</v>
      </c>
      <c r="X21" s="1">
        <v>17.478400000000001</v>
      </c>
      <c r="Y21" s="1">
        <v>13.610799999999999</v>
      </c>
      <c r="Z21" s="1">
        <v>10.8466</v>
      </c>
      <c r="AA21" s="1"/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7</v>
      </c>
      <c r="D22" s="1">
        <v>290</v>
      </c>
      <c r="E22" s="1">
        <v>99</v>
      </c>
      <c r="F22" s="1">
        <v>187</v>
      </c>
      <c r="G22" s="6">
        <v>0.25</v>
      </c>
      <c r="H22" s="1">
        <v>120</v>
      </c>
      <c r="I22" s="1" t="s">
        <v>32</v>
      </c>
      <c r="J22" s="1">
        <v>123</v>
      </c>
      <c r="K22" s="1">
        <f t="shared" si="1"/>
        <v>-24</v>
      </c>
      <c r="L22" s="1"/>
      <c r="M22" s="1"/>
      <c r="N22" s="1">
        <v>0</v>
      </c>
      <c r="O22" s="1">
        <f>IFERROR(VLOOKUP(A22,[1]Sheet!$A:$N,14,0),0)</f>
        <v>31.2</v>
      </c>
      <c r="P22" s="1">
        <f t="shared" si="2"/>
        <v>19.8</v>
      </c>
      <c r="Q22" s="5">
        <f>13*P22-N22-F22-O22</f>
        <v>39.200000000000031</v>
      </c>
      <c r="R22" s="5"/>
      <c r="S22" s="1"/>
      <c r="T22" s="1">
        <f>(F22+N22+Q22+O22)/P22</f>
        <v>13.000000000000002</v>
      </c>
      <c r="U22" s="1">
        <f>(F22+N22+O22)/P22</f>
        <v>11.020202020202019</v>
      </c>
      <c r="V22" s="1">
        <v>17</v>
      </c>
      <c r="W22" s="1">
        <v>22.8</v>
      </c>
      <c r="X22" s="1">
        <v>13.4</v>
      </c>
      <c r="Y22" s="1">
        <v>19.600000000000001</v>
      </c>
      <c r="Z22" s="1">
        <v>18.600000000000001</v>
      </c>
      <c r="AA22" s="1" t="s">
        <v>33</v>
      </c>
      <c r="AB22" s="1">
        <f t="shared" si="5"/>
        <v>9.8000000000000078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40.587000000000003</v>
      </c>
      <c r="D23" s="1">
        <v>39.676000000000002</v>
      </c>
      <c r="E23" s="1">
        <v>18.754999999999999</v>
      </c>
      <c r="F23" s="1">
        <v>50.829000000000001</v>
      </c>
      <c r="G23" s="6">
        <v>1</v>
      </c>
      <c r="H23" s="1">
        <v>120</v>
      </c>
      <c r="I23" s="1" t="s">
        <v>32</v>
      </c>
      <c r="J23" s="1">
        <v>18.399999999999999</v>
      </c>
      <c r="K23" s="1">
        <f t="shared" si="1"/>
        <v>0.35500000000000043</v>
      </c>
      <c r="L23" s="1"/>
      <c r="M23" s="1"/>
      <c r="N23" s="1">
        <v>10</v>
      </c>
      <c r="O23" s="1">
        <f>IFERROR(VLOOKUP(A23,[1]Sheet!$A:$N,14,0),0)</f>
        <v>0</v>
      </c>
      <c r="P23" s="1">
        <f t="shared" si="2"/>
        <v>3.7509999999999999</v>
      </c>
      <c r="Q23" s="5"/>
      <c r="R23" s="5"/>
      <c r="S23" s="1"/>
      <c r="T23" s="1">
        <f t="shared" si="3"/>
        <v>16.216742202079445</v>
      </c>
      <c r="U23" s="1">
        <f t="shared" si="4"/>
        <v>16.216742202079445</v>
      </c>
      <c r="V23" s="1">
        <v>2.944</v>
      </c>
      <c r="W23" s="1">
        <v>2.5912000000000002</v>
      </c>
      <c r="X23" s="1">
        <v>4.7721999999999998</v>
      </c>
      <c r="Y23" s="1">
        <v>2.6896</v>
      </c>
      <c r="Z23" s="1">
        <v>2.1314000000000002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31</v>
      </c>
      <c r="C24" s="1">
        <v>18</v>
      </c>
      <c r="D24" s="1">
        <v>1192</v>
      </c>
      <c r="E24" s="1">
        <v>202</v>
      </c>
      <c r="F24" s="1">
        <v>996</v>
      </c>
      <c r="G24" s="6">
        <v>0.4</v>
      </c>
      <c r="H24" s="1">
        <v>45</v>
      </c>
      <c r="I24" s="1" t="s">
        <v>32</v>
      </c>
      <c r="J24" s="1">
        <v>203</v>
      </c>
      <c r="K24" s="1">
        <f t="shared" si="1"/>
        <v>-1</v>
      </c>
      <c r="L24" s="1"/>
      <c r="M24" s="1"/>
      <c r="N24" s="1">
        <v>0</v>
      </c>
      <c r="O24" s="1">
        <f>IFERROR(VLOOKUP(A24,[1]Sheet!$A:$N,14,0),0)</f>
        <v>0</v>
      </c>
      <c r="P24" s="1">
        <f t="shared" si="2"/>
        <v>40.4</v>
      </c>
      <c r="Q24" s="5"/>
      <c r="R24" s="5"/>
      <c r="S24" s="1"/>
      <c r="T24" s="1">
        <f t="shared" si="3"/>
        <v>24.653465346534656</v>
      </c>
      <c r="U24" s="1">
        <f t="shared" si="4"/>
        <v>24.653465346534656</v>
      </c>
      <c r="V24" s="1">
        <v>219</v>
      </c>
      <c r="W24" s="1">
        <v>178.6</v>
      </c>
      <c r="X24" s="1">
        <v>50</v>
      </c>
      <c r="Y24" s="1">
        <v>47.4</v>
      </c>
      <c r="Z24" s="1">
        <v>31</v>
      </c>
      <c r="AA24" s="17" t="s">
        <v>153</v>
      </c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35</v>
      </c>
      <c r="C25" s="1">
        <v>160.84200000000001</v>
      </c>
      <c r="D25" s="1">
        <v>220.458</v>
      </c>
      <c r="E25" s="1">
        <v>153.89500000000001</v>
      </c>
      <c r="F25" s="1">
        <v>134.37299999999999</v>
      </c>
      <c r="G25" s="6">
        <v>1</v>
      </c>
      <c r="H25" s="1">
        <v>45</v>
      </c>
      <c r="I25" s="1" t="s">
        <v>32</v>
      </c>
      <c r="J25" s="1">
        <v>146.30000000000001</v>
      </c>
      <c r="K25" s="1">
        <f t="shared" si="1"/>
        <v>7.5949999999999989</v>
      </c>
      <c r="L25" s="1"/>
      <c r="M25" s="1"/>
      <c r="N25" s="1">
        <v>150</v>
      </c>
      <c r="O25" s="1">
        <f>IFERROR(VLOOKUP(A25,[1]Sheet!$A:$N,14,0),0)</f>
        <v>16.695399999999999</v>
      </c>
      <c r="P25" s="1">
        <f t="shared" si="2"/>
        <v>30.779000000000003</v>
      </c>
      <c r="Q25" s="5">
        <f>13*P25-N25-F25-O25</f>
        <v>99.058600000000069</v>
      </c>
      <c r="R25" s="5"/>
      <c r="S25" s="1"/>
      <c r="T25" s="1">
        <f t="shared" ref="T25:T27" si="10">(F25+N25+Q25+O25)/P25</f>
        <v>13</v>
      </c>
      <c r="U25" s="1">
        <f t="shared" ref="U25:U27" si="11">(F25+N25+O25)/P25</f>
        <v>9.7816173364956622</v>
      </c>
      <c r="V25" s="1">
        <v>31.456800000000001</v>
      </c>
      <c r="W25" s="1">
        <v>27.5152</v>
      </c>
      <c r="X25" s="1">
        <v>23.938199999999998</v>
      </c>
      <c r="Y25" s="1">
        <v>20.495999999999999</v>
      </c>
      <c r="Z25" s="1">
        <v>12.811400000000001</v>
      </c>
      <c r="AA25" s="1"/>
      <c r="AB25" s="1">
        <f t="shared" si="5"/>
        <v>99.058600000000069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35</v>
      </c>
      <c r="C26" s="1">
        <v>301.73599999999999</v>
      </c>
      <c r="D26" s="1">
        <v>784.43399999999997</v>
      </c>
      <c r="E26" s="1">
        <v>313.3</v>
      </c>
      <c r="F26" s="1">
        <v>669.90499999999997</v>
      </c>
      <c r="G26" s="6">
        <v>1</v>
      </c>
      <c r="H26" s="1">
        <v>60</v>
      </c>
      <c r="I26" s="1" t="s">
        <v>40</v>
      </c>
      <c r="J26" s="1">
        <v>300.3</v>
      </c>
      <c r="K26" s="1">
        <f t="shared" si="1"/>
        <v>13</v>
      </c>
      <c r="L26" s="1"/>
      <c r="M26" s="1"/>
      <c r="N26" s="1">
        <v>90</v>
      </c>
      <c r="O26" s="1">
        <f>IFERROR(VLOOKUP(A26,[1]Sheet!$A:$N,14,0),0)</f>
        <v>73.456199999999995</v>
      </c>
      <c r="P26" s="1">
        <f t="shared" si="2"/>
        <v>62.660000000000004</v>
      </c>
      <c r="Q26" s="5">
        <f>14*P26-N26-F26-O26</f>
        <v>43.878800000000041</v>
      </c>
      <c r="R26" s="5"/>
      <c r="S26" s="1"/>
      <c r="T26" s="1">
        <f t="shared" si="10"/>
        <v>14</v>
      </c>
      <c r="U26" s="1">
        <f t="shared" si="11"/>
        <v>13.299731886370889</v>
      </c>
      <c r="V26" s="1">
        <v>71.655799999999999</v>
      </c>
      <c r="W26" s="1">
        <v>80.388400000000004</v>
      </c>
      <c r="X26" s="1">
        <v>63.444200000000002</v>
      </c>
      <c r="Y26" s="1">
        <v>61.673400000000001</v>
      </c>
      <c r="Z26" s="1">
        <v>102.279</v>
      </c>
      <c r="AA26" s="1"/>
      <c r="AB26" s="1">
        <f t="shared" si="5"/>
        <v>43.878800000000041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31</v>
      </c>
      <c r="C27" s="1">
        <v>27</v>
      </c>
      <c r="D27" s="1">
        <v>72</v>
      </c>
      <c r="E27" s="1">
        <v>21</v>
      </c>
      <c r="F27" s="1">
        <v>74</v>
      </c>
      <c r="G27" s="6">
        <v>0.22</v>
      </c>
      <c r="H27" s="1">
        <v>120</v>
      </c>
      <c r="I27" s="1" t="s">
        <v>32</v>
      </c>
      <c r="J27" s="1">
        <v>21</v>
      </c>
      <c r="K27" s="1">
        <f t="shared" si="1"/>
        <v>0</v>
      </c>
      <c r="L27" s="1"/>
      <c r="M27" s="1"/>
      <c r="N27" s="1">
        <v>0</v>
      </c>
      <c r="O27" s="1">
        <f>IFERROR(VLOOKUP(A27,[1]Sheet!$A:$N,14,0),0)</f>
        <v>68</v>
      </c>
      <c r="P27" s="1">
        <f t="shared" si="2"/>
        <v>4.2</v>
      </c>
      <c r="Q27" s="5"/>
      <c r="R27" s="5"/>
      <c r="S27" s="1"/>
      <c r="T27" s="1">
        <f t="shared" si="10"/>
        <v>33.80952380952381</v>
      </c>
      <c r="U27" s="1">
        <f t="shared" si="11"/>
        <v>33.80952380952381</v>
      </c>
      <c r="V27" s="1">
        <v>4.5999999999999996</v>
      </c>
      <c r="W27" s="1">
        <v>10.6</v>
      </c>
      <c r="X27" s="1">
        <v>5.2</v>
      </c>
      <c r="Y27" s="1">
        <v>10</v>
      </c>
      <c r="Z27" s="1">
        <v>4.5999999999999996</v>
      </c>
      <c r="AA27" s="1"/>
      <c r="AB27" s="1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7</v>
      </c>
      <c r="D28" s="1">
        <v>144</v>
      </c>
      <c r="E28" s="1">
        <v>84</v>
      </c>
      <c r="F28" s="1">
        <v>59</v>
      </c>
      <c r="G28" s="6">
        <v>0.33</v>
      </c>
      <c r="H28" s="1">
        <v>45</v>
      </c>
      <c r="I28" s="1" t="s">
        <v>32</v>
      </c>
      <c r="J28" s="1">
        <v>88</v>
      </c>
      <c r="K28" s="1">
        <f t="shared" si="1"/>
        <v>-4</v>
      </c>
      <c r="L28" s="1"/>
      <c r="M28" s="1"/>
      <c r="N28" s="1">
        <v>192</v>
      </c>
      <c r="O28" s="1">
        <f>IFERROR(VLOOKUP(A28,[1]Sheet!$A:$N,14,0),0)</f>
        <v>0</v>
      </c>
      <c r="P28" s="1">
        <f t="shared" si="2"/>
        <v>16.8</v>
      </c>
      <c r="Q28" s="5"/>
      <c r="R28" s="5"/>
      <c r="S28" s="1"/>
      <c r="T28" s="1">
        <f t="shared" si="3"/>
        <v>14.94047619047619</v>
      </c>
      <c r="U28" s="1">
        <f t="shared" si="4"/>
        <v>14.94047619047619</v>
      </c>
      <c r="V28" s="1">
        <v>22</v>
      </c>
      <c r="W28" s="1">
        <v>10.199999999999999</v>
      </c>
      <c r="X28" s="1">
        <v>6</v>
      </c>
      <c r="Y28" s="1">
        <v>4.5999999999999996</v>
      </c>
      <c r="Z28" s="1">
        <v>2.8</v>
      </c>
      <c r="AA28" s="1" t="s">
        <v>61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35</v>
      </c>
      <c r="C29" s="1">
        <v>339.029</v>
      </c>
      <c r="D29" s="1"/>
      <c r="E29" s="1">
        <v>218.59200000000001</v>
      </c>
      <c r="F29" s="1">
        <v>90.677000000000007</v>
      </c>
      <c r="G29" s="6">
        <v>1</v>
      </c>
      <c r="H29" s="1">
        <v>45</v>
      </c>
      <c r="I29" s="1" t="s">
        <v>37</v>
      </c>
      <c r="J29" s="1">
        <v>209</v>
      </c>
      <c r="K29" s="1">
        <f t="shared" si="1"/>
        <v>9.592000000000013</v>
      </c>
      <c r="L29" s="1"/>
      <c r="M29" s="1"/>
      <c r="N29" s="1">
        <v>90</v>
      </c>
      <c r="O29" s="1">
        <f>IFERROR(VLOOKUP(A29,[1]Sheet!$A:$N,14,0),0)</f>
        <v>55.213999999999999</v>
      </c>
      <c r="P29" s="1">
        <f t="shared" si="2"/>
        <v>43.718400000000003</v>
      </c>
      <c r="Q29" s="5">
        <f>14*P29-N29-F29-O29</f>
        <v>376.16660000000007</v>
      </c>
      <c r="R29" s="5"/>
      <c r="S29" s="1"/>
      <c r="T29" s="1">
        <f>(F29+N29+Q29+O29)/P29</f>
        <v>14.000000000000002</v>
      </c>
      <c r="U29" s="1">
        <f>(F29+N29+O29)/P29</f>
        <v>5.3956915166154298</v>
      </c>
      <c r="V29" s="1">
        <v>28.378599999999999</v>
      </c>
      <c r="W29" s="1">
        <v>34.921799999999998</v>
      </c>
      <c r="X29" s="1">
        <v>31.872800000000002</v>
      </c>
      <c r="Y29" s="1">
        <v>31.119399999999999</v>
      </c>
      <c r="Z29" s="1">
        <v>58.494199999999999</v>
      </c>
      <c r="AA29" s="1"/>
      <c r="AB29" s="1">
        <f t="shared" si="5"/>
        <v>376.16660000000007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21</v>
      </c>
      <c r="D30" s="1">
        <v>894</v>
      </c>
      <c r="E30" s="1">
        <v>338</v>
      </c>
      <c r="F30" s="1">
        <v>554</v>
      </c>
      <c r="G30" s="6">
        <v>0.3</v>
      </c>
      <c r="H30" s="1">
        <v>45</v>
      </c>
      <c r="I30" s="1" t="s">
        <v>32</v>
      </c>
      <c r="J30" s="1">
        <v>556</v>
      </c>
      <c r="K30" s="1">
        <f t="shared" si="1"/>
        <v>-218</v>
      </c>
      <c r="L30" s="1"/>
      <c r="M30" s="1"/>
      <c r="N30" s="1">
        <v>60</v>
      </c>
      <c r="O30" s="1">
        <f>IFERROR(VLOOKUP(A30,[1]Sheet!$A:$N,14,0),0)</f>
        <v>0</v>
      </c>
      <c r="P30" s="1">
        <f t="shared" si="2"/>
        <v>67.599999999999994</v>
      </c>
      <c r="Q30" s="5">
        <f t="shared" si="9"/>
        <v>264.79999999999995</v>
      </c>
      <c r="R30" s="5"/>
      <c r="S30" s="1"/>
      <c r="T30" s="1">
        <f t="shared" si="3"/>
        <v>13</v>
      </c>
      <c r="U30" s="1">
        <f t="shared" si="4"/>
        <v>9.0828402366863905</v>
      </c>
      <c r="V30" s="1">
        <v>64</v>
      </c>
      <c r="W30" s="1">
        <v>11</v>
      </c>
      <c r="X30" s="1">
        <v>24.2</v>
      </c>
      <c r="Y30" s="1">
        <v>7.4</v>
      </c>
      <c r="Z30" s="1">
        <v>12.2</v>
      </c>
      <c r="AA30" s="1" t="s">
        <v>33</v>
      </c>
      <c r="AB30" s="1">
        <f t="shared" si="5"/>
        <v>79.439999999999984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31</v>
      </c>
      <c r="C31" s="1">
        <v>31</v>
      </c>
      <c r="D31" s="1">
        <v>430</v>
      </c>
      <c r="E31" s="1">
        <v>239</v>
      </c>
      <c r="F31" s="1">
        <v>199</v>
      </c>
      <c r="G31" s="6">
        <v>0.09</v>
      </c>
      <c r="H31" s="1">
        <v>45</v>
      </c>
      <c r="I31" s="1" t="s">
        <v>32</v>
      </c>
      <c r="J31" s="1">
        <v>247</v>
      </c>
      <c r="K31" s="1">
        <f t="shared" si="1"/>
        <v>-8</v>
      </c>
      <c r="L31" s="1"/>
      <c r="M31" s="1"/>
      <c r="N31" s="1">
        <v>170</v>
      </c>
      <c r="O31" s="1">
        <f>IFERROR(VLOOKUP(A31,[1]Sheet!$A:$N,14,0),0)</f>
        <v>10</v>
      </c>
      <c r="P31" s="1">
        <f t="shared" si="2"/>
        <v>47.8</v>
      </c>
      <c r="Q31" s="5">
        <f>13*P31-N31-F31-O31</f>
        <v>242.39999999999998</v>
      </c>
      <c r="R31" s="5"/>
      <c r="S31" s="1"/>
      <c r="T31" s="1">
        <f t="shared" ref="T31:T32" si="12">(F31+N31+Q31+O31)/P31</f>
        <v>13</v>
      </c>
      <c r="U31" s="1">
        <f t="shared" ref="U31:U32" si="13">(F31+N31+O31)/P31</f>
        <v>7.92887029288703</v>
      </c>
      <c r="V31" s="1">
        <v>45.4</v>
      </c>
      <c r="W31" s="1">
        <v>48.2</v>
      </c>
      <c r="X31" s="1">
        <v>34.6</v>
      </c>
      <c r="Y31" s="1">
        <v>42.4</v>
      </c>
      <c r="Z31" s="1">
        <v>36.799999999999997</v>
      </c>
      <c r="AA31" s="1" t="s">
        <v>33</v>
      </c>
      <c r="AB31" s="1">
        <f t="shared" si="5"/>
        <v>21.815999999999995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35</v>
      </c>
      <c r="C32" s="1">
        <v>462.74900000000002</v>
      </c>
      <c r="D32" s="1">
        <v>527.48199999999997</v>
      </c>
      <c r="E32" s="1">
        <v>177.077</v>
      </c>
      <c r="F32" s="1">
        <v>693.67899999999997</v>
      </c>
      <c r="G32" s="6">
        <v>1</v>
      </c>
      <c r="H32" s="1">
        <v>45</v>
      </c>
      <c r="I32" s="1" t="s">
        <v>37</v>
      </c>
      <c r="J32" s="1">
        <v>164.3</v>
      </c>
      <c r="K32" s="1">
        <f t="shared" si="1"/>
        <v>12.776999999999987</v>
      </c>
      <c r="L32" s="1"/>
      <c r="M32" s="1"/>
      <c r="N32" s="1">
        <v>60</v>
      </c>
      <c r="O32" s="1">
        <f>IFERROR(VLOOKUP(A32,[1]Sheet!$A:$N,14,0),0)</f>
        <v>65.108000000000004</v>
      </c>
      <c r="P32" s="1">
        <f t="shared" si="2"/>
        <v>35.415399999999998</v>
      </c>
      <c r="Q32" s="5"/>
      <c r="R32" s="5"/>
      <c r="S32" s="1"/>
      <c r="T32" s="1">
        <f t="shared" si="12"/>
        <v>23.11951862748974</v>
      </c>
      <c r="U32" s="1">
        <f t="shared" si="13"/>
        <v>23.11951862748974</v>
      </c>
      <c r="V32" s="1">
        <v>61.919800000000002</v>
      </c>
      <c r="W32" s="1">
        <v>69.723199999999991</v>
      </c>
      <c r="X32" s="1">
        <v>64.685599999999994</v>
      </c>
      <c r="Y32" s="1">
        <v>76.219399999999993</v>
      </c>
      <c r="Z32" s="1">
        <v>72.285600000000002</v>
      </c>
      <c r="AA32" s="18" t="s">
        <v>152</v>
      </c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95</v>
      </c>
      <c r="D33" s="1">
        <v>40</v>
      </c>
      <c r="E33" s="1">
        <v>68</v>
      </c>
      <c r="F33" s="1">
        <v>52</v>
      </c>
      <c r="G33" s="6">
        <v>0.4</v>
      </c>
      <c r="H33" s="1" t="e">
        <v>#N/A</v>
      </c>
      <c r="I33" s="1" t="s">
        <v>32</v>
      </c>
      <c r="J33" s="1">
        <v>66</v>
      </c>
      <c r="K33" s="1">
        <f t="shared" si="1"/>
        <v>2</v>
      </c>
      <c r="L33" s="1"/>
      <c r="M33" s="1"/>
      <c r="N33" s="1">
        <v>100</v>
      </c>
      <c r="O33" s="1">
        <f>IFERROR(VLOOKUP(A33,[1]Sheet!$A:$N,14,0),0)</f>
        <v>0</v>
      </c>
      <c r="P33" s="1">
        <f t="shared" si="2"/>
        <v>13.6</v>
      </c>
      <c r="Q33" s="5">
        <f t="shared" si="9"/>
        <v>24.799999999999983</v>
      </c>
      <c r="R33" s="5"/>
      <c r="S33" s="1"/>
      <c r="T33" s="1">
        <f t="shared" si="3"/>
        <v>12.999999999999998</v>
      </c>
      <c r="U33" s="1">
        <f t="shared" si="4"/>
        <v>11.176470588235295</v>
      </c>
      <c r="V33" s="1">
        <v>14.2</v>
      </c>
      <c r="W33" s="1">
        <v>12.4</v>
      </c>
      <c r="X33" s="1">
        <v>8.6</v>
      </c>
      <c r="Y33" s="1">
        <v>16.600000000000001</v>
      </c>
      <c r="Z33" s="1">
        <v>2.2000000000000002</v>
      </c>
      <c r="AA33" s="1" t="s">
        <v>67</v>
      </c>
      <c r="AB33" s="1">
        <f t="shared" si="5"/>
        <v>9.9199999999999946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215</v>
      </c>
      <c r="D34" s="1">
        <v>328</v>
      </c>
      <c r="E34" s="1">
        <v>253</v>
      </c>
      <c r="F34" s="1">
        <v>227</v>
      </c>
      <c r="G34" s="6">
        <v>0.4</v>
      </c>
      <c r="H34" s="1">
        <v>60</v>
      </c>
      <c r="I34" s="1" t="s">
        <v>40</v>
      </c>
      <c r="J34" s="1">
        <v>257</v>
      </c>
      <c r="K34" s="1">
        <f t="shared" si="1"/>
        <v>-4</v>
      </c>
      <c r="L34" s="1"/>
      <c r="M34" s="1"/>
      <c r="N34" s="1">
        <v>430</v>
      </c>
      <c r="O34" s="1">
        <f>IFERROR(VLOOKUP(A34,[1]Sheet!$A:$N,14,0),0)</f>
        <v>86.399999999999991</v>
      </c>
      <c r="P34" s="1">
        <f t="shared" si="2"/>
        <v>50.6</v>
      </c>
      <c r="Q34" s="5"/>
      <c r="R34" s="5"/>
      <c r="S34" s="1"/>
      <c r="T34" s="1">
        <f>(F34+N34+Q34+O34)/P34</f>
        <v>14.691699604743082</v>
      </c>
      <c r="U34" s="1">
        <f>(F34+N34+O34)/P34</f>
        <v>14.691699604743082</v>
      </c>
      <c r="V34" s="1">
        <v>60.6</v>
      </c>
      <c r="W34" s="1">
        <v>54.4</v>
      </c>
      <c r="X34" s="1">
        <v>47.8</v>
      </c>
      <c r="Y34" s="1">
        <v>53.6</v>
      </c>
      <c r="Z34" s="1">
        <v>69</v>
      </c>
      <c r="AA34" s="1"/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57</v>
      </c>
      <c r="D35" s="1">
        <v>408</v>
      </c>
      <c r="E35" s="1">
        <v>263</v>
      </c>
      <c r="F35" s="1">
        <v>183</v>
      </c>
      <c r="G35" s="6">
        <v>0.5</v>
      </c>
      <c r="H35" s="1">
        <v>60</v>
      </c>
      <c r="I35" s="1" t="s">
        <v>32</v>
      </c>
      <c r="J35" s="1">
        <v>266</v>
      </c>
      <c r="K35" s="1">
        <f t="shared" si="1"/>
        <v>-3</v>
      </c>
      <c r="L35" s="1"/>
      <c r="M35" s="1"/>
      <c r="N35" s="1">
        <v>80</v>
      </c>
      <c r="O35" s="1">
        <f>IFERROR(VLOOKUP(A35,[1]Sheet!$A:$N,14,0),0)</f>
        <v>0</v>
      </c>
      <c r="P35" s="1">
        <f t="shared" si="2"/>
        <v>52.6</v>
      </c>
      <c r="Q35" s="5">
        <f t="shared" si="9"/>
        <v>420.80000000000007</v>
      </c>
      <c r="R35" s="5"/>
      <c r="S35" s="1"/>
      <c r="T35" s="1">
        <f t="shared" si="3"/>
        <v>13.000000000000002</v>
      </c>
      <c r="U35" s="1">
        <f t="shared" si="4"/>
        <v>5</v>
      </c>
      <c r="V35" s="1">
        <v>19.399999999999999</v>
      </c>
      <c r="W35" s="1">
        <v>5.4</v>
      </c>
      <c r="X35" s="1">
        <v>15</v>
      </c>
      <c r="Y35" s="1">
        <v>6.8</v>
      </c>
      <c r="Z35" s="1">
        <v>8.6</v>
      </c>
      <c r="AA35" s="1" t="s">
        <v>70</v>
      </c>
      <c r="AB35" s="1">
        <f t="shared" si="5"/>
        <v>210.40000000000003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31</v>
      </c>
      <c r="C36" s="1">
        <v>17</v>
      </c>
      <c r="D36" s="1"/>
      <c r="E36" s="1">
        <v>1</v>
      </c>
      <c r="F36" s="1">
        <v>14</v>
      </c>
      <c r="G36" s="6">
        <v>0.5</v>
      </c>
      <c r="H36" s="1">
        <v>60</v>
      </c>
      <c r="I36" s="1" t="s">
        <v>32</v>
      </c>
      <c r="J36" s="1">
        <v>19</v>
      </c>
      <c r="K36" s="1">
        <f t="shared" si="1"/>
        <v>-18</v>
      </c>
      <c r="L36" s="1"/>
      <c r="M36" s="1"/>
      <c r="N36" s="1">
        <v>30</v>
      </c>
      <c r="O36" s="1">
        <f>IFERROR(VLOOKUP(A36,[1]Sheet!$A:$N,14,0),0)</f>
        <v>0</v>
      </c>
      <c r="P36" s="1">
        <f t="shared" si="2"/>
        <v>0.2</v>
      </c>
      <c r="Q36" s="5"/>
      <c r="R36" s="5"/>
      <c r="S36" s="1"/>
      <c r="T36" s="1">
        <f t="shared" si="3"/>
        <v>220</v>
      </c>
      <c r="U36" s="1">
        <f t="shared" si="4"/>
        <v>220</v>
      </c>
      <c r="V36" s="1">
        <v>3.2</v>
      </c>
      <c r="W36" s="1">
        <v>0.2</v>
      </c>
      <c r="X36" s="1">
        <v>2.2000000000000002</v>
      </c>
      <c r="Y36" s="1">
        <v>0.8</v>
      </c>
      <c r="Z36" s="1">
        <v>2.4</v>
      </c>
      <c r="AA36" s="18" t="s">
        <v>152</v>
      </c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31</v>
      </c>
      <c r="C37" s="1">
        <v>182</v>
      </c>
      <c r="D37" s="1">
        <v>440</v>
      </c>
      <c r="E37" s="1">
        <v>323</v>
      </c>
      <c r="F37" s="1">
        <v>267</v>
      </c>
      <c r="G37" s="6">
        <v>0.4</v>
      </c>
      <c r="H37" s="1">
        <v>60</v>
      </c>
      <c r="I37" s="1" t="s">
        <v>40</v>
      </c>
      <c r="J37" s="1">
        <v>325</v>
      </c>
      <c r="K37" s="1">
        <f t="shared" si="1"/>
        <v>-2</v>
      </c>
      <c r="L37" s="1"/>
      <c r="M37" s="1"/>
      <c r="N37" s="1">
        <v>350</v>
      </c>
      <c r="O37" s="1">
        <f>IFERROR(VLOOKUP(A37,[1]Sheet!$A:$N,14,0),0)</f>
        <v>24</v>
      </c>
      <c r="P37" s="1">
        <f t="shared" si="2"/>
        <v>64.599999999999994</v>
      </c>
      <c r="Q37" s="5">
        <f>14*P37-N37-F37-O37</f>
        <v>263.39999999999986</v>
      </c>
      <c r="R37" s="5"/>
      <c r="S37" s="1"/>
      <c r="T37" s="1">
        <f t="shared" ref="T37:T39" si="14">(F37+N37+Q37+O37)/P37</f>
        <v>14</v>
      </c>
      <c r="U37" s="1">
        <f t="shared" ref="U37:U39" si="15">(F37+N37+O37)/P37</f>
        <v>9.9226006191950464</v>
      </c>
      <c r="V37" s="1">
        <v>64.599999999999994</v>
      </c>
      <c r="W37" s="1">
        <v>64.400000000000006</v>
      </c>
      <c r="X37" s="1">
        <v>55.211399999999998</v>
      </c>
      <c r="Y37" s="1">
        <v>73.8</v>
      </c>
      <c r="Z37" s="1">
        <v>98.72</v>
      </c>
      <c r="AA37" s="1" t="s">
        <v>73</v>
      </c>
      <c r="AB37" s="1">
        <f t="shared" si="5"/>
        <v>105.35999999999996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31</v>
      </c>
      <c r="C38" s="1">
        <v>219</v>
      </c>
      <c r="D38" s="1">
        <v>352</v>
      </c>
      <c r="E38" s="1">
        <v>394</v>
      </c>
      <c r="F38" s="1">
        <v>144</v>
      </c>
      <c r="G38" s="6">
        <v>0.4</v>
      </c>
      <c r="H38" s="1">
        <v>60</v>
      </c>
      <c r="I38" s="1" t="s">
        <v>32</v>
      </c>
      <c r="J38" s="1">
        <v>401</v>
      </c>
      <c r="K38" s="1">
        <f t="shared" ref="K38:K67" si="16">E38-J38</f>
        <v>-7</v>
      </c>
      <c r="L38" s="1"/>
      <c r="M38" s="1"/>
      <c r="N38" s="1">
        <v>620</v>
      </c>
      <c r="O38" s="1">
        <f>IFERROR(VLOOKUP(A38,[1]Sheet!$A:$N,14,0),0)</f>
        <v>73.8</v>
      </c>
      <c r="P38" s="1">
        <f t="shared" si="2"/>
        <v>78.8</v>
      </c>
      <c r="Q38" s="5">
        <f>13*P38-N38-F38-O38</f>
        <v>186.59999999999985</v>
      </c>
      <c r="R38" s="5"/>
      <c r="S38" s="1"/>
      <c r="T38" s="1">
        <f t="shared" si="14"/>
        <v>12.999999999999998</v>
      </c>
      <c r="U38" s="1">
        <f t="shared" si="15"/>
        <v>10.631979695431472</v>
      </c>
      <c r="V38" s="1">
        <v>82.4</v>
      </c>
      <c r="W38" s="1">
        <v>75</v>
      </c>
      <c r="X38" s="1">
        <v>80.8</v>
      </c>
      <c r="Y38" s="1">
        <v>90</v>
      </c>
      <c r="Z38" s="1">
        <v>69.400000000000006</v>
      </c>
      <c r="AA38" s="1" t="s">
        <v>33</v>
      </c>
      <c r="AB38" s="1">
        <f t="shared" si="5"/>
        <v>74.639999999999944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31</v>
      </c>
      <c r="C39" s="1">
        <v>49</v>
      </c>
      <c r="D39" s="1">
        <v>490</v>
      </c>
      <c r="E39" s="1">
        <v>188</v>
      </c>
      <c r="F39" s="1">
        <v>319</v>
      </c>
      <c r="G39" s="6">
        <v>0.1</v>
      </c>
      <c r="H39" s="1">
        <v>45</v>
      </c>
      <c r="I39" s="1" t="s">
        <v>32</v>
      </c>
      <c r="J39" s="1">
        <v>230</v>
      </c>
      <c r="K39" s="1">
        <f t="shared" si="16"/>
        <v>-42</v>
      </c>
      <c r="L39" s="1"/>
      <c r="M39" s="1"/>
      <c r="N39" s="1">
        <v>220</v>
      </c>
      <c r="O39" s="1">
        <f>IFERROR(VLOOKUP(A39,[1]Sheet!$A:$N,14,0),0)</f>
        <v>99.2</v>
      </c>
      <c r="P39" s="1">
        <f t="shared" si="2"/>
        <v>37.6</v>
      </c>
      <c r="Q39" s="5"/>
      <c r="R39" s="5"/>
      <c r="S39" s="1"/>
      <c r="T39" s="1">
        <f t="shared" si="14"/>
        <v>16.973404255319149</v>
      </c>
      <c r="U39" s="1">
        <f t="shared" si="15"/>
        <v>16.973404255319149</v>
      </c>
      <c r="V39" s="1">
        <v>51.6</v>
      </c>
      <c r="W39" s="1">
        <v>45.2</v>
      </c>
      <c r="X39" s="1">
        <v>40.799999999999997</v>
      </c>
      <c r="Y39" s="1">
        <v>54.8</v>
      </c>
      <c r="Z39" s="1">
        <v>63.8</v>
      </c>
      <c r="AA39" s="1" t="s">
        <v>33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31</v>
      </c>
      <c r="C40" s="1">
        <v>248</v>
      </c>
      <c r="D40" s="1">
        <v>238</v>
      </c>
      <c r="E40" s="1">
        <v>240</v>
      </c>
      <c r="F40" s="1">
        <v>148</v>
      </c>
      <c r="G40" s="6">
        <v>0.1</v>
      </c>
      <c r="H40" s="1">
        <v>60</v>
      </c>
      <c r="I40" s="1" t="s">
        <v>32</v>
      </c>
      <c r="J40" s="1">
        <v>240</v>
      </c>
      <c r="K40" s="1">
        <f t="shared" si="16"/>
        <v>0</v>
      </c>
      <c r="L40" s="1"/>
      <c r="M40" s="1"/>
      <c r="N40" s="1">
        <v>180</v>
      </c>
      <c r="O40" s="1">
        <f>IFERROR(VLOOKUP(A40,[1]Sheet!$A:$N,14,0),0)</f>
        <v>0</v>
      </c>
      <c r="P40" s="1">
        <f t="shared" si="2"/>
        <v>48</v>
      </c>
      <c r="Q40" s="5">
        <f t="shared" si="9"/>
        <v>296</v>
      </c>
      <c r="R40" s="5"/>
      <c r="S40" s="1"/>
      <c r="T40" s="1">
        <f t="shared" si="3"/>
        <v>13</v>
      </c>
      <c r="U40" s="1">
        <f t="shared" si="4"/>
        <v>6.833333333333333</v>
      </c>
      <c r="V40" s="1">
        <v>39.799999999999997</v>
      </c>
      <c r="W40" s="1">
        <v>50.2</v>
      </c>
      <c r="X40" s="1">
        <v>51</v>
      </c>
      <c r="Y40" s="1">
        <v>31.6</v>
      </c>
      <c r="Z40" s="1">
        <v>56.4</v>
      </c>
      <c r="AA40" s="1" t="s">
        <v>33</v>
      </c>
      <c r="AB40" s="1">
        <f t="shared" si="5"/>
        <v>29.6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31</v>
      </c>
      <c r="C41" s="1">
        <v>52</v>
      </c>
      <c r="D41" s="1">
        <v>297</v>
      </c>
      <c r="E41" s="1">
        <v>178</v>
      </c>
      <c r="F41" s="1">
        <v>131</v>
      </c>
      <c r="G41" s="6">
        <v>0.1</v>
      </c>
      <c r="H41" s="1">
        <v>60</v>
      </c>
      <c r="I41" s="1" t="s">
        <v>32</v>
      </c>
      <c r="J41" s="1">
        <v>185</v>
      </c>
      <c r="K41" s="1">
        <f t="shared" si="16"/>
        <v>-7</v>
      </c>
      <c r="L41" s="1"/>
      <c r="M41" s="1"/>
      <c r="N41" s="1">
        <v>486</v>
      </c>
      <c r="O41" s="1">
        <f>IFERROR(VLOOKUP(A41,[1]Sheet!$A:$N,14,0),0)</f>
        <v>0</v>
      </c>
      <c r="P41" s="1">
        <f t="shared" si="2"/>
        <v>35.6</v>
      </c>
      <c r="Q41" s="5"/>
      <c r="R41" s="5"/>
      <c r="S41" s="1"/>
      <c r="T41" s="1">
        <f t="shared" si="3"/>
        <v>17.331460674157302</v>
      </c>
      <c r="U41" s="1">
        <f t="shared" si="4"/>
        <v>17.331460674157302</v>
      </c>
      <c r="V41" s="1">
        <v>59.6</v>
      </c>
      <c r="W41" s="1">
        <v>43</v>
      </c>
      <c r="X41" s="1">
        <v>39.4</v>
      </c>
      <c r="Y41" s="1">
        <v>49.8</v>
      </c>
      <c r="Z41" s="1">
        <v>59.4</v>
      </c>
      <c r="AA41" s="17" t="s">
        <v>153</v>
      </c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31</v>
      </c>
      <c r="C42" s="1">
        <v>48</v>
      </c>
      <c r="D42" s="1">
        <v>222</v>
      </c>
      <c r="E42" s="1">
        <v>89</v>
      </c>
      <c r="F42" s="1">
        <v>174</v>
      </c>
      <c r="G42" s="6">
        <v>0.4</v>
      </c>
      <c r="H42" s="1">
        <v>45</v>
      </c>
      <c r="I42" s="1" t="s">
        <v>32</v>
      </c>
      <c r="J42" s="1">
        <v>92</v>
      </c>
      <c r="K42" s="1">
        <f t="shared" si="16"/>
        <v>-3</v>
      </c>
      <c r="L42" s="1"/>
      <c r="M42" s="1"/>
      <c r="N42" s="1">
        <v>40</v>
      </c>
      <c r="O42" s="1">
        <f>IFERROR(VLOOKUP(A42,[1]Sheet!$A:$N,14,0),0)</f>
        <v>40.799999999999997</v>
      </c>
      <c r="P42" s="1">
        <f t="shared" si="2"/>
        <v>17.8</v>
      </c>
      <c r="Q42" s="5"/>
      <c r="R42" s="5"/>
      <c r="S42" s="1"/>
      <c r="T42" s="1">
        <f>(F42+N42+Q42+O42)/P42</f>
        <v>14.314606741573034</v>
      </c>
      <c r="U42" s="1">
        <f>(F42+N42+O42)/P42</f>
        <v>14.314606741573034</v>
      </c>
      <c r="V42" s="1">
        <v>18.8</v>
      </c>
      <c r="W42" s="1">
        <v>22.6</v>
      </c>
      <c r="X42" s="1">
        <v>17.600000000000001</v>
      </c>
      <c r="Y42" s="1">
        <v>16.2</v>
      </c>
      <c r="Z42" s="1">
        <v>11.8</v>
      </c>
      <c r="AA42" s="1"/>
      <c r="AB42" s="1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31</v>
      </c>
      <c r="C43" s="1">
        <v>83</v>
      </c>
      <c r="D43" s="1">
        <v>186</v>
      </c>
      <c r="E43" s="1">
        <v>118</v>
      </c>
      <c r="F43" s="1">
        <v>121</v>
      </c>
      <c r="G43" s="6">
        <v>0.3</v>
      </c>
      <c r="H43" s="1" t="e">
        <v>#N/A</v>
      </c>
      <c r="I43" s="1" t="s">
        <v>32</v>
      </c>
      <c r="J43" s="1">
        <v>119</v>
      </c>
      <c r="K43" s="1">
        <f t="shared" si="16"/>
        <v>-1</v>
      </c>
      <c r="L43" s="1"/>
      <c r="M43" s="1"/>
      <c r="N43" s="20">
        <v>129</v>
      </c>
      <c r="O43" s="1">
        <f>IFERROR(VLOOKUP(A43,[1]Sheet!$A:$N,14,0),0)</f>
        <v>0</v>
      </c>
      <c r="P43" s="1">
        <f t="shared" si="2"/>
        <v>23.6</v>
      </c>
      <c r="Q43" s="5">
        <f t="shared" si="9"/>
        <v>56.800000000000011</v>
      </c>
      <c r="R43" s="5"/>
      <c r="S43" s="1"/>
      <c r="T43" s="1">
        <f t="shared" si="3"/>
        <v>13</v>
      </c>
      <c r="U43" s="1">
        <f t="shared" si="4"/>
        <v>10.59322033898305</v>
      </c>
      <c r="V43" s="1">
        <v>56</v>
      </c>
      <c r="W43" s="1">
        <v>33.6</v>
      </c>
      <c r="X43" s="1">
        <v>0</v>
      </c>
      <c r="Y43" s="1">
        <v>0</v>
      </c>
      <c r="Z43" s="1">
        <v>0</v>
      </c>
      <c r="AA43" s="20" t="s">
        <v>162</v>
      </c>
      <c r="AB43" s="1">
        <f t="shared" si="5"/>
        <v>17.040000000000003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35</v>
      </c>
      <c r="C44" s="1">
        <v>157.815</v>
      </c>
      <c r="D44" s="1">
        <v>606.16200000000003</v>
      </c>
      <c r="E44" s="1">
        <v>189.42599999999999</v>
      </c>
      <c r="F44" s="1">
        <v>497.411</v>
      </c>
      <c r="G44" s="6">
        <v>1</v>
      </c>
      <c r="H44" s="1">
        <v>60</v>
      </c>
      <c r="I44" s="1" t="s">
        <v>40</v>
      </c>
      <c r="J44" s="1">
        <v>188.4</v>
      </c>
      <c r="K44" s="1">
        <f t="shared" si="16"/>
        <v>1.025999999999982</v>
      </c>
      <c r="L44" s="1"/>
      <c r="M44" s="1"/>
      <c r="N44" s="1">
        <v>0</v>
      </c>
      <c r="O44" s="1">
        <f>IFERROR(VLOOKUP(A44,[1]Sheet!$A:$N,14,0),0)</f>
        <v>0</v>
      </c>
      <c r="P44" s="1">
        <f t="shared" si="2"/>
        <v>37.885199999999998</v>
      </c>
      <c r="Q44" s="5">
        <f>14*P44-N44-F44</f>
        <v>32.981799999999964</v>
      </c>
      <c r="R44" s="5"/>
      <c r="S44" s="1"/>
      <c r="T44" s="1">
        <f t="shared" si="3"/>
        <v>14</v>
      </c>
      <c r="U44" s="1">
        <f t="shared" si="4"/>
        <v>13.129427850453476</v>
      </c>
      <c r="V44" s="1">
        <v>43.086200000000012</v>
      </c>
      <c r="W44" s="1">
        <v>56.808399999999992</v>
      </c>
      <c r="X44" s="1">
        <v>38.654600000000002</v>
      </c>
      <c r="Y44" s="1">
        <v>46.915399999999998</v>
      </c>
      <c r="Z44" s="1">
        <v>44.8748</v>
      </c>
      <c r="AA44" s="1"/>
      <c r="AB44" s="1">
        <f t="shared" si="5"/>
        <v>32.981799999999964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35</v>
      </c>
      <c r="C45" s="1">
        <v>124.542</v>
      </c>
      <c r="D45" s="1">
        <v>111.583</v>
      </c>
      <c r="E45" s="1">
        <v>82.869</v>
      </c>
      <c r="F45" s="1">
        <v>128.15700000000001</v>
      </c>
      <c r="G45" s="6">
        <v>1</v>
      </c>
      <c r="H45" s="1">
        <v>45</v>
      </c>
      <c r="I45" s="1" t="s">
        <v>32</v>
      </c>
      <c r="J45" s="1">
        <v>85.7</v>
      </c>
      <c r="K45" s="1">
        <f t="shared" si="16"/>
        <v>-2.8310000000000031</v>
      </c>
      <c r="L45" s="1"/>
      <c r="M45" s="1"/>
      <c r="N45" s="1">
        <v>0</v>
      </c>
      <c r="O45" s="1">
        <f>IFERROR(VLOOKUP(A45,[1]Sheet!$A:$N,14,0),0)</f>
        <v>57.395000000000003</v>
      </c>
      <c r="P45" s="1">
        <f t="shared" si="2"/>
        <v>16.573799999999999</v>
      </c>
      <c r="Q45" s="5">
        <f>13*P45-N45-F45-O45</f>
        <v>29.907399999999974</v>
      </c>
      <c r="R45" s="5"/>
      <c r="S45" s="1"/>
      <c r="T45" s="1">
        <f t="shared" ref="T45:T46" si="17">(F45+N45+Q45+O45)/P45</f>
        <v>13</v>
      </c>
      <c r="U45" s="1">
        <f t="shared" ref="U45:U46" si="18">(F45+N45+O45)/P45</f>
        <v>11.195501333429874</v>
      </c>
      <c r="V45" s="1">
        <v>13.409000000000001</v>
      </c>
      <c r="W45" s="1">
        <v>16.014199999999999</v>
      </c>
      <c r="X45" s="1">
        <v>16.699000000000002</v>
      </c>
      <c r="Y45" s="1">
        <v>13.835800000000001</v>
      </c>
      <c r="Z45" s="1">
        <v>14.8088</v>
      </c>
      <c r="AA45" s="1"/>
      <c r="AB45" s="1">
        <f t="shared" si="5"/>
        <v>29.907399999999974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35</v>
      </c>
      <c r="C46" s="1">
        <v>143.386</v>
      </c>
      <c r="D46" s="1">
        <v>254.24100000000001</v>
      </c>
      <c r="E46" s="1">
        <v>117.026</v>
      </c>
      <c r="F46" s="1">
        <v>236.46199999999999</v>
      </c>
      <c r="G46" s="6">
        <v>1</v>
      </c>
      <c r="H46" s="1">
        <v>45</v>
      </c>
      <c r="I46" s="1" t="s">
        <v>32</v>
      </c>
      <c r="J46" s="1">
        <v>116</v>
      </c>
      <c r="K46" s="1">
        <f t="shared" si="16"/>
        <v>1.0259999999999962</v>
      </c>
      <c r="L46" s="1"/>
      <c r="M46" s="1"/>
      <c r="N46" s="1">
        <v>120</v>
      </c>
      <c r="O46" s="1">
        <f>IFERROR(VLOOKUP(A46,[1]Sheet!$A:$N,14,0),0)</f>
        <v>91.266199999999998</v>
      </c>
      <c r="P46" s="1">
        <f t="shared" si="2"/>
        <v>23.405200000000001</v>
      </c>
      <c r="Q46" s="5"/>
      <c r="R46" s="5"/>
      <c r="S46" s="1"/>
      <c r="T46" s="1">
        <f t="shared" si="17"/>
        <v>19.129432775622512</v>
      </c>
      <c r="U46" s="1">
        <f t="shared" si="18"/>
        <v>19.129432775622512</v>
      </c>
      <c r="V46" s="1">
        <v>33.642399999999988</v>
      </c>
      <c r="W46" s="1">
        <v>35.893999999999998</v>
      </c>
      <c r="X46" s="1">
        <v>32.237400000000001</v>
      </c>
      <c r="Y46" s="1">
        <v>40.077199999999998</v>
      </c>
      <c r="Z46" s="1">
        <v>38.6526</v>
      </c>
      <c r="AA46" s="1"/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31</v>
      </c>
      <c r="C47" s="1">
        <v>19</v>
      </c>
      <c r="D47" s="1">
        <v>10</v>
      </c>
      <c r="E47" s="1">
        <v>1</v>
      </c>
      <c r="F47" s="1">
        <v>17</v>
      </c>
      <c r="G47" s="6">
        <v>0.09</v>
      </c>
      <c r="H47" s="1">
        <v>45</v>
      </c>
      <c r="I47" s="1" t="s">
        <v>32</v>
      </c>
      <c r="J47" s="1">
        <v>1</v>
      </c>
      <c r="K47" s="1">
        <f t="shared" si="16"/>
        <v>0</v>
      </c>
      <c r="L47" s="1"/>
      <c r="M47" s="1"/>
      <c r="N47" s="1">
        <v>0</v>
      </c>
      <c r="O47" s="1">
        <f>IFERROR(VLOOKUP(A47,[1]Sheet!$A:$N,14,0),0)</f>
        <v>0</v>
      </c>
      <c r="P47" s="1">
        <f t="shared" si="2"/>
        <v>0.2</v>
      </c>
      <c r="Q47" s="5"/>
      <c r="R47" s="5"/>
      <c r="S47" s="1"/>
      <c r="T47" s="1">
        <f t="shared" si="3"/>
        <v>85</v>
      </c>
      <c r="U47" s="1">
        <f t="shared" si="4"/>
        <v>85</v>
      </c>
      <c r="V47" s="1">
        <v>1</v>
      </c>
      <c r="W47" s="1">
        <v>0</v>
      </c>
      <c r="X47" s="1">
        <v>1</v>
      </c>
      <c r="Y47" s="1">
        <v>0.8</v>
      </c>
      <c r="Z47" s="1">
        <v>2.4</v>
      </c>
      <c r="AA47" s="17" t="s">
        <v>154</v>
      </c>
      <c r="AB47" s="1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31</v>
      </c>
      <c r="C48" s="1">
        <v>104</v>
      </c>
      <c r="D48" s="1">
        <v>520</v>
      </c>
      <c r="E48" s="1">
        <v>237</v>
      </c>
      <c r="F48" s="1">
        <v>376</v>
      </c>
      <c r="G48" s="6">
        <v>0.35</v>
      </c>
      <c r="H48" s="1">
        <v>45</v>
      </c>
      <c r="I48" s="1" t="s">
        <v>86</v>
      </c>
      <c r="J48" s="1">
        <v>241</v>
      </c>
      <c r="K48" s="1">
        <f t="shared" si="16"/>
        <v>-4</v>
      </c>
      <c r="L48" s="1"/>
      <c r="M48" s="1"/>
      <c r="N48" s="1">
        <v>170</v>
      </c>
      <c r="O48" s="1">
        <f>IFERROR(VLOOKUP(A48,[1]Sheet!$A:$N,14,0),0)</f>
        <v>0</v>
      </c>
      <c r="P48" s="1">
        <f t="shared" si="2"/>
        <v>47.4</v>
      </c>
      <c r="Q48" s="5">
        <f t="shared" si="9"/>
        <v>70.199999999999932</v>
      </c>
      <c r="R48" s="5"/>
      <c r="S48" s="1"/>
      <c r="T48" s="1">
        <f t="shared" si="3"/>
        <v>12.999999999999998</v>
      </c>
      <c r="U48" s="1">
        <f t="shared" si="4"/>
        <v>11.518987341772153</v>
      </c>
      <c r="V48" s="1">
        <v>53.6</v>
      </c>
      <c r="W48" s="1">
        <v>68</v>
      </c>
      <c r="X48" s="1">
        <v>0</v>
      </c>
      <c r="Y48" s="1">
        <v>0.2</v>
      </c>
      <c r="Z48" s="1">
        <v>3</v>
      </c>
      <c r="AA48" s="1" t="s">
        <v>87</v>
      </c>
      <c r="AB48" s="1">
        <f t="shared" si="5"/>
        <v>24.569999999999975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35</v>
      </c>
      <c r="C49" s="1">
        <v>286.99900000000002</v>
      </c>
      <c r="D49" s="1">
        <v>205.44900000000001</v>
      </c>
      <c r="E49" s="1">
        <v>174.529</v>
      </c>
      <c r="F49" s="1">
        <v>226.86799999999999</v>
      </c>
      <c r="G49" s="6">
        <v>1</v>
      </c>
      <c r="H49" s="1">
        <v>45</v>
      </c>
      <c r="I49" s="1" t="s">
        <v>32</v>
      </c>
      <c r="J49" s="1">
        <v>175.4</v>
      </c>
      <c r="K49" s="1">
        <f t="shared" si="16"/>
        <v>-0.87100000000000932</v>
      </c>
      <c r="L49" s="1"/>
      <c r="M49" s="1"/>
      <c r="N49" s="1">
        <v>250</v>
      </c>
      <c r="O49" s="1">
        <f>IFERROR(VLOOKUP(A49,[1]Sheet!$A:$N,14,0),0)</f>
        <v>51.692399999999992</v>
      </c>
      <c r="P49" s="1">
        <f t="shared" si="2"/>
        <v>34.905799999999999</v>
      </c>
      <c r="Q49" s="5"/>
      <c r="R49" s="5"/>
      <c r="S49" s="1"/>
      <c r="T49" s="1">
        <f>(F49+N49+Q49+O49)/P49</f>
        <v>15.142480619266712</v>
      </c>
      <c r="U49" s="1">
        <f>(F49+N49+O49)/P49</f>
        <v>15.142480619266712</v>
      </c>
      <c r="V49" s="1">
        <v>46.410600000000002</v>
      </c>
      <c r="W49" s="1">
        <v>42.4208</v>
      </c>
      <c r="X49" s="1">
        <v>46.236600000000003</v>
      </c>
      <c r="Y49" s="1">
        <v>32.577800000000003</v>
      </c>
      <c r="Z49" s="1">
        <v>43.892200000000003</v>
      </c>
      <c r="AA49" s="1"/>
      <c r="AB49" s="1">
        <f t="shared" si="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89</v>
      </c>
      <c r="B50" s="11" t="s">
        <v>31</v>
      </c>
      <c r="C50" s="11"/>
      <c r="D50" s="11">
        <v>2</v>
      </c>
      <c r="E50" s="16">
        <v>2</v>
      </c>
      <c r="F50" s="11"/>
      <c r="G50" s="12">
        <v>0</v>
      </c>
      <c r="H50" s="11" t="e">
        <v>#N/A</v>
      </c>
      <c r="I50" s="11" t="s">
        <v>83</v>
      </c>
      <c r="J50" s="11">
        <v>2</v>
      </c>
      <c r="K50" s="11">
        <f t="shared" si="16"/>
        <v>0</v>
      </c>
      <c r="L50" s="11"/>
      <c r="M50" s="11"/>
      <c r="N50" s="11"/>
      <c r="O50" s="11">
        <f>IFERROR(VLOOKUP(A50,[1]Sheet!$A:$N,14,0),0)</f>
        <v>0</v>
      </c>
      <c r="P50" s="11">
        <f t="shared" si="2"/>
        <v>0.4</v>
      </c>
      <c r="Q50" s="13"/>
      <c r="R50" s="13"/>
      <c r="S50" s="11"/>
      <c r="T50" s="11">
        <f t="shared" si="3"/>
        <v>0</v>
      </c>
      <c r="U50" s="11">
        <f t="shared" si="4"/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4" t="s">
        <v>150</v>
      </c>
      <c r="AB50" s="1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35</v>
      </c>
      <c r="C51" s="1">
        <v>70.77</v>
      </c>
      <c r="D51" s="1">
        <v>110.48</v>
      </c>
      <c r="E51" s="1">
        <v>25.19</v>
      </c>
      <c r="F51" s="1">
        <v>147.346</v>
      </c>
      <c r="G51" s="6">
        <v>1</v>
      </c>
      <c r="H51" s="1">
        <v>45</v>
      </c>
      <c r="I51" s="1" t="s">
        <v>32</v>
      </c>
      <c r="J51" s="1">
        <v>24.3</v>
      </c>
      <c r="K51" s="1">
        <f t="shared" si="16"/>
        <v>0.89000000000000057</v>
      </c>
      <c r="L51" s="1"/>
      <c r="M51" s="1"/>
      <c r="N51" s="1">
        <v>0</v>
      </c>
      <c r="O51" s="1">
        <f>IFERROR(VLOOKUP(A51,[1]Sheet!$A:$N,14,0),0)</f>
        <v>47.3018</v>
      </c>
      <c r="P51" s="1">
        <f t="shared" si="2"/>
        <v>5.0380000000000003</v>
      </c>
      <c r="Q51" s="5"/>
      <c r="R51" s="5"/>
      <c r="S51" s="1"/>
      <c r="T51" s="1">
        <f>(F51+N51+Q51+O51)/P51</f>
        <v>38.635926955140931</v>
      </c>
      <c r="U51" s="1">
        <f>(F51+N51+O51)/P51</f>
        <v>38.635926955140931</v>
      </c>
      <c r="V51" s="1">
        <v>4.9021999999999997</v>
      </c>
      <c r="W51" s="1">
        <v>12.333600000000001</v>
      </c>
      <c r="X51" s="1">
        <v>9.5511999999999997</v>
      </c>
      <c r="Y51" s="1">
        <v>8.9589999999999996</v>
      </c>
      <c r="Z51" s="1">
        <v>11.633599999999999</v>
      </c>
      <c r="AA51" s="18" t="s">
        <v>152</v>
      </c>
      <c r="AB51" s="1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31</v>
      </c>
      <c r="C52" s="1">
        <v>198</v>
      </c>
      <c r="D52" s="1"/>
      <c r="E52" s="1">
        <v>112</v>
      </c>
      <c r="F52" s="1">
        <v>67</v>
      </c>
      <c r="G52" s="6">
        <v>0.28000000000000003</v>
      </c>
      <c r="H52" s="1">
        <v>45</v>
      </c>
      <c r="I52" s="1" t="s">
        <v>32</v>
      </c>
      <c r="J52" s="1">
        <v>115</v>
      </c>
      <c r="K52" s="1">
        <f t="shared" si="16"/>
        <v>-3</v>
      </c>
      <c r="L52" s="1"/>
      <c r="M52" s="1"/>
      <c r="N52" s="1">
        <v>40</v>
      </c>
      <c r="O52" s="1">
        <f>IFERROR(VLOOKUP(A52,[1]Sheet!$A:$N,14,0),0)</f>
        <v>0</v>
      </c>
      <c r="P52" s="1">
        <f t="shared" si="2"/>
        <v>22.4</v>
      </c>
      <c r="Q52" s="5">
        <f t="shared" ref="Q52:Q92" si="19">13*P52-N52-F52</f>
        <v>184.2</v>
      </c>
      <c r="R52" s="5"/>
      <c r="S52" s="1"/>
      <c r="T52" s="1">
        <f t="shared" si="3"/>
        <v>13</v>
      </c>
      <c r="U52" s="1">
        <f t="shared" si="4"/>
        <v>4.7767857142857144</v>
      </c>
      <c r="V52" s="1">
        <v>14.8</v>
      </c>
      <c r="W52" s="1">
        <v>5.8</v>
      </c>
      <c r="X52" s="1">
        <v>24.8</v>
      </c>
      <c r="Y52" s="1">
        <v>11.2</v>
      </c>
      <c r="Z52" s="1">
        <v>10.199999999999999</v>
      </c>
      <c r="AA52" s="1"/>
      <c r="AB52" s="1">
        <f t="shared" si="5"/>
        <v>51.576000000000001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31</v>
      </c>
      <c r="C53" s="1">
        <v>72</v>
      </c>
      <c r="D53" s="1">
        <v>1128</v>
      </c>
      <c r="E53" s="1">
        <v>230</v>
      </c>
      <c r="F53" s="1">
        <v>920</v>
      </c>
      <c r="G53" s="6">
        <v>0.35</v>
      </c>
      <c r="H53" s="1">
        <v>45</v>
      </c>
      <c r="I53" s="1" t="s">
        <v>32</v>
      </c>
      <c r="J53" s="1">
        <v>233</v>
      </c>
      <c r="K53" s="1">
        <f t="shared" si="16"/>
        <v>-3</v>
      </c>
      <c r="L53" s="1"/>
      <c r="M53" s="1"/>
      <c r="N53" s="1">
        <v>0</v>
      </c>
      <c r="O53" s="1">
        <f>IFERROR(VLOOKUP(A53,[1]Sheet!$A:$N,14,0),0)</f>
        <v>0</v>
      </c>
      <c r="P53" s="1">
        <f t="shared" si="2"/>
        <v>46</v>
      </c>
      <c r="Q53" s="5"/>
      <c r="R53" s="5"/>
      <c r="S53" s="1"/>
      <c r="T53" s="1">
        <f t="shared" si="3"/>
        <v>20</v>
      </c>
      <c r="U53" s="1">
        <f t="shared" si="4"/>
        <v>20</v>
      </c>
      <c r="V53" s="1">
        <v>299.60000000000002</v>
      </c>
      <c r="W53" s="1">
        <v>203.4</v>
      </c>
      <c r="X53" s="1">
        <v>127.8</v>
      </c>
      <c r="Y53" s="1">
        <v>64.2</v>
      </c>
      <c r="Z53" s="1">
        <v>69.599999999999994</v>
      </c>
      <c r="AA53" s="17" t="s">
        <v>155</v>
      </c>
      <c r="AB53" s="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31</v>
      </c>
      <c r="C54" s="1">
        <v>99</v>
      </c>
      <c r="D54" s="1">
        <v>248</v>
      </c>
      <c r="E54" s="1">
        <v>121</v>
      </c>
      <c r="F54" s="1">
        <v>200</v>
      </c>
      <c r="G54" s="6">
        <v>0.28000000000000003</v>
      </c>
      <c r="H54" s="1">
        <v>45</v>
      </c>
      <c r="I54" s="1" t="s">
        <v>32</v>
      </c>
      <c r="J54" s="1">
        <v>128</v>
      </c>
      <c r="K54" s="1">
        <f t="shared" si="16"/>
        <v>-7</v>
      </c>
      <c r="L54" s="1"/>
      <c r="M54" s="1"/>
      <c r="N54" s="1">
        <v>60</v>
      </c>
      <c r="O54" s="1">
        <f>IFERROR(VLOOKUP(A54,[1]Sheet!$A:$N,14,0),0)</f>
        <v>0</v>
      </c>
      <c r="P54" s="1">
        <f t="shared" si="2"/>
        <v>24.2</v>
      </c>
      <c r="Q54" s="5">
        <f t="shared" si="19"/>
        <v>54.599999999999966</v>
      </c>
      <c r="R54" s="5"/>
      <c r="S54" s="1"/>
      <c r="T54" s="1">
        <f t="shared" si="3"/>
        <v>12.999999999999998</v>
      </c>
      <c r="U54" s="1">
        <f t="shared" si="4"/>
        <v>10.743801652892563</v>
      </c>
      <c r="V54" s="1">
        <v>27.4</v>
      </c>
      <c r="W54" s="1">
        <v>33.6</v>
      </c>
      <c r="X54" s="1">
        <v>27.4</v>
      </c>
      <c r="Y54" s="1">
        <v>41.4</v>
      </c>
      <c r="Z54" s="1">
        <v>-0.6</v>
      </c>
      <c r="AA54" s="1" t="s">
        <v>94</v>
      </c>
      <c r="AB54" s="1">
        <f t="shared" si="5"/>
        <v>15.287999999999991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31</v>
      </c>
      <c r="C55" s="1">
        <v>203</v>
      </c>
      <c r="D55" s="1">
        <v>808</v>
      </c>
      <c r="E55" s="1">
        <v>500</v>
      </c>
      <c r="F55" s="1">
        <v>425</v>
      </c>
      <c r="G55" s="6">
        <v>0.35</v>
      </c>
      <c r="H55" s="1">
        <v>45</v>
      </c>
      <c r="I55" s="1" t="s">
        <v>37</v>
      </c>
      <c r="J55" s="1">
        <v>542</v>
      </c>
      <c r="K55" s="1">
        <f t="shared" si="16"/>
        <v>-42</v>
      </c>
      <c r="L55" s="1"/>
      <c r="M55" s="1"/>
      <c r="N55" s="1">
        <v>400</v>
      </c>
      <c r="O55" s="1">
        <f>IFERROR(VLOOKUP(A55,[1]Sheet!$A:$N,14,0),0)</f>
        <v>0</v>
      </c>
      <c r="P55" s="1">
        <f t="shared" si="2"/>
        <v>100</v>
      </c>
      <c r="Q55" s="5">
        <f t="shared" ref="Q55:Q56" si="20">14*P55-N55-F55</f>
        <v>575</v>
      </c>
      <c r="R55" s="5"/>
      <c r="S55" s="1"/>
      <c r="T55" s="1">
        <f t="shared" si="3"/>
        <v>14</v>
      </c>
      <c r="U55" s="1">
        <f t="shared" si="4"/>
        <v>8.25</v>
      </c>
      <c r="V55" s="1">
        <v>88.2</v>
      </c>
      <c r="W55" s="1">
        <v>89.4</v>
      </c>
      <c r="X55" s="1">
        <v>64.2</v>
      </c>
      <c r="Y55" s="1">
        <v>59</v>
      </c>
      <c r="Z55" s="1">
        <v>95</v>
      </c>
      <c r="AA55" s="1"/>
      <c r="AB55" s="1">
        <f t="shared" si="5"/>
        <v>201.25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31</v>
      </c>
      <c r="C56" s="1">
        <v>262</v>
      </c>
      <c r="D56" s="1">
        <v>1216</v>
      </c>
      <c r="E56" s="1">
        <v>653</v>
      </c>
      <c r="F56" s="1">
        <v>742</v>
      </c>
      <c r="G56" s="6">
        <v>0.35</v>
      </c>
      <c r="H56" s="1">
        <v>45</v>
      </c>
      <c r="I56" s="1" t="s">
        <v>37</v>
      </c>
      <c r="J56" s="1">
        <v>663</v>
      </c>
      <c r="K56" s="1">
        <f t="shared" si="16"/>
        <v>-10</v>
      </c>
      <c r="L56" s="1"/>
      <c r="M56" s="1"/>
      <c r="N56" s="1">
        <v>96</v>
      </c>
      <c r="O56" s="1">
        <f>IFERROR(VLOOKUP(A56,[1]Sheet!$A:$N,14,0),0)</f>
        <v>0</v>
      </c>
      <c r="P56" s="1">
        <f t="shared" si="2"/>
        <v>130.6</v>
      </c>
      <c r="Q56" s="5">
        <f t="shared" si="20"/>
        <v>990.39999999999986</v>
      </c>
      <c r="R56" s="5"/>
      <c r="S56" s="1"/>
      <c r="T56" s="1">
        <f t="shared" si="3"/>
        <v>14</v>
      </c>
      <c r="U56" s="1">
        <f t="shared" si="4"/>
        <v>6.4165390505359881</v>
      </c>
      <c r="V56" s="1">
        <v>106.2</v>
      </c>
      <c r="W56" s="1">
        <v>128.6</v>
      </c>
      <c r="X56" s="1">
        <v>91.4</v>
      </c>
      <c r="Y56" s="1">
        <v>109.2</v>
      </c>
      <c r="Z56" s="1">
        <v>111</v>
      </c>
      <c r="AA56" s="1" t="s">
        <v>97</v>
      </c>
      <c r="AB56" s="1">
        <f t="shared" si="5"/>
        <v>346.63999999999993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31</v>
      </c>
      <c r="C57" s="1">
        <v>17</v>
      </c>
      <c r="D57" s="1">
        <v>120</v>
      </c>
      <c r="E57" s="1">
        <v>62</v>
      </c>
      <c r="F57" s="1">
        <v>58</v>
      </c>
      <c r="G57" s="6">
        <v>0.28000000000000003</v>
      </c>
      <c r="H57" s="1">
        <v>45</v>
      </c>
      <c r="I57" s="1" t="s">
        <v>32</v>
      </c>
      <c r="J57" s="1">
        <v>63</v>
      </c>
      <c r="K57" s="1">
        <f t="shared" si="16"/>
        <v>-1</v>
      </c>
      <c r="L57" s="1"/>
      <c r="M57" s="1"/>
      <c r="N57" s="1">
        <v>130</v>
      </c>
      <c r="O57" s="1">
        <f>IFERROR(VLOOKUP(A57,[1]Sheet!$A:$N,14,0),0)</f>
        <v>0</v>
      </c>
      <c r="P57" s="1">
        <f t="shared" si="2"/>
        <v>12.4</v>
      </c>
      <c r="Q57" s="5"/>
      <c r="R57" s="5"/>
      <c r="S57" s="1"/>
      <c r="T57" s="1">
        <f t="shared" si="3"/>
        <v>15.161290322580644</v>
      </c>
      <c r="U57" s="1">
        <f t="shared" si="4"/>
        <v>15.161290322580644</v>
      </c>
      <c r="V57" s="1">
        <v>17.8</v>
      </c>
      <c r="W57" s="1">
        <v>16.399999999999999</v>
      </c>
      <c r="X57" s="1">
        <v>13</v>
      </c>
      <c r="Y57" s="1">
        <v>18.600000000000001</v>
      </c>
      <c r="Z57" s="1">
        <v>15.2</v>
      </c>
      <c r="AA57" s="1"/>
      <c r="AB57" s="1">
        <f t="shared" si="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31</v>
      </c>
      <c r="C58" s="1">
        <v>190</v>
      </c>
      <c r="D58" s="1">
        <v>480</v>
      </c>
      <c r="E58" s="1">
        <v>248</v>
      </c>
      <c r="F58" s="1">
        <v>341</v>
      </c>
      <c r="G58" s="6">
        <v>0.41</v>
      </c>
      <c r="H58" s="1">
        <v>45</v>
      </c>
      <c r="I58" s="1" t="s">
        <v>32</v>
      </c>
      <c r="J58" s="1">
        <v>250</v>
      </c>
      <c r="K58" s="1">
        <f t="shared" si="16"/>
        <v>-2</v>
      </c>
      <c r="L58" s="1"/>
      <c r="M58" s="1"/>
      <c r="N58" s="1">
        <v>0</v>
      </c>
      <c r="O58" s="1">
        <f>IFERROR(VLOOKUP(A58,[1]Sheet!$A:$N,14,0),0)</f>
        <v>161.19999999999999</v>
      </c>
      <c r="P58" s="1">
        <f t="shared" si="2"/>
        <v>49.6</v>
      </c>
      <c r="Q58" s="5">
        <f>13*P58-N58-F58-O58</f>
        <v>142.60000000000008</v>
      </c>
      <c r="R58" s="5"/>
      <c r="S58" s="1"/>
      <c r="T58" s="1">
        <f>(F58+N58+Q58+O58)/P58</f>
        <v>13.000000000000002</v>
      </c>
      <c r="U58" s="1">
        <f>(F58+N58+O58)/P58</f>
        <v>10.125</v>
      </c>
      <c r="V58" s="1">
        <v>43.4</v>
      </c>
      <c r="W58" s="1">
        <v>57.2</v>
      </c>
      <c r="X58" s="1">
        <v>48.2</v>
      </c>
      <c r="Y58" s="1">
        <v>50.4</v>
      </c>
      <c r="Z58" s="1">
        <v>47.4</v>
      </c>
      <c r="AA58" s="1" t="s">
        <v>33</v>
      </c>
      <c r="AB58" s="1">
        <f t="shared" si="5"/>
        <v>58.46600000000003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31</v>
      </c>
      <c r="C59" s="1">
        <v>28.922999999999998</v>
      </c>
      <c r="D59" s="1">
        <v>819.077</v>
      </c>
      <c r="E59" s="16">
        <f>476+E50+E96</f>
        <v>491</v>
      </c>
      <c r="F59" s="1">
        <v>300</v>
      </c>
      <c r="G59" s="6">
        <v>0.41</v>
      </c>
      <c r="H59" s="1">
        <v>45</v>
      </c>
      <c r="I59" s="1" t="s">
        <v>37</v>
      </c>
      <c r="J59" s="1">
        <v>606</v>
      </c>
      <c r="K59" s="1">
        <f t="shared" si="16"/>
        <v>-115</v>
      </c>
      <c r="L59" s="1"/>
      <c r="M59" s="1"/>
      <c r="N59" s="1">
        <v>839</v>
      </c>
      <c r="O59" s="1">
        <f>IFERROR(VLOOKUP(A59,[1]Sheet!$A:$N,14,0),0)</f>
        <v>0</v>
      </c>
      <c r="P59" s="1">
        <f t="shared" si="2"/>
        <v>98.2</v>
      </c>
      <c r="Q59" s="5">
        <f>14*P59-N59-F59</f>
        <v>235.79999999999995</v>
      </c>
      <c r="R59" s="5"/>
      <c r="S59" s="1"/>
      <c r="T59" s="1">
        <f t="shared" si="3"/>
        <v>14</v>
      </c>
      <c r="U59" s="1">
        <f t="shared" si="4"/>
        <v>11.598778004073319</v>
      </c>
      <c r="V59" s="1">
        <v>111.41540000000001</v>
      </c>
      <c r="W59" s="1">
        <v>89.4</v>
      </c>
      <c r="X59" s="1">
        <v>67.400000000000006</v>
      </c>
      <c r="Y59" s="1">
        <v>91.8</v>
      </c>
      <c r="Z59" s="1">
        <v>82.8</v>
      </c>
      <c r="AA59" s="10" t="s">
        <v>151</v>
      </c>
      <c r="AB59" s="1">
        <f t="shared" si="5"/>
        <v>96.677999999999969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31</v>
      </c>
      <c r="C60" s="1"/>
      <c r="D60" s="1">
        <v>620</v>
      </c>
      <c r="E60" s="1">
        <v>331</v>
      </c>
      <c r="F60" s="1">
        <v>285</v>
      </c>
      <c r="G60" s="6">
        <v>0.41</v>
      </c>
      <c r="H60" s="1">
        <v>45</v>
      </c>
      <c r="I60" s="1" t="s">
        <v>32</v>
      </c>
      <c r="J60" s="1">
        <v>428</v>
      </c>
      <c r="K60" s="1">
        <f t="shared" si="16"/>
        <v>-97</v>
      </c>
      <c r="L60" s="1"/>
      <c r="M60" s="1"/>
      <c r="N60" s="1">
        <v>240</v>
      </c>
      <c r="O60" s="1">
        <f>IFERROR(VLOOKUP(A60,[1]Sheet!$A:$N,14,0),0)</f>
        <v>18</v>
      </c>
      <c r="P60" s="1">
        <f t="shared" si="2"/>
        <v>66.2</v>
      </c>
      <c r="Q60" s="5">
        <f>13*P60-N60-F60-O60</f>
        <v>317.60000000000002</v>
      </c>
      <c r="R60" s="5"/>
      <c r="S60" s="1"/>
      <c r="T60" s="1">
        <f>(F60+N60+Q60+O60)/P60</f>
        <v>13</v>
      </c>
      <c r="U60" s="1">
        <f>(F60+N60+O60)/P60</f>
        <v>8.2024169184290034</v>
      </c>
      <c r="V60" s="1">
        <v>57.8</v>
      </c>
      <c r="W60" s="1">
        <v>71.8</v>
      </c>
      <c r="X60" s="1">
        <v>28.8</v>
      </c>
      <c r="Y60" s="1">
        <v>64.2</v>
      </c>
      <c r="Z60" s="1">
        <v>41.4</v>
      </c>
      <c r="AA60" s="1" t="s">
        <v>102</v>
      </c>
      <c r="AB60" s="1">
        <f t="shared" si="5"/>
        <v>130.21600000000001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31</v>
      </c>
      <c r="C61" s="1">
        <v>46</v>
      </c>
      <c r="D61" s="1">
        <v>56</v>
      </c>
      <c r="E61" s="1">
        <v>59</v>
      </c>
      <c r="F61" s="1">
        <v>18</v>
      </c>
      <c r="G61" s="6">
        <v>0.4</v>
      </c>
      <c r="H61" s="1">
        <v>30</v>
      </c>
      <c r="I61" s="1" t="s">
        <v>32</v>
      </c>
      <c r="J61" s="1">
        <v>69</v>
      </c>
      <c r="K61" s="1">
        <f t="shared" si="16"/>
        <v>-10</v>
      </c>
      <c r="L61" s="1"/>
      <c r="M61" s="1"/>
      <c r="N61" s="1">
        <v>70</v>
      </c>
      <c r="O61" s="1">
        <f>IFERROR(VLOOKUP(A61,[1]Sheet!$A:$N,14,0),0)</f>
        <v>0</v>
      </c>
      <c r="P61" s="1">
        <f t="shared" si="2"/>
        <v>11.8</v>
      </c>
      <c r="Q61" s="5">
        <f t="shared" si="19"/>
        <v>65.400000000000006</v>
      </c>
      <c r="R61" s="5"/>
      <c r="S61" s="1"/>
      <c r="T61" s="1">
        <f t="shared" si="3"/>
        <v>13</v>
      </c>
      <c r="U61" s="1">
        <f t="shared" si="4"/>
        <v>7.4576271186440675</v>
      </c>
      <c r="V61" s="1">
        <v>10.6</v>
      </c>
      <c r="W61" s="1">
        <v>12.2</v>
      </c>
      <c r="X61" s="1">
        <v>13.2</v>
      </c>
      <c r="Y61" s="1">
        <v>10.199999999999999</v>
      </c>
      <c r="Z61" s="1">
        <v>11.6</v>
      </c>
      <c r="AA61" s="1"/>
      <c r="AB61" s="1">
        <f t="shared" si="5"/>
        <v>26.160000000000004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35</v>
      </c>
      <c r="C62" s="1">
        <v>37.253</v>
      </c>
      <c r="D62" s="1"/>
      <c r="E62" s="1">
        <v>3.6930000000000001</v>
      </c>
      <c r="F62" s="1">
        <v>30.774999999999999</v>
      </c>
      <c r="G62" s="6">
        <v>1</v>
      </c>
      <c r="H62" s="1">
        <v>30</v>
      </c>
      <c r="I62" s="1" t="s">
        <v>32</v>
      </c>
      <c r="J62" s="1">
        <v>4</v>
      </c>
      <c r="K62" s="1">
        <f t="shared" si="16"/>
        <v>-0.30699999999999994</v>
      </c>
      <c r="L62" s="1"/>
      <c r="M62" s="1"/>
      <c r="N62" s="1">
        <v>0</v>
      </c>
      <c r="O62" s="1">
        <f>IFERROR(VLOOKUP(A62,[1]Sheet!$A:$N,14,0),0)</f>
        <v>0</v>
      </c>
      <c r="P62" s="1">
        <f t="shared" si="2"/>
        <v>0.73860000000000003</v>
      </c>
      <c r="Q62" s="5"/>
      <c r="R62" s="5"/>
      <c r="S62" s="1"/>
      <c r="T62" s="1">
        <f t="shared" si="3"/>
        <v>41.666666666666664</v>
      </c>
      <c r="U62" s="1">
        <f t="shared" si="4"/>
        <v>41.666666666666664</v>
      </c>
      <c r="V62" s="1">
        <v>1.5082</v>
      </c>
      <c r="W62" s="1">
        <v>1.7128000000000001</v>
      </c>
      <c r="X62" s="1">
        <v>-0.54</v>
      </c>
      <c r="Y62" s="1">
        <v>3.3054000000000001</v>
      </c>
      <c r="Z62" s="1">
        <v>2.2732000000000001</v>
      </c>
      <c r="AA62" s="18" t="s">
        <v>152</v>
      </c>
      <c r="AB62" s="1">
        <f t="shared" si="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31</v>
      </c>
      <c r="C63" s="1">
        <v>21</v>
      </c>
      <c r="D63" s="1">
        <v>232</v>
      </c>
      <c r="E63" s="1">
        <v>89</v>
      </c>
      <c r="F63" s="1">
        <v>146</v>
      </c>
      <c r="G63" s="6">
        <v>0.41</v>
      </c>
      <c r="H63" s="1">
        <v>45</v>
      </c>
      <c r="I63" s="1" t="s">
        <v>32</v>
      </c>
      <c r="J63" s="1">
        <v>133</v>
      </c>
      <c r="K63" s="1">
        <f t="shared" si="16"/>
        <v>-44</v>
      </c>
      <c r="L63" s="1"/>
      <c r="M63" s="1"/>
      <c r="N63" s="1">
        <v>0</v>
      </c>
      <c r="O63" s="1">
        <f>IFERROR(VLOOKUP(A63,[1]Sheet!$A:$N,14,0),0)</f>
        <v>0</v>
      </c>
      <c r="P63" s="1">
        <f t="shared" si="2"/>
        <v>17.8</v>
      </c>
      <c r="Q63" s="5">
        <f t="shared" si="19"/>
        <v>85.4</v>
      </c>
      <c r="R63" s="5"/>
      <c r="S63" s="1"/>
      <c r="T63" s="1">
        <f t="shared" si="3"/>
        <v>13</v>
      </c>
      <c r="U63" s="1">
        <f t="shared" si="4"/>
        <v>8.2022471910112351</v>
      </c>
      <c r="V63" s="1">
        <v>12.4</v>
      </c>
      <c r="W63" s="1">
        <v>22.8</v>
      </c>
      <c r="X63" s="1">
        <v>13.4</v>
      </c>
      <c r="Y63" s="1">
        <v>7.8</v>
      </c>
      <c r="Z63" s="1">
        <v>13.8</v>
      </c>
      <c r="AA63" s="1"/>
      <c r="AB63" s="1">
        <f t="shared" si="5"/>
        <v>35.014000000000003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35</v>
      </c>
      <c r="C64" s="1">
        <v>9.5079999999999991</v>
      </c>
      <c r="D64" s="1">
        <v>39.216999999999999</v>
      </c>
      <c r="E64" s="1">
        <v>7.2060000000000004</v>
      </c>
      <c r="F64" s="1">
        <v>38.094000000000001</v>
      </c>
      <c r="G64" s="6">
        <v>1</v>
      </c>
      <c r="H64" s="1">
        <v>45</v>
      </c>
      <c r="I64" s="1" t="s">
        <v>32</v>
      </c>
      <c r="J64" s="1">
        <v>8.3000000000000007</v>
      </c>
      <c r="K64" s="1">
        <f t="shared" si="16"/>
        <v>-1.0940000000000003</v>
      </c>
      <c r="L64" s="1"/>
      <c r="M64" s="1"/>
      <c r="N64" s="1">
        <v>0</v>
      </c>
      <c r="O64" s="1">
        <f>IFERROR(VLOOKUP(A64,[1]Sheet!$A:$N,14,0),0)</f>
        <v>0</v>
      </c>
      <c r="P64" s="1">
        <f t="shared" si="2"/>
        <v>1.4412</v>
      </c>
      <c r="Q64" s="5"/>
      <c r="R64" s="5"/>
      <c r="S64" s="1"/>
      <c r="T64" s="1">
        <f t="shared" si="3"/>
        <v>26.432139883430473</v>
      </c>
      <c r="U64" s="1">
        <f t="shared" si="4"/>
        <v>26.432139883430473</v>
      </c>
      <c r="V64" s="1">
        <v>0.42980000000000002</v>
      </c>
      <c r="W64" s="1">
        <v>3.319</v>
      </c>
      <c r="X64" s="1">
        <v>2.5659999999999998</v>
      </c>
      <c r="Y64" s="1">
        <v>1.034</v>
      </c>
      <c r="Z64" s="1">
        <v>2.2713999999999999</v>
      </c>
      <c r="AA64" s="17" t="s">
        <v>41</v>
      </c>
      <c r="AB64" s="1">
        <f t="shared" si="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31</v>
      </c>
      <c r="C65" s="1">
        <v>60</v>
      </c>
      <c r="D65" s="1">
        <v>257</v>
      </c>
      <c r="E65" s="1">
        <v>167</v>
      </c>
      <c r="F65" s="1">
        <v>78</v>
      </c>
      <c r="G65" s="6">
        <v>0.36</v>
      </c>
      <c r="H65" s="1">
        <v>45</v>
      </c>
      <c r="I65" s="1" t="s">
        <v>32</v>
      </c>
      <c r="J65" s="1">
        <v>239</v>
      </c>
      <c r="K65" s="1">
        <f t="shared" si="16"/>
        <v>-72</v>
      </c>
      <c r="L65" s="1"/>
      <c r="M65" s="1"/>
      <c r="N65" s="1">
        <v>657</v>
      </c>
      <c r="O65" s="1">
        <f>IFERROR(VLOOKUP(A65,[1]Sheet!$A:$N,14,0),0)</f>
        <v>0</v>
      </c>
      <c r="P65" s="1">
        <f t="shared" si="2"/>
        <v>33.4</v>
      </c>
      <c r="Q65" s="5"/>
      <c r="R65" s="5"/>
      <c r="S65" s="1"/>
      <c r="T65" s="1">
        <f t="shared" si="3"/>
        <v>22.005988023952096</v>
      </c>
      <c r="U65" s="1">
        <f t="shared" si="4"/>
        <v>22.005988023952096</v>
      </c>
      <c r="V65" s="1">
        <v>70.2</v>
      </c>
      <c r="W65" s="1">
        <v>25.2</v>
      </c>
      <c r="X65" s="1">
        <v>40.799999999999997</v>
      </c>
      <c r="Y65" s="1">
        <v>17.600000000000001</v>
      </c>
      <c r="Z65" s="1">
        <v>48</v>
      </c>
      <c r="AA65" s="1" t="s">
        <v>108</v>
      </c>
      <c r="AB65" s="1">
        <f t="shared" si="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35</v>
      </c>
      <c r="C66" s="1">
        <v>62.56</v>
      </c>
      <c r="D66" s="1"/>
      <c r="E66" s="1">
        <v>12.159000000000001</v>
      </c>
      <c r="F66" s="1">
        <v>36.713999999999999</v>
      </c>
      <c r="G66" s="6">
        <v>1</v>
      </c>
      <c r="H66" s="1">
        <v>45</v>
      </c>
      <c r="I66" s="1" t="s">
        <v>32</v>
      </c>
      <c r="J66" s="1">
        <v>14</v>
      </c>
      <c r="K66" s="1">
        <f t="shared" si="16"/>
        <v>-1.8409999999999993</v>
      </c>
      <c r="L66" s="1"/>
      <c r="M66" s="1"/>
      <c r="N66" s="1">
        <v>17</v>
      </c>
      <c r="O66" s="1">
        <f>IFERROR(VLOOKUP(A66,[1]Sheet!$A:$N,14,0),0)</f>
        <v>0</v>
      </c>
      <c r="P66" s="1">
        <f t="shared" si="2"/>
        <v>2.4318</v>
      </c>
      <c r="Q66" s="5"/>
      <c r="R66" s="5"/>
      <c r="S66" s="1"/>
      <c r="T66" s="1">
        <f t="shared" si="3"/>
        <v>22.088165145159962</v>
      </c>
      <c r="U66" s="1">
        <f t="shared" si="4"/>
        <v>22.088165145159962</v>
      </c>
      <c r="V66" s="1">
        <v>5.2694000000000001</v>
      </c>
      <c r="W66" s="1">
        <v>4.4000000000000004</v>
      </c>
      <c r="X66" s="1">
        <v>6.7084000000000001</v>
      </c>
      <c r="Y66" s="1">
        <v>3.3757999999999999</v>
      </c>
      <c r="Z66" s="1">
        <v>6.1710000000000003</v>
      </c>
      <c r="AA66" s="18" t="s">
        <v>152</v>
      </c>
      <c r="AB66" s="1">
        <f t="shared" si="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31</v>
      </c>
      <c r="C67" s="1">
        <v>85</v>
      </c>
      <c r="D67" s="1">
        <v>222</v>
      </c>
      <c r="E67" s="1">
        <v>158</v>
      </c>
      <c r="F67" s="1">
        <v>140</v>
      </c>
      <c r="G67" s="6">
        <v>0.41</v>
      </c>
      <c r="H67" s="1">
        <v>45</v>
      </c>
      <c r="I67" s="1" t="s">
        <v>32</v>
      </c>
      <c r="J67" s="1">
        <v>160</v>
      </c>
      <c r="K67" s="1">
        <f t="shared" si="16"/>
        <v>-2</v>
      </c>
      <c r="L67" s="1"/>
      <c r="M67" s="1"/>
      <c r="N67" s="1">
        <v>140</v>
      </c>
      <c r="O67" s="1">
        <f>IFERROR(VLOOKUP(A67,[1]Sheet!$A:$N,14,0),0)</f>
        <v>0</v>
      </c>
      <c r="P67" s="1">
        <f t="shared" si="2"/>
        <v>31.6</v>
      </c>
      <c r="Q67" s="5">
        <f t="shared" si="19"/>
        <v>130.80000000000001</v>
      </c>
      <c r="R67" s="5"/>
      <c r="S67" s="1"/>
      <c r="T67" s="1">
        <f t="shared" si="3"/>
        <v>13</v>
      </c>
      <c r="U67" s="1">
        <f t="shared" si="4"/>
        <v>8.8607594936708853</v>
      </c>
      <c r="V67" s="1">
        <v>22.6</v>
      </c>
      <c r="W67" s="1">
        <v>20.6</v>
      </c>
      <c r="X67" s="1">
        <v>18.600000000000001</v>
      </c>
      <c r="Y67" s="1">
        <v>13.8</v>
      </c>
      <c r="Z67" s="1">
        <v>11.4</v>
      </c>
      <c r="AA67" s="1" t="s">
        <v>33</v>
      </c>
      <c r="AB67" s="1">
        <f t="shared" si="5"/>
        <v>53.628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31</v>
      </c>
      <c r="C68" s="1">
        <v>2</v>
      </c>
      <c r="D68" s="1">
        <v>132</v>
      </c>
      <c r="E68" s="1">
        <v>16</v>
      </c>
      <c r="F68" s="1">
        <v>112</v>
      </c>
      <c r="G68" s="6">
        <v>0.41</v>
      </c>
      <c r="H68" s="1">
        <v>45</v>
      </c>
      <c r="I68" s="1" t="s">
        <v>32</v>
      </c>
      <c r="J68" s="1">
        <v>58</v>
      </c>
      <c r="K68" s="1">
        <f t="shared" ref="K68:K98" si="21">E68-J68</f>
        <v>-42</v>
      </c>
      <c r="L68" s="1"/>
      <c r="M68" s="1"/>
      <c r="N68" s="1">
        <v>120</v>
      </c>
      <c r="O68" s="1">
        <f>IFERROR(VLOOKUP(A68,[1]Sheet!$A:$N,14,0),0)</f>
        <v>0</v>
      </c>
      <c r="P68" s="1">
        <f t="shared" si="2"/>
        <v>3.2</v>
      </c>
      <c r="Q68" s="5"/>
      <c r="R68" s="5"/>
      <c r="S68" s="1"/>
      <c r="T68" s="1">
        <f t="shared" si="3"/>
        <v>72.5</v>
      </c>
      <c r="U68" s="1">
        <f t="shared" si="4"/>
        <v>72.5</v>
      </c>
      <c r="V68" s="1">
        <v>15.2</v>
      </c>
      <c r="W68" s="1">
        <v>9.4</v>
      </c>
      <c r="X68" s="1">
        <v>7</v>
      </c>
      <c r="Y68" s="1">
        <v>7.2</v>
      </c>
      <c r="Z68" s="1">
        <v>7</v>
      </c>
      <c r="AA68" s="17" t="s">
        <v>156</v>
      </c>
      <c r="AB68" s="1">
        <f t="shared" si="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31</v>
      </c>
      <c r="C69" s="1">
        <v>633</v>
      </c>
      <c r="D69" s="1"/>
      <c r="E69" s="1">
        <v>103</v>
      </c>
      <c r="F69" s="1">
        <v>507</v>
      </c>
      <c r="G69" s="6">
        <v>0.28000000000000003</v>
      </c>
      <c r="H69" s="1">
        <v>45</v>
      </c>
      <c r="I69" s="1" t="s">
        <v>32</v>
      </c>
      <c r="J69" s="1">
        <v>113</v>
      </c>
      <c r="K69" s="1">
        <f t="shared" si="21"/>
        <v>-10</v>
      </c>
      <c r="L69" s="1"/>
      <c r="M69" s="1"/>
      <c r="N69" s="1">
        <v>0</v>
      </c>
      <c r="O69" s="1">
        <f>IFERROR(VLOOKUP(A69,[1]Sheet!$A:$N,14,0),0)</f>
        <v>0</v>
      </c>
      <c r="P69" s="1">
        <f t="shared" ref="P69:P99" si="22">E69/5</f>
        <v>20.6</v>
      </c>
      <c r="Q69" s="5"/>
      <c r="R69" s="5"/>
      <c r="S69" s="1"/>
      <c r="T69" s="1">
        <f t="shared" si="3"/>
        <v>24.61165048543689</v>
      </c>
      <c r="U69" s="1">
        <f t="shared" si="4"/>
        <v>24.61165048543689</v>
      </c>
      <c r="V69" s="1">
        <v>37</v>
      </c>
      <c r="W69" s="1">
        <v>23.4</v>
      </c>
      <c r="X69" s="1">
        <v>214.2</v>
      </c>
      <c r="Y69" s="1">
        <v>218</v>
      </c>
      <c r="Z69" s="1">
        <v>21</v>
      </c>
      <c r="AA69" s="17" t="s">
        <v>157</v>
      </c>
      <c r="AB69" s="1">
        <f t="shared" ref="AB69:AB99" si="23">Q69*G69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31</v>
      </c>
      <c r="C70" s="1">
        <v>13.984999999999999</v>
      </c>
      <c r="D70" s="1">
        <v>970</v>
      </c>
      <c r="E70" s="1">
        <v>452.98700000000002</v>
      </c>
      <c r="F70" s="1">
        <v>481.99799999999999</v>
      </c>
      <c r="G70" s="6">
        <v>0.4</v>
      </c>
      <c r="H70" s="1">
        <v>45</v>
      </c>
      <c r="I70" s="1" t="s">
        <v>32</v>
      </c>
      <c r="J70" s="1">
        <v>464</v>
      </c>
      <c r="K70" s="1">
        <f t="shared" si="21"/>
        <v>-11.012999999999977</v>
      </c>
      <c r="L70" s="1"/>
      <c r="M70" s="1"/>
      <c r="N70" s="1">
        <v>373</v>
      </c>
      <c r="O70" s="1">
        <f>IFERROR(VLOOKUP(A70,[1]Sheet!$A:$N,14,0),0)</f>
        <v>0</v>
      </c>
      <c r="P70" s="1">
        <f t="shared" si="22"/>
        <v>90.597400000000007</v>
      </c>
      <c r="Q70" s="5">
        <f t="shared" si="19"/>
        <v>322.76820000000004</v>
      </c>
      <c r="R70" s="5"/>
      <c r="S70" s="1"/>
      <c r="T70" s="1">
        <f t="shared" si="3"/>
        <v>13</v>
      </c>
      <c r="U70" s="1">
        <f t="shared" si="4"/>
        <v>9.4373348462538651</v>
      </c>
      <c r="V70" s="1">
        <v>100.40300000000001</v>
      </c>
      <c r="W70" s="1">
        <v>115.801</v>
      </c>
      <c r="X70" s="1">
        <v>83.4</v>
      </c>
      <c r="Y70" s="1">
        <v>92.6</v>
      </c>
      <c r="Z70" s="1">
        <v>84</v>
      </c>
      <c r="AA70" s="1" t="s">
        <v>33</v>
      </c>
      <c r="AB70" s="1">
        <f t="shared" si="23"/>
        <v>129.10728000000003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31</v>
      </c>
      <c r="C71" s="1">
        <v>24</v>
      </c>
      <c r="D71" s="1"/>
      <c r="E71" s="1">
        <v>4</v>
      </c>
      <c r="F71" s="1">
        <v>10</v>
      </c>
      <c r="G71" s="6">
        <v>0.33</v>
      </c>
      <c r="H71" s="1" t="e">
        <v>#N/A</v>
      </c>
      <c r="I71" s="1" t="s">
        <v>32</v>
      </c>
      <c r="J71" s="1">
        <v>50</v>
      </c>
      <c r="K71" s="1">
        <f t="shared" si="21"/>
        <v>-46</v>
      </c>
      <c r="L71" s="1"/>
      <c r="M71" s="1"/>
      <c r="N71" s="1">
        <v>178</v>
      </c>
      <c r="O71" s="1">
        <f>IFERROR(VLOOKUP(A71,[1]Sheet!$A:$N,14,0),0)</f>
        <v>0</v>
      </c>
      <c r="P71" s="1">
        <f t="shared" si="22"/>
        <v>0.8</v>
      </c>
      <c r="Q71" s="5"/>
      <c r="R71" s="5"/>
      <c r="S71" s="1"/>
      <c r="T71" s="1">
        <f t="shared" ref="T71:T99" si="24">(F71+N71+Q71)/P71</f>
        <v>235</v>
      </c>
      <c r="U71" s="1">
        <f t="shared" ref="U71:U99" si="25">(F71+N71)/P71</f>
        <v>235</v>
      </c>
      <c r="V71" s="1">
        <v>14.8</v>
      </c>
      <c r="W71" s="1">
        <v>0.6</v>
      </c>
      <c r="X71" s="1">
        <v>10</v>
      </c>
      <c r="Y71" s="1">
        <v>0.6</v>
      </c>
      <c r="Z71" s="1">
        <v>0</v>
      </c>
      <c r="AA71" s="17" t="s">
        <v>158</v>
      </c>
      <c r="AB71" s="1">
        <f t="shared" si="23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35</v>
      </c>
      <c r="C72" s="1">
        <v>51.262</v>
      </c>
      <c r="D72" s="1">
        <v>5.2619999999999996</v>
      </c>
      <c r="E72" s="1">
        <v>13.643000000000001</v>
      </c>
      <c r="F72" s="1">
        <v>33.085999999999999</v>
      </c>
      <c r="G72" s="6">
        <v>1</v>
      </c>
      <c r="H72" s="1">
        <v>45</v>
      </c>
      <c r="I72" s="1" t="s">
        <v>32</v>
      </c>
      <c r="J72" s="1">
        <v>9.4</v>
      </c>
      <c r="K72" s="1">
        <f t="shared" si="21"/>
        <v>4.2430000000000003</v>
      </c>
      <c r="L72" s="1"/>
      <c r="M72" s="1"/>
      <c r="N72" s="1">
        <v>0</v>
      </c>
      <c r="O72" s="1">
        <f>IFERROR(VLOOKUP(A72,[1]Sheet!$A:$N,14,0),0)</f>
        <v>0</v>
      </c>
      <c r="P72" s="1">
        <f t="shared" si="22"/>
        <v>2.7286000000000001</v>
      </c>
      <c r="Q72" s="5">
        <v>5</v>
      </c>
      <c r="R72" s="5"/>
      <c r="S72" s="1"/>
      <c r="T72" s="1">
        <f t="shared" si="24"/>
        <v>13.958073737447775</v>
      </c>
      <c r="U72" s="1">
        <f t="shared" si="25"/>
        <v>12.125632192333063</v>
      </c>
      <c r="V72" s="1">
        <v>3.4178000000000002</v>
      </c>
      <c r="W72" s="1">
        <v>3.0579999999999998</v>
      </c>
      <c r="X72" s="1">
        <v>5.3322000000000003</v>
      </c>
      <c r="Y72" s="1">
        <v>2.9965999999999999</v>
      </c>
      <c r="Z72" s="1">
        <v>3.4001999999999999</v>
      </c>
      <c r="AA72" s="1"/>
      <c r="AB72" s="1">
        <f t="shared" si="23"/>
        <v>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31</v>
      </c>
      <c r="C73" s="1"/>
      <c r="D73" s="1">
        <v>90</v>
      </c>
      <c r="E73" s="1">
        <v>78</v>
      </c>
      <c r="F73" s="1">
        <v>-3</v>
      </c>
      <c r="G73" s="6">
        <v>0.33</v>
      </c>
      <c r="H73" s="1">
        <v>45</v>
      </c>
      <c r="I73" s="1" t="s">
        <v>32</v>
      </c>
      <c r="J73" s="1">
        <v>139</v>
      </c>
      <c r="K73" s="1">
        <f t="shared" si="21"/>
        <v>-61</v>
      </c>
      <c r="L73" s="1"/>
      <c r="M73" s="1"/>
      <c r="N73" s="1">
        <v>250</v>
      </c>
      <c r="O73" s="1">
        <f>IFERROR(VLOOKUP(A73,[1]Sheet!$A:$N,14,0),0)</f>
        <v>0</v>
      </c>
      <c r="P73" s="1">
        <f t="shared" si="22"/>
        <v>15.6</v>
      </c>
      <c r="Q73" s="5"/>
      <c r="R73" s="5"/>
      <c r="S73" s="1"/>
      <c r="T73" s="1">
        <f t="shared" si="24"/>
        <v>15.833333333333334</v>
      </c>
      <c r="U73" s="1">
        <f t="shared" si="25"/>
        <v>15.833333333333334</v>
      </c>
      <c r="V73" s="1">
        <v>22.2</v>
      </c>
      <c r="W73" s="1">
        <v>13.8</v>
      </c>
      <c r="X73" s="1">
        <v>4</v>
      </c>
      <c r="Y73" s="1">
        <v>7.4</v>
      </c>
      <c r="Z73" s="1">
        <v>4.8</v>
      </c>
      <c r="AA73" s="1" t="s">
        <v>61</v>
      </c>
      <c r="AB73" s="1">
        <f t="shared" si="23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35</v>
      </c>
      <c r="C74" s="1">
        <v>9.8699999999999992</v>
      </c>
      <c r="D74" s="1">
        <v>10.430999999999999</v>
      </c>
      <c r="E74" s="1">
        <v>7.7549999999999999</v>
      </c>
      <c r="F74" s="1">
        <v>12.545999999999999</v>
      </c>
      <c r="G74" s="6">
        <v>1</v>
      </c>
      <c r="H74" s="1">
        <v>45</v>
      </c>
      <c r="I74" s="1" t="s">
        <v>32</v>
      </c>
      <c r="J74" s="1">
        <v>8.8000000000000007</v>
      </c>
      <c r="K74" s="1">
        <f t="shared" si="21"/>
        <v>-1.0450000000000008</v>
      </c>
      <c r="L74" s="1"/>
      <c r="M74" s="1"/>
      <c r="N74" s="1">
        <v>0</v>
      </c>
      <c r="O74" s="1">
        <f>IFERROR(VLOOKUP(A74,[1]Sheet!$A:$N,14,0),0)</f>
        <v>0</v>
      </c>
      <c r="P74" s="1">
        <f t="shared" si="22"/>
        <v>1.5509999999999999</v>
      </c>
      <c r="Q74" s="5">
        <f t="shared" si="19"/>
        <v>7.6170000000000009</v>
      </c>
      <c r="R74" s="5"/>
      <c r="S74" s="1"/>
      <c r="T74" s="1">
        <f t="shared" si="24"/>
        <v>13</v>
      </c>
      <c r="U74" s="1">
        <f t="shared" si="25"/>
        <v>8.0889748549323013</v>
      </c>
      <c r="V74" s="1">
        <v>1.2498</v>
      </c>
      <c r="W74" s="1">
        <v>0.78739999999999999</v>
      </c>
      <c r="X74" s="1">
        <v>1.1870000000000001</v>
      </c>
      <c r="Y74" s="1">
        <v>2.0209999999999999</v>
      </c>
      <c r="Z74" s="1">
        <v>2.1436000000000002</v>
      </c>
      <c r="AA74" s="1"/>
      <c r="AB74" s="1">
        <f t="shared" si="23"/>
        <v>7.6170000000000009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31</v>
      </c>
      <c r="C75" s="1">
        <v>12</v>
      </c>
      <c r="D75" s="1">
        <v>280</v>
      </c>
      <c r="E75" s="1">
        <v>267</v>
      </c>
      <c r="F75" s="1">
        <v>15</v>
      </c>
      <c r="G75" s="6">
        <v>0.33</v>
      </c>
      <c r="H75" s="1">
        <v>45</v>
      </c>
      <c r="I75" s="1" t="s">
        <v>32</v>
      </c>
      <c r="J75" s="1">
        <v>316</v>
      </c>
      <c r="K75" s="1">
        <f t="shared" si="21"/>
        <v>-49</v>
      </c>
      <c r="L75" s="1"/>
      <c r="M75" s="1"/>
      <c r="N75" s="1">
        <v>260</v>
      </c>
      <c r="O75" s="1">
        <f>IFERROR(VLOOKUP(A75,[1]Sheet!$A:$N,14,0),0)</f>
        <v>0</v>
      </c>
      <c r="P75" s="1">
        <f t="shared" si="22"/>
        <v>53.4</v>
      </c>
      <c r="Q75" s="5">
        <f t="shared" si="19"/>
        <v>419.19999999999993</v>
      </c>
      <c r="R75" s="5"/>
      <c r="S75" s="1"/>
      <c r="T75" s="1">
        <f t="shared" si="24"/>
        <v>12.999999999999998</v>
      </c>
      <c r="U75" s="1">
        <f t="shared" si="25"/>
        <v>5.1498127340823974</v>
      </c>
      <c r="V75" s="1">
        <v>27.6</v>
      </c>
      <c r="W75" s="1">
        <v>22.2</v>
      </c>
      <c r="X75" s="1">
        <v>4.8</v>
      </c>
      <c r="Y75" s="1">
        <v>11</v>
      </c>
      <c r="Z75" s="1">
        <v>-0.4</v>
      </c>
      <c r="AA75" s="1" t="s">
        <v>33</v>
      </c>
      <c r="AB75" s="1">
        <f t="shared" si="23"/>
        <v>138.33599999999998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35</v>
      </c>
      <c r="C76" s="1">
        <v>22.420999999999999</v>
      </c>
      <c r="D76" s="1">
        <v>20.119</v>
      </c>
      <c r="E76" s="1">
        <v>19.576000000000001</v>
      </c>
      <c r="F76" s="1"/>
      <c r="G76" s="6">
        <v>1</v>
      </c>
      <c r="H76" s="1">
        <v>45</v>
      </c>
      <c r="I76" s="1" t="s">
        <v>32</v>
      </c>
      <c r="J76" s="1">
        <v>25.7</v>
      </c>
      <c r="K76" s="1">
        <f t="shared" si="21"/>
        <v>-6.1239999999999988</v>
      </c>
      <c r="L76" s="1"/>
      <c r="M76" s="1"/>
      <c r="N76" s="1">
        <v>132</v>
      </c>
      <c r="O76" s="1">
        <f>IFERROR(VLOOKUP(A76,[1]Sheet!$A:$N,14,0),0)</f>
        <v>0</v>
      </c>
      <c r="P76" s="1">
        <f t="shared" si="22"/>
        <v>3.9152</v>
      </c>
      <c r="Q76" s="5"/>
      <c r="R76" s="5"/>
      <c r="S76" s="1"/>
      <c r="T76" s="1">
        <f t="shared" si="24"/>
        <v>33.714752758479769</v>
      </c>
      <c r="U76" s="1">
        <f t="shared" si="25"/>
        <v>33.714752758479769</v>
      </c>
      <c r="V76" s="1">
        <v>11.402200000000001</v>
      </c>
      <c r="W76" s="1">
        <v>6.770999999999999</v>
      </c>
      <c r="X76" s="1">
        <v>9.0391999999999992</v>
      </c>
      <c r="Y76" s="1">
        <v>8.5975999999999999</v>
      </c>
      <c r="Z76" s="1">
        <v>7.1706000000000003</v>
      </c>
      <c r="AA76" s="1"/>
      <c r="AB76" s="1">
        <f t="shared" si="2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31</v>
      </c>
      <c r="C77" s="1"/>
      <c r="D77" s="1">
        <v>1330</v>
      </c>
      <c r="E77" s="1">
        <v>549</v>
      </c>
      <c r="F77" s="1">
        <v>780</v>
      </c>
      <c r="G77" s="6">
        <v>0.33</v>
      </c>
      <c r="H77" s="1">
        <v>45</v>
      </c>
      <c r="I77" s="1" t="s">
        <v>32</v>
      </c>
      <c r="J77" s="1">
        <v>1263</v>
      </c>
      <c r="K77" s="1">
        <f t="shared" si="21"/>
        <v>-714</v>
      </c>
      <c r="L77" s="1"/>
      <c r="M77" s="1"/>
      <c r="N77" s="1">
        <v>400</v>
      </c>
      <c r="O77" s="1">
        <f>IFERROR(VLOOKUP(A77,[1]Sheet!$A:$N,14,0),0)</f>
        <v>0</v>
      </c>
      <c r="P77" s="1">
        <f t="shared" si="22"/>
        <v>109.8</v>
      </c>
      <c r="Q77" s="5">
        <f t="shared" si="19"/>
        <v>247.39999999999986</v>
      </c>
      <c r="R77" s="5"/>
      <c r="S77" s="1"/>
      <c r="T77" s="1">
        <f t="shared" si="24"/>
        <v>12.999999999999998</v>
      </c>
      <c r="U77" s="1">
        <f t="shared" si="25"/>
        <v>10.746812386156648</v>
      </c>
      <c r="V77" s="1">
        <v>31.2</v>
      </c>
      <c r="W77" s="1">
        <v>6</v>
      </c>
      <c r="X77" s="1">
        <v>2</v>
      </c>
      <c r="Y77" s="1">
        <v>2.6</v>
      </c>
      <c r="Z77" s="1">
        <v>1.4</v>
      </c>
      <c r="AA77" s="1" t="s">
        <v>33</v>
      </c>
      <c r="AB77" s="1">
        <f t="shared" si="23"/>
        <v>81.641999999999953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35</v>
      </c>
      <c r="C78" s="1">
        <v>5.7750000000000004</v>
      </c>
      <c r="D78" s="1">
        <v>10.077999999999999</v>
      </c>
      <c r="E78" s="1">
        <v>5.782</v>
      </c>
      <c r="F78" s="1">
        <v>10.071</v>
      </c>
      <c r="G78" s="6">
        <v>1</v>
      </c>
      <c r="H78" s="1">
        <v>45</v>
      </c>
      <c r="I78" s="1" t="s">
        <v>32</v>
      </c>
      <c r="J78" s="1">
        <v>6</v>
      </c>
      <c r="K78" s="1">
        <f t="shared" si="21"/>
        <v>-0.21799999999999997</v>
      </c>
      <c r="L78" s="1"/>
      <c r="M78" s="1"/>
      <c r="N78" s="1">
        <v>0</v>
      </c>
      <c r="O78" s="1">
        <f>IFERROR(VLOOKUP(A78,[1]Sheet!$A:$N,14,0),0)</f>
        <v>0</v>
      </c>
      <c r="P78" s="1">
        <f t="shared" si="22"/>
        <v>1.1564000000000001</v>
      </c>
      <c r="Q78" s="5">
        <f t="shared" si="19"/>
        <v>4.9622000000000011</v>
      </c>
      <c r="R78" s="5"/>
      <c r="S78" s="1"/>
      <c r="T78" s="1">
        <f t="shared" si="24"/>
        <v>13</v>
      </c>
      <c r="U78" s="1">
        <f t="shared" si="25"/>
        <v>8.7089242476651663</v>
      </c>
      <c r="V78" s="1">
        <v>0.25679999999999997</v>
      </c>
      <c r="W78" s="1">
        <v>0.90679999999999994</v>
      </c>
      <c r="X78" s="1">
        <v>1.2944</v>
      </c>
      <c r="Y78" s="1">
        <v>0.13239999999999999</v>
      </c>
      <c r="Z78" s="1">
        <v>1.0642</v>
      </c>
      <c r="AA78" s="1" t="s">
        <v>122</v>
      </c>
      <c r="AB78" s="1">
        <f t="shared" si="23"/>
        <v>4.9622000000000011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31</v>
      </c>
      <c r="C79" s="1">
        <v>37</v>
      </c>
      <c r="D79" s="1">
        <v>64</v>
      </c>
      <c r="E79" s="1">
        <v>43</v>
      </c>
      <c r="F79" s="1">
        <v>28</v>
      </c>
      <c r="G79" s="6">
        <v>0.4</v>
      </c>
      <c r="H79" s="1" t="e">
        <v>#N/A</v>
      </c>
      <c r="I79" s="1" t="s">
        <v>32</v>
      </c>
      <c r="J79" s="1">
        <v>43</v>
      </c>
      <c r="K79" s="1">
        <f t="shared" si="21"/>
        <v>0</v>
      </c>
      <c r="L79" s="1"/>
      <c r="M79" s="1"/>
      <c r="N79" s="1">
        <v>0</v>
      </c>
      <c r="O79" s="1">
        <f>IFERROR(VLOOKUP(A79,[1]Sheet!$A:$N,14,0),0)</f>
        <v>0</v>
      </c>
      <c r="P79" s="1">
        <f t="shared" si="22"/>
        <v>8.6</v>
      </c>
      <c r="Q79" s="5">
        <f>12*P79-N79-F79</f>
        <v>75.199999999999989</v>
      </c>
      <c r="R79" s="5"/>
      <c r="S79" s="1"/>
      <c r="T79" s="1">
        <f t="shared" si="24"/>
        <v>12</v>
      </c>
      <c r="U79" s="1">
        <f t="shared" si="25"/>
        <v>3.2558139534883721</v>
      </c>
      <c r="V79" s="1">
        <v>5.8</v>
      </c>
      <c r="W79" s="1">
        <v>8.8000000000000007</v>
      </c>
      <c r="X79" s="1">
        <v>11.2</v>
      </c>
      <c r="Y79" s="1">
        <v>8.6</v>
      </c>
      <c r="Z79" s="1">
        <v>0.2</v>
      </c>
      <c r="AA79" s="1" t="s">
        <v>67</v>
      </c>
      <c r="AB79" s="1">
        <f t="shared" si="23"/>
        <v>30.08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35</v>
      </c>
      <c r="C80" s="1">
        <v>103.169</v>
      </c>
      <c r="D80" s="1">
        <v>69.153999999999996</v>
      </c>
      <c r="E80" s="1">
        <v>74.655000000000001</v>
      </c>
      <c r="F80" s="1">
        <v>61.064</v>
      </c>
      <c r="G80" s="6">
        <v>1</v>
      </c>
      <c r="H80" s="1" t="e">
        <v>#N/A</v>
      </c>
      <c r="I80" s="1" t="s">
        <v>32</v>
      </c>
      <c r="J80" s="1">
        <v>70.599999999999994</v>
      </c>
      <c r="K80" s="1">
        <f t="shared" si="21"/>
        <v>4.0550000000000068</v>
      </c>
      <c r="L80" s="1"/>
      <c r="M80" s="1"/>
      <c r="N80" s="1">
        <v>150</v>
      </c>
      <c r="O80" s="1">
        <f>IFERROR(VLOOKUP(A80,[1]Sheet!$A:$N,14,0),0)</f>
        <v>0</v>
      </c>
      <c r="P80" s="1">
        <f t="shared" si="22"/>
        <v>14.931000000000001</v>
      </c>
      <c r="Q80" s="5"/>
      <c r="R80" s="5"/>
      <c r="S80" s="1"/>
      <c r="T80" s="1">
        <f t="shared" si="24"/>
        <v>14.13595874355368</v>
      </c>
      <c r="U80" s="1">
        <f t="shared" si="25"/>
        <v>14.13595874355368</v>
      </c>
      <c r="V80" s="1">
        <v>25.771799999999999</v>
      </c>
      <c r="W80" s="1">
        <v>22.643599999999999</v>
      </c>
      <c r="X80" s="1">
        <v>8.0081999999999987</v>
      </c>
      <c r="Y80" s="1">
        <v>20.9434</v>
      </c>
      <c r="Z80" s="1">
        <v>0.90779999999999994</v>
      </c>
      <c r="AA80" s="1" t="s">
        <v>67</v>
      </c>
      <c r="AB80" s="1">
        <f t="shared" si="2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31</v>
      </c>
      <c r="C81" s="1">
        <v>10</v>
      </c>
      <c r="D81" s="1">
        <v>24</v>
      </c>
      <c r="E81" s="1">
        <v>20</v>
      </c>
      <c r="F81" s="1">
        <v>11</v>
      </c>
      <c r="G81" s="6">
        <v>0.66</v>
      </c>
      <c r="H81" s="1">
        <v>45</v>
      </c>
      <c r="I81" s="1" t="s">
        <v>32</v>
      </c>
      <c r="J81" s="1">
        <v>20</v>
      </c>
      <c r="K81" s="1">
        <f t="shared" si="21"/>
        <v>0</v>
      </c>
      <c r="L81" s="1"/>
      <c r="M81" s="1"/>
      <c r="N81" s="1">
        <v>0</v>
      </c>
      <c r="O81" s="1">
        <f>IFERROR(VLOOKUP(A81,[1]Sheet!$A:$N,14,0),0)</f>
        <v>0</v>
      </c>
      <c r="P81" s="1">
        <f t="shared" si="22"/>
        <v>4</v>
      </c>
      <c r="Q81" s="5">
        <f>12*P81-N81-F81</f>
        <v>37</v>
      </c>
      <c r="R81" s="5"/>
      <c r="S81" s="1"/>
      <c r="T81" s="1">
        <f t="shared" si="24"/>
        <v>12</v>
      </c>
      <c r="U81" s="1">
        <f t="shared" si="25"/>
        <v>2.75</v>
      </c>
      <c r="V81" s="1">
        <v>1.6</v>
      </c>
      <c r="W81" s="1">
        <v>3.2</v>
      </c>
      <c r="X81" s="1">
        <v>2.8</v>
      </c>
      <c r="Y81" s="1">
        <v>2.4</v>
      </c>
      <c r="Z81" s="1">
        <v>1.8</v>
      </c>
      <c r="AA81" s="1"/>
      <c r="AB81" s="1">
        <f t="shared" si="23"/>
        <v>24.42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31</v>
      </c>
      <c r="C82" s="1">
        <v>28</v>
      </c>
      <c r="D82" s="1">
        <v>16</v>
      </c>
      <c r="E82" s="1">
        <v>20</v>
      </c>
      <c r="F82" s="1">
        <v>20</v>
      </c>
      <c r="G82" s="6">
        <v>0.66</v>
      </c>
      <c r="H82" s="1">
        <v>45</v>
      </c>
      <c r="I82" s="1" t="s">
        <v>32</v>
      </c>
      <c r="J82" s="1">
        <v>21</v>
      </c>
      <c r="K82" s="1">
        <f t="shared" si="21"/>
        <v>-1</v>
      </c>
      <c r="L82" s="1"/>
      <c r="M82" s="1"/>
      <c r="N82" s="1">
        <v>9</v>
      </c>
      <c r="O82" s="1">
        <f>IFERROR(VLOOKUP(A82,[1]Sheet!$A:$N,14,0),0)</f>
        <v>0</v>
      </c>
      <c r="P82" s="1">
        <f t="shared" si="22"/>
        <v>4</v>
      </c>
      <c r="Q82" s="5">
        <f t="shared" si="19"/>
        <v>23</v>
      </c>
      <c r="R82" s="5"/>
      <c r="S82" s="1"/>
      <c r="T82" s="1">
        <f t="shared" si="24"/>
        <v>13</v>
      </c>
      <c r="U82" s="1">
        <f t="shared" si="25"/>
        <v>7.25</v>
      </c>
      <c r="V82" s="1">
        <v>3.8</v>
      </c>
      <c r="W82" s="1">
        <v>4</v>
      </c>
      <c r="X82" s="1">
        <v>4</v>
      </c>
      <c r="Y82" s="1">
        <v>2.6</v>
      </c>
      <c r="Z82" s="1">
        <v>1.4</v>
      </c>
      <c r="AA82" s="1"/>
      <c r="AB82" s="1">
        <f t="shared" si="23"/>
        <v>15.180000000000001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31</v>
      </c>
      <c r="C83" s="1">
        <v>91</v>
      </c>
      <c r="D83" s="1">
        <v>32</v>
      </c>
      <c r="E83" s="1">
        <v>69</v>
      </c>
      <c r="F83" s="1">
        <v>23</v>
      </c>
      <c r="G83" s="6">
        <v>0.33</v>
      </c>
      <c r="H83" s="1">
        <v>45</v>
      </c>
      <c r="I83" s="1" t="s">
        <v>32</v>
      </c>
      <c r="J83" s="1">
        <v>70</v>
      </c>
      <c r="K83" s="1">
        <f t="shared" si="21"/>
        <v>-1</v>
      </c>
      <c r="L83" s="1"/>
      <c r="M83" s="1"/>
      <c r="N83" s="1">
        <v>140</v>
      </c>
      <c r="O83" s="1">
        <f>IFERROR(VLOOKUP(A83,[1]Sheet!$A:$N,14,0),0)</f>
        <v>0</v>
      </c>
      <c r="P83" s="1">
        <f t="shared" si="22"/>
        <v>13.8</v>
      </c>
      <c r="Q83" s="5">
        <f t="shared" si="19"/>
        <v>16.400000000000006</v>
      </c>
      <c r="R83" s="5"/>
      <c r="S83" s="1"/>
      <c r="T83" s="1">
        <f t="shared" si="24"/>
        <v>13</v>
      </c>
      <c r="U83" s="1">
        <f t="shared" si="25"/>
        <v>11.811594202898551</v>
      </c>
      <c r="V83" s="1">
        <v>16.399999999999999</v>
      </c>
      <c r="W83" s="1">
        <v>9.6</v>
      </c>
      <c r="X83" s="1">
        <v>18.2</v>
      </c>
      <c r="Y83" s="1">
        <v>10.4</v>
      </c>
      <c r="Z83" s="1">
        <v>13</v>
      </c>
      <c r="AA83" s="1"/>
      <c r="AB83" s="1">
        <f t="shared" si="23"/>
        <v>5.4120000000000017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31</v>
      </c>
      <c r="C84" s="1">
        <v>86</v>
      </c>
      <c r="D84" s="1"/>
      <c r="E84" s="1">
        <v>47</v>
      </c>
      <c r="F84" s="1">
        <v>27</v>
      </c>
      <c r="G84" s="6">
        <v>0.36</v>
      </c>
      <c r="H84" s="1">
        <v>45</v>
      </c>
      <c r="I84" s="1" t="s">
        <v>32</v>
      </c>
      <c r="J84" s="1">
        <v>51</v>
      </c>
      <c r="K84" s="1">
        <f t="shared" si="21"/>
        <v>-4</v>
      </c>
      <c r="L84" s="1"/>
      <c r="M84" s="1"/>
      <c r="N84" s="1">
        <v>65</v>
      </c>
      <c r="O84" s="1">
        <f>IFERROR(VLOOKUP(A84,[1]Sheet!$A:$N,14,0),0)</f>
        <v>0</v>
      </c>
      <c r="P84" s="1">
        <f t="shared" si="22"/>
        <v>9.4</v>
      </c>
      <c r="Q84" s="5">
        <f t="shared" si="19"/>
        <v>30.200000000000003</v>
      </c>
      <c r="R84" s="5"/>
      <c r="S84" s="1"/>
      <c r="T84" s="1">
        <f t="shared" si="24"/>
        <v>13</v>
      </c>
      <c r="U84" s="1">
        <f t="shared" si="25"/>
        <v>9.787234042553191</v>
      </c>
      <c r="V84" s="1">
        <v>10.199999999999999</v>
      </c>
      <c r="W84" s="1">
        <v>9.8000000000000007</v>
      </c>
      <c r="X84" s="1">
        <v>-0.1968</v>
      </c>
      <c r="Y84" s="1">
        <v>1.2</v>
      </c>
      <c r="Z84" s="1">
        <v>13.8</v>
      </c>
      <c r="AA84" s="1" t="s">
        <v>129</v>
      </c>
      <c r="AB84" s="1">
        <f t="shared" si="23"/>
        <v>10.872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31</v>
      </c>
      <c r="C85" s="1">
        <v>31</v>
      </c>
      <c r="D85" s="1"/>
      <c r="E85" s="1">
        <v>13</v>
      </c>
      <c r="F85" s="1">
        <v>17</v>
      </c>
      <c r="G85" s="6">
        <v>0.15</v>
      </c>
      <c r="H85" s="1">
        <v>60</v>
      </c>
      <c r="I85" s="1" t="s">
        <v>32</v>
      </c>
      <c r="J85" s="1">
        <v>14</v>
      </c>
      <c r="K85" s="1">
        <f t="shared" si="21"/>
        <v>-1</v>
      </c>
      <c r="L85" s="1"/>
      <c r="M85" s="1"/>
      <c r="N85" s="1">
        <v>0</v>
      </c>
      <c r="O85" s="1">
        <f>IFERROR(VLOOKUP(A85,[1]Sheet!$A:$N,14,0),0)</f>
        <v>0</v>
      </c>
      <c r="P85" s="1">
        <f t="shared" si="22"/>
        <v>2.6</v>
      </c>
      <c r="Q85" s="5">
        <f t="shared" si="19"/>
        <v>16.800000000000004</v>
      </c>
      <c r="R85" s="5"/>
      <c r="S85" s="1"/>
      <c r="T85" s="1">
        <f t="shared" si="24"/>
        <v>13.000000000000002</v>
      </c>
      <c r="U85" s="1">
        <f t="shared" si="25"/>
        <v>6.5384615384615383</v>
      </c>
      <c r="V85" s="1">
        <v>2.4</v>
      </c>
      <c r="W85" s="1">
        <v>2.2000000000000002</v>
      </c>
      <c r="X85" s="1">
        <v>2.2000000000000002</v>
      </c>
      <c r="Y85" s="1">
        <v>4.8</v>
      </c>
      <c r="Z85" s="1">
        <v>7.4</v>
      </c>
      <c r="AA85" s="1"/>
      <c r="AB85" s="1">
        <f t="shared" si="23"/>
        <v>2.5200000000000005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31</v>
      </c>
      <c r="C86" s="1">
        <v>5</v>
      </c>
      <c r="D86" s="1">
        <v>12</v>
      </c>
      <c r="E86" s="1">
        <v>5</v>
      </c>
      <c r="F86" s="1">
        <v>10</v>
      </c>
      <c r="G86" s="6">
        <v>0.15</v>
      </c>
      <c r="H86" s="1">
        <v>60</v>
      </c>
      <c r="I86" s="1" t="s">
        <v>32</v>
      </c>
      <c r="J86" s="1">
        <v>7</v>
      </c>
      <c r="K86" s="1">
        <f t="shared" si="21"/>
        <v>-2</v>
      </c>
      <c r="L86" s="1"/>
      <c r="M86" s="1"/>
      <c r="N86" s="1">
        <v>12</v>
      </c>
      <c r="O86" s="1">
        <f>IFERROR(VLOOKUP(A86,[1]Sheet!$A:$N,14,0),0)</f>
        <v>0</v>
      </c>
      <c r="P86" s="1">
        <f t="shared" si="22"/>
        <v>1</v>
      </c>
      <c r="Q86" s="5"/>
      <c r="R86" s="5"/>
      <c r="S86" s="1"/>
      <c r="T86" s="1">
        <f t="shared" si="24"/>
        <v>22</v>
      </c>
      <c r="U86" s="1">
        <f t="shared" si="25"/>
        <v>22</v>
      </c>
      <c r="V86" s="1">
        <v>2.2000000000000002</v>
      </c>
      <c r="W86" s="1">
        <v>2</v>
      </c>
      <c r="X86" s="1">
        <v>2</v>
      </c>
      <c r="Y86" s="1">
        <v>2</v>
      </c>
      <c r="Z86" s="1">
        <v>4.4000000000000004</v>
      </c>
      <c r="AA86" s="1"/>
      <c r="AB86" s="1">
        <f t="shared" si="23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31</v>
      </c>
      <c r="C87" s="1">
        <v>23</v>
      </c>
      <c r="D87" s="1"/>
      <c r="E87" s="1">
        <v>9</v>
      </c>
      <c r="F87" s="1">
        <v>12</v>
      </c>
      <c r="G87" s="6">
        <v>0.15</v>
      </c>
      <c r="H87" s="1">
        <v>60</v>
      </c>
      <c r="I87" s="1" t="s">
        <v>32</v>
      </c>
      <c r="J87" s="1">
        <v>11</v>
      </c>
      <c r="K87" s="1">
        <f t="shared" si="21"/>
        <v>-2</v>
      </c>
      <c r="L87" s="1"/>
      <c r="M87" s="1"/>
      <c r="N87" s="1">
        <v>13</v>
      </c>
      <c r="O87" s="1">
        <f>IFERROR(VLOOKUP(A87,[1]Sheet!$A:$N,14,0),0)</f>
        <v>0</v>
      </c>
      <c r="P87" s="1">
        <f t="shared" si="22"/>
        <v>1.8</v>
      </c>
      <c r="Q87" s="5"/>
      <c r="R87" s="5"/>
      <c r="S87" s="1"/>
      <c r="T87" s="1">
        <f t="shared" si="24"/>
        <v>13.888888888888889</v>
      </c>
      <c r="U87" s="1">
        <f t="shared" si="25"/>
        <v>13.888888888888889</v>
      </c>
      <c r="V87" s="1">
        <v>2.8</v>
      </c>
      <c r="W87" s="1">
        <v>2</v>
      </c>
      <c r="X87" s="1">
        <v>2.6</v>
      </c>
      <c r="Y87" s="1">
        <v>2.4</v>
      </c>
      <c r="Z87" s="1">
        <v>7.2</v>
      </c>
      <c r="AA87" s="15" t="s">
        <v>41</v>
      </c>
      <c r="AB87" s="1">
        <f t="shared" si="23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35</v>
      </c>
      <c r="C88" s="1">
        <v>295.06299999999999</v>
      </c>
      <c r="D88" s="1">
        <v>404.52699999999999</v>
      </c>
      <c r="E88" s="1">
        <v>224.08699999999999</v>
      </c>
      <c r="F88" s="1">
        <v>372.53500000000003</v>
      </c>
      <c r="G88" s="6">
        <v>1</v>
      </c>
      <c r="H88" s="1">
        <v>45</v>
      </c>
      <c r="I88" s="1" t="s">
        <v>37</v>
      </c>
      <c r="J88" s="1">
        <v>213</v>
      </c>
      <c r="K88" s="1">
        <f t="shared" si="21"/>
        <v>11.086999999999989</v>
      </c>
      <c r="L88" s="1"/>
      <c r="M88" s="1"/>
      <c r="N88" s="1">
        <v>310</v>
      </c>
      <c r="O88" s="1">
        <f>IFERROR(VLOOKUP(A88,[1]Sheet!$A:$N,14,0),0)</f>
        <v>0</v>
      </c>
      <c r="P88" s="1">
        <f t="shared" si="22"/>
        <v>44.817399999999999</v>
      </c>
      <c r="Q88" s="5"/>
      <c r="R88" s="5"/>
      <c r="S88" s="1"/>
      <c r="T88" s="1">
        <f t="shared" si="24"/>
        <v>15.229241321451045</v>
      </c>
      <c r="U88" s="1">
        <f t="shared" si="25"/>
        <v>15.229241321451045</v>
      </c>
      <c r="V88" s="1">
        <v>59.811</v>
      </c>
      <c r="W88" s="1">
        <v>61.523400000000002</v>
      </c>
      <c r="X88" s="1">
        <v>56.738999999999997</v>
      </c>
      <c r="Y88" s="1">
        <v>58.506600000000013</v>
      </c>
      <c r="Z88" s="1">
        <v>82.816400000000002</v>
      </c>
      <c r="AA88" s="1"/>
      <c r="AB88" s="1">
        <f t="shared" si="23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31</v>
      </c>
      <c r="C89" s="1">
        <v>60</v>
      </c>
      <c r="D89" s="1">
        <v>50</v>
      </c>
      <c r="E89" s="1">
        <v>16</v>
      </c>
      <c r="F89" s="1">
        <v>87</v>
      </c>
      <c r="G89" s="6">
        <v>0.1</v>
      </c>
      <c r="H89" s="1">
        <v>60</v>
      </c>
      <c r="I89" s="1" t="s">
        <v>32</v>
      </c>
      <c r="J89" s="1">
        <v>18</v>
      </c>
      <c r="K89" s="1">
        <f t="shared" si="21"/>
        <v>-2</v>
      </c>
      <c r="L89" s="1"/>
      <c r="M89" s="1"/>
      <c r="N89" s="1">
        <v>0</v>
      </c>
      <c r="O89" s="1">
        <f>IFERROR(VLOOKUP(A89,[1]Sheet!$A:$N,14,0),0)</f>
        <v>0</v>
      </c>
      <c r="P89" s="1">
        <f t="shared" si="22"/>
        <v>3.2</v>
      </c>
      <c r="Q89" s="5"/>
      <c r="R89" s="5"/>
      <c r="S89" s="1"/>
      <c r="T89" s="1">
        <f t="shared" si="24"/>
        <v>27.1875</v>
      </c>
      <c r="U89" s="1">
        <f t="shared" si="25"/>
        <v>27.1875</v>
      </c>
      <c r="V89" s="1">
        <v>5.4</v>
      </c>
      <c r="W89" s="1">
        <v>9.8000000000000007</v>
      </c>
      <c r="X89" s="1">
        <v>9</v>
      </c>
      <c r="Y89" s="1">
        <v>7.8</v>
      </c>
      <c r="Z89" s="1">
        <v>9</v>
      </c>
      <c r="AA89" s="18" t="s">
        <v>152</v>
      </c>
      <c r="AB89" s="1">
        <f t="shared" si="23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35</v>
      </c>
      <c r="C90" s="1">
        <v>4.7770000000000001</v>
      </c>
      <c r="D90" s="1">
        <v>136.834</v>
      </c>
      <c r="E90" s="1">
        <v>52.161999999999999</v>
      </c>
      <c r="F90" s="1">
        <v>86.247</v>
      </c>
      <c r="G90" s="6">
        <v>1</v>
      </c>
      <c r="H90" s="1">
        <v>45</v>
      </c>
      <c r="I90" s="1" t="s">
        <v>32</v>
      </c>
      <c r="J90" s="1">
        <v>52</v>
      </c>
      <c r="K90" s="1">
        <f t="shared" si="21"/>
        <v>0.16199999999999903</v>
      </c>
      <c r="L90" s="1"/>
      <c r="M90" s="1"/>
      <c r="N90" s="1">
        <v>0</v>
      </c>
      <c r="O90" s="1">
        <f>IFERROR(VLOOKUP(A90,[1]Sheet!$A:$N,14,0),0)</f>
        <v>0</v>
      </c>
      <c r="P90" s="1">
        <f t="shared" si="22"/>
        <v>10.432399999999999</v>
      </c>
      <c r="Q90" s="5">
        <f t="shared" si="19"/>
        <v>49.374199999999988</v>
      </c>
      <c r="R90" s="5"/>
      <c r="S90" s="1"/>
      <c r="T90" s="1">
        <f t="shared" si="24"/>
        <v>13</v>
      </c>
      <c r="U90" s="1">
        <f t="shared" si="25"/>
        <v>8.2672251830834718</v>
      </c>
      <c r="V90" s="1">
        <v>5.95</v>
      </c>
      <c r="W90" s="1">
        <v>14.137600000000001</v>
      </c>
      <c r="X90" s="1">
        <v>6.0594000000000001</v>
      </c>
      <c r="Y90" s="1">
        <v>7.5865999999999998</v>
      </c>
      <c r="Z90" s="1">
        <v>5.3103999999999996</v>
      </c>
      <c r="AA90" s="1"/>
      <c r="AB90" s="1">
        <f t="shared" si="23"/>
        <v>49.374199999999988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31</v>
      </c>
      <c r="C91" s="1">
        <v>7</v>
      </c>
      <c r="D91" s="1">
        <v>400</v>
      </c>
      <c r="E91" s="1">
        <v>269</v>
      </c>
      <c r="F91" s="1">
        <v>136</v>
      </c>
      <c r="G91" s="6">
        <v>0.6</v>
      </c>
      <c r="H91" s="1" t="e">
        <v>#N/A</v>
      </c>
      <c r="I91" s="1" t="s">
        <v>32</v>
      </c>
      <c r="J91" s="1">
        <v>312</v>
      </c>
      <c r="K91" s="1">
        <f t="shared" si="21"/>
        <v>-43</v>
      </c>
      <c r="L91" s="1"/>
      <c r="M91" s="1"/>
      <c r="N91" s="1">
        <v>0</v>
      </c>
      <c r="O91" s="1">
        <f>IFERROR(VLOOKUP(A91,[1]Sheet!$A:$N,14,0),0)</f>
        <v>0</v>
      </c>
      <c r="P91" s="1">
        <f t="shared" si="22"/>
        <v>53.8</v>
      </c>
      <c r="Q91" s="5">
        <f>12*P91-N91-F91</f>
        <v>509.59999999999991</v>
      </c>
      <c r="R91" s="5"/>
      <c r="S91" s="1"/>
      <c r="T91" s="1">
        <f t="shared" si="24"/>
        <v>11.999999999999998</v>
      </c>
      <c r="U91" s="1">
        <f t="shared" si="25"/>
        <v>2.5278810408921935</v>
      </c>
      <c r="V91" s="1">
        <v>16.600000000000001</v>
      </c>
      <c r="W91" s="1">
        <v>11.6</v>
      </c>
      <c r="X91" s="1">
        <v>0.8</v>
      </c>
      <c r="Y91" s="1">
        <v>0.2</v>
      </c>
      <c r="Z91" s="1">
        <v>0</v>
      </c>
      <c r="AA91" s="1" t="s">
        <v>137</v>
      </c>
      <c r="AB91" s="1">
        <f t="shared" si="23"/>
        <v>305.75999999999993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35</v>
      </c>
      <c r="C92" s="1">
        <v>6.8179999999999996</v>
      </c>
      <c r="D92" s="1">
        <v>112.245</v>
      </c>
      <c r="E92" s="1">
        <v>61.965000000000003</v>
      </c>
      <c r="F92" s="1">
        <v>49.167999999999999</v>
      </c>
      <c r="G92" s="6">
        <v>1</v>
      </c>
      <c r="H92" s="1">
        <v>60</v>
      </c>
      <c r="I92" s="1" t="s">
        <v>32</v>
      </c>
      <c r="J92" s="1">
        <v>59</v>
      </c>
      <c r="K92" s="1">
        <f t="shared" si="21"/>
        <v>2.9650000000000034</v>
      </c>
      <c r="L92" s="1"/>
      <c r="M92" s="1"/>
      <c r="N92" s="1">
        <v>0</v>
      </c>
      <c r="O92" s="1">
        <f>IFERROR(VLOOKUP(A92,[1]Sheet!$A:$N,14,0),0)</f>
        <v>0</v>
      </c>
      <c r="P92" s="1">
        <f t="shared" si="22"/>
        <v>12.393000000000001</v>
      </c>
      <c r="Q92" s="5">
        <f t="shared" si="19"/>
        <v>111.941</v>
      </c>
      <c r="R92" s="5"/>
      <c r="S92" s="1"/>
      <c r="T92" s="1">
        <f t="shared" si="24"/>
        <v>13</v>
      </c>
      <c r="U92" s="1">
        <f t="shared" si="25"/>
        <v>3.967400952150407</v>
      </c>
      <c r="V92" s="1">
        <v>7.3281999999999998</v>
      </c>
      <c r="W92" s="1">
        <v>11.2956</v>
      </c>
      <c r="X92" s="1">
        <v>5.1045999999999996</v>
      </c>
      <c r="Y92" s="1">
        <v>8.2519999999999989</v>
      </c>
      <c r="Z92" s="1">
        <v>7.8761999999999999</v>
      </c>
      <c r="AA92" s="1"/>
      <c r="AB92" s="1">
        <f t="shared" si="23"/>
        <v>111.941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35</v>
      </c>
      <c r="C93" s="1">
        <v>29.206</v>
      </c>
      <c r="D93" s="1"/>
      <c r="E93" s="1">
        <v>23.35</v>
      </c>
      <c r="F93" s="1">
        <v>3.9119999999999999</v>
      </c>
      <c r="G93" s="6">
        <v>1</v>
      </c>
      <c r="H93" s="1">
        <v>60</v>
      </c>
      <c r="I93" s="1" t="s">
        <v>32</v>
      </c>
      <c r="J93" s="1">
        <v>19</v>
      </c>
      <c r="K93" s="1">
        <f t="shared" si="21"/>
        <v>4.3500000000000014</v>
      </c>
      <c r="L93" s="1"/>
      <c r="M93" s="1"/>
      <c r="N93" s="1">
        <v>69</v>
      </c>
      <c r="O93" s="1">
        <f>IFERROR(VLOOKUP(A93,[1]Sheet!$A:$N,14,0),0)</f>
        <v>0</v>
      </c>
      <c r="P93" s="1">
        <f t="shared" si="22"/>
        <v>4.67</v>
      </c>
      <c r="Q93" s="5"/>
      <c r="R93" s="5"/>
      <c r="S93" s="1"/>
      <c r="T93" s="1">
        <f t="shared" si="24"/>
        <v>15.61284796573876</v>
      </c>
      <c r="U93" s="1">
        <f t="shared" si="25"/>
        <v>15.61284796573876</v>
      </c>
      <c r="V93" s="1">
        <v>7.4085999999999999</v>
      </c>
      <c r="W93" s="1">
        <v>4.3091999999999997</v>
      </c>
      <c r="X93" s="1">
        <v>1.9486000000000001</v>
      </c>
      <c r="Y93" s="1">
        <v>11.448399999999999</v>
      </c>
      <c r="Z93" s="1">
        <v>3.1427999999999998</v>
      </c>
      <c r="AA93" s="1"/>
      <c r="AB93" s="1">
        <f t="shared" si="2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140</v>
      </c>
      <c r="B94" s="11" t="s">
        <v>35</v>
      </c>
      <c r="C94" s="11">
        <v>65.834999999999994</v>
      </c>
      <c r="D94" s="11"/>
      <c r="E94" s="11">
        <v>43.204999999999998</v>
      </c>
      <c r="F94" s="11">
        <v>10.725</v>
      </c>
      <c r="G94" s="12">
        <v>0</v>
      </c>
      <c r="H94" s="11">
        <v>60</v>
      </c>
      <c r="I94" s="11" t="s">
        <v>83</v>
      </c>
      <c r="J94" s="11">
        <v>44.5</v>
      </c>
      <c r="K94" s="11">
        <f t="shared" si="21"/>
        <v>-1.2950000000000017</v>
      </c>
      <c r="L94" s="11"/>
      <c r="M94" s="11"/>
      <c r="N94" s="11"/>
      <c r="O94" s="1">
        <f>IFERROR(VLOOKUP(A94,[1]Sheet!$A:$N,14,0),0)</f>
        <v>0</v>
      </c>
      <c r="P94" s="11">
        <f t="shared" si="22"/>
        <v>8.641</v>
      </c>
      <c r="Q94" s="13"/>
      <c r="R94" s="13"/>
      <c r="S94" s="11"/>
      <c r="T94" s="11">
        <f t="shared" si="24"/>
        <v>1.2411757898391389</v>
      </c>
      <c r="U94" s="11">
        <f t="shared" si="25"/>
        <v>1.2411757898391389</v>
      </c>
      <c r="V94" s="11">
        <v>14.09</v>
      </c>
      <c r="W94" s="11">
        <v>11.821999999999999</v>
      </c>
      <c r="X94" s="11">
        <v>12.333</v>
      </c>
      <c r="Y94" s="11">
        <v>12.64</v>
      </c>
      <c r="Z94" s="11">
        <v>10.494999999999999</v>
      </c>
      <c r="AA94" s="11" t="s">
        <v>141</v>
      </c>
      <c r="AB94" s="11">
        <f t="shared" si="2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35</v>
      </c>
      <c r="C95" s="1"/>
      <c r="D95" s="1">
        <v>59.7</v>
      </c>
      <c r="E95" s="1">
        <v>1.4850000000000001</v>
      </c>
      <c r="F95" s="1">
        <v>58.215000000000003</v>
      </c>
      <c r="G95" s="6">
        <v>1</v>
      </c>
      <c r="H95" s="1">
        <v>60</v>
      </c>
      <c r="I95" s="1" t="s">
        <v>40</v>
      </c>
      <c r="J95" s="1">
        <v>1.5</v>
      </c>
      <c r="K95" s="1">
        <f t="shared" si="21"/>
        <v>-1.4999999999999902E-2</v>
      </c>
      <c r="L95" s="1"/>
      <c r="M95" s="1"/>
      <c r="N95" s="1">
        <v>81</v>
      </c>
      <c r="O95" s="1">
        <f>IFERROR(VLOOKUP(A95,[1]Sheet!$A:$N,14,0),0)</f>
        <v>0</v>
      </c>
      <c r="P95" s="1">
        <f t="shared" si="22"/>
        <v>0.29700000000000004</v>
      </c>
      <c r="Q95" s="5"/>
      <c r="R95" s="5"/>
      <c r="S95" s="1"/>
      <c r="T95" s="1">
        <f t="shared" si="24"/>
        <v>468.73737373737367</v>
      </c>
      <c r="U95" s="1">
        <f t="shared" si="25"/>
        <v>468.73737373737367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143</v>
      </c>
      <c r="AB95" s="1">
        <f t="shared" si="2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144</v>
      </c>
      <c r="B96" s="11" t="s">
        <v>31</v>
      </c>
      <c r="C96" s="11"/>
      <c r="D96" s="11">
        <v>13</v>
      </c>
      <c r="E96" s="16">
        <v>13</v>
      </c>
      <c r="F96" s="11"/>
      <c r="G96" s="12">
        <v>0</v>
      </c>
      <c r="H96" s="11" t="e">
        <v>#N/A</v>
      </c>
      <c r="I96" s="11" t="s">
        <v>83</v>
      </c>
      <c r="J96" s="11">
        <v>18</v>
      </c>
      <c r="K96" s="11">
        <f t="shared" si="21"/>
        <v>-5</v>
      </c>
      <c r="L96" s="11"/>
      <c r="M96" s="11"/>
      <c r="N96" s="11"/>
      <c r="O96" s="1">
        <f>IFERROR(VLOOKUP(A96,[1]Sheet!$A:$N,14,0),0)</f>
        <v>0</v>
      </c>
      <c r="P96" s="11">
        <f t="shared" si="22"/>
        <v>2.6</v>
      </c>
      <c r="Q96" s="13"/>
      <c r="R96" s="13"/>
      <c r="S96" s="11"/>
      <c r="T96" s="11">
        <f t="shared" si="24"/>
        <v>0</v>
      </c>
      <c r="U96" s="11">
        <f t="shared" si="25"/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4" t="s">
        <v>150</v>
      </c>
      <c r="AB96" s="11">
        <f t="shared" si="23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31</v>
      </c>
      <c r="C97" s="1">
        <v>34</v>
      </c>
      <c r="D97" s="1">
        <v>96</v>
      </c>
      <c r="E97" s="1">
        <v>32</v>
      </c>
      <c r="F97" s="1">
        <v>91</v>
      </c>
      <c r="G97" s="6">
        <v>0.33</v>
      </c>
      <c r="H97" s="1" t="e">
        <v>#N/A</v>
      </c>
      <c r="I97" s="1" t="s">
        <v>32</v>
      </c>
      <c r="J97" s="1">
        <v>37</v>
      </c>
      <c r="K97" s="1">
        <f t="shared" si="21"/>
        <v>-5</v>
      </c>
      <c r="L97" s="1"/>
      <c r="M97" s="1"/>
      <c r="N97" s="1">
        <v>41</v>
      </c>
      <c r="O97" s="1">
        <f>IFERROR(VLOOKUP(A97,[1]Sheet!$A:$N,14,0),0)</f>
        <v>0</v>
      </c>
      <c r="P97" s="1">
        <f t="shared" si="22"/>
        <v>6.4</v>
      </c>
      <c r="Q97" s="5"/>
      <c r="R97" s="5"/>
      <c r="S97" s="1"/>
      <c r="T97" s="1">
        <f t="shared" si="24"/>
        <v>20.625</v>
      </c>
      <c r="U97" s="1">
        <f t="shared" si="25"/>
        <v>20.625</v>
      </c>
      <c r="V97" s="1">
        <v>13</v>
      </c>
      <c r="W97" s="1">
        <v>14.8</v>
      </c>
      <c r="X97" s="1">
        <v>5.6</v>
      </c>
      <c r="Y97" s="1">
        <v>15.2</v>
      </c>
      <c r="Z97" s="1">
        <v>1.4</v>
      </c>
      <c r="AA97" s="1" t="s">
        <v>67</v>
      </c>
      <c r="AB97" s="1">
        <f t="shared" si="2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31</v>
      </c>
      <c r="C98" s="1">
        <v>106</v>
      </c>
      <c r="D98" s="1">
        <v>320</v>
      </c>
      <c r="E98" s="1">
        <v>235</v>
      </c>
      <c r="F98" s="1">
        <v>115</v>
      </c>
      <c r="G98" s="6">
        <v>0.18</v>
      </c>
      <c r="H98" s="1">
        <v>45</v>
      </c>
      <c r="I98" s="1" t="s">
        <v>32</v>
      </c>
      <c r="J98" s="1">
        <v>288</v>
      </c>
      <c r="K98" s="1">
        <f t="shared" si="21"/>
        <v>-53</v>
      </c>
      <c r="L98" s="1"/>
      <c r="M98" s="1"/>
      <c r="N98" s="1">
        <v>700</v>
      </c>
      <c r="O98" s="1">
        <f>IFERROR(VLOOKUP(A98,[1]Sheet!$A:$N,14,0),0)</f>
        <v>0</v>
      </c>
      <c r="P98" s="1">
        <f t="shared" si="22"/>
        <v>47</v>
      </c>
      <c r="Q98" s="5"/>
      <c r="R98" s="5"/>
      <c r="S98" s="1"/>
      <c r="T98" s="1">
        <f t="shared" si="24"/>
        <v>17.340425531914892</v>
      </c>
      <c r="U98" s="1">
        <f t="shared" si="25"/>
        <v>17.340425531914892</v>
      </c>
      <c r="V98" s="1">
        <v>96.6</v>
      </c>
      <c r="W98" s="1">
        <v>58</v>
      </c>
      <c r="X98" s="1">
        <v>-0.8</v>
      </c>
      <c r="Y98" s="1">
        <v>27</v>
      </c>
      <c r="Z98" s="1">
        <v>43.2</v>
      </c>
      <c r="AA98" s="1" t="s">
        <v>147</v>
      </c>
      <c r="AB98" s="1">
        <f t="shared" si="23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148</v>
      </c>
      <c r="B99" s="1" t="s">
        <v>35</v>
      </c>
      <c r="C99" s="1">
        <v>29.972999999999999</v>
      </c>
      <c r="D99" s="1"/>
      <c r="E99" s="1"/>
      <c r="F99" s="1">
        <v>29.972999999999999</v>
      </c>
      <c r="G99" s="6">
        <v>0</v>
      </c>
      <c r="H99" s="1">
        <v>45</v>
      </c>
      <c r="I99" s="1" t="s">
        <v>149</v>
      </c>
      <c r="J99" s="1">
        <v>1</v>
      </c>
      <c r="K99" s="1">
        <f t="shared" ref="K99" si="26">E99-J99</f>
        <v>-1</v>
      </c>
      <c r="L99" s="1"/>
      <c r="M99" s="1"/>
      <c r="N99" s="1"/>
      <c r="O99" s="1">
        <f>IFERROR(VLOOKUP(A99,[1]Sheet!$A:$N,14,0),0)</f>
        <v>0</v>
      </c>
      <c r="P99" s="1">
        <f t="shared" si="22"/>
        <v>0</v>
      </c>
      <c r="Q99" s="5"/>
      <c r="R99" s="5"/>
      <c r="S99" s="1"/>
      <c r="T99" s="1" t="e">
        <f t="shared" si="24"/>
        <v>#DIV/0!</v>
      </c>
      <c r="U99" s="1" t="e">
        <f t="shared" si="25"/>
        <v>#DIV/0!</v>
      </c>
      <c r="V99" s="1">
        <v>0</v>
      </c>
      <c r="W99" s="1">
        <v>0</v>
      </c>
      <c r="X99" s="1">
        <v>0</v>
      </c>
      <c r="Y99" s="1">
        <v>0.25640000000000002</v>
      </c>
      <c r="Z99" s="1">
        <v>36.7254</v>
      </c>
      <c r="AA99" s="1"/>
      <c r="AB99" s="1">
        <f t="shared" si="23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99" xr:uid="{ECEF5FA1-0B63-4A6A-82CF-FF84642155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2024-11-05T07:37:18Z</dcterms:created>
  <dcterms:modified xsi:type="dcterms:W3CDTF">2024-11-05T10:04:16Z</dcterms:modified>
</cp:coreProperties>
</file>