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11" i="1" l="1"/>
  <c r="AF15" i="1"/>
  <c r="AF23" i="1"/>
  <c r="AF27" i="1"/>
  <c r="AF31" i="1"/>
  <c r="U35" i="1"/>
  <c r="U39" i="1"/>
  <c r="U43" i="1"/>
  <c r="U47" i="1"/>
  <c r="U51" i="1"/>
  <c r="U55" i="1"/>
  <c r="U59" i="1"/>
  <c r="U63" i="1"/>
  <c r="U67" i="1"/>
  <c r="AF71" i="1"/>
  <c r="AF75" i="1"/>
  <c r="AF79" i="1"/>
  <c r="AF87" i="1"/>
  <c r="AF91" i="1"/>
  <c r="AF95" i="1"/>
  <c r="AF103" i="1"/>
  <c r="AF107" i="1"/>
  <c r="AF7" i="1"/>
  <c r="AF19" i="1"/>
  <c r="AF35" i="1"/>
  <c r="AF51" i="1"/>
  <c r="AF67" i="1"/>
  <c r="AF83" i="1"/>
  <c r="AF99" i="1"/>
  <c r="AE11" i="1"/>
  <c r="AE15" i="1"/>
  <c r="AE19" i="1"/>
  <c r="AE23" i="1"/>
  <c r="AE27" i="1"/>
  <c r="AE31" i="1"/>
  <c r="AE71" i="1"/>
  <c r="AE75" i="1"/>
  <c r="AE79" i="1"/>
  <c r="AE83" i="1"/>
  <c r="AE87" i="1"/>
  <c r="AE91" i="1"/>
  <c r="AE95" i="1"/>
  <c r="AE99" i="1"/>
  <c r="AE103" i="1"/>
  <c r="AE107" i="1"/>
  <c r="AE7" i="1"/>
  <c r="AF8" i="1"/>
  <c r="AF9" i="1"/>
  <c r="AF10" i="1"/>
  <c r="AF12" i="1"/>
  <c r="AF13" i="1"/>
  <c r="AF14" i="1"/>
  <c r="AF16" i="1"/>
  <c r="AF17" i="1"/>
  <c r="AF18" i="1"/>
  <c r="AF20" i="1"/>
  <c r="AF21" i="1"/>
  <c r="AF22" i="1"/>
  <c r="AF24" i="1"/>
  <c r="AF25" i="1"/>
  <c r="AF26" i="1"/>
  <c r="AF28" i="1"/>
  <c r="AF29" i="1"/>
  <c r="AF30" i="1"/>
  <c r="AF32" i="1"/>
  <c r="AF33" i="1"/>
  <c r="AF34" i="1"/>
  <c r="AF36" i="1"/>
  <c r="AF37" i="1"/>
  <c r="AF38" i="1"/>
  <c r="AF40" i="1"/>
  <c r="AF41" i="1"/>
  <c r="AF42" i="1"/>
  <c r="AF44" i="1"/>
  <c r="AF45" i="1"/>
  <c r="AF46" i="1"/>
  <c r="AF48" i="1"/>
  <c r="AF49" i="1"/>
  <c r="AF50" i="1"/>
  <c r="AF52" i="1"/>
  <c r="AF53" i="1"/>
  <c r="AF54" i="1"/>
  <c r="AF56" i="1"/>
  <c r="AF57" i="1"/>
  <c r="AF58" i="1"/>
  <c r="AF60" i="1"/>
  <c r="AF61" i="1"/>
  <c r="AF62" i="1"/>
  <c r="AF64" i="1"/>
  <c r="AF65" i="1"/>
  <c r="AF66" i="1"/>
  <c r="AF68" i="1"/>
  <c r="AF69" i="1"/>
  <c r="AF70" i="1"/>
  <c r="AF72" i="1"/>
  <c r="AF73" i="1"/>
  <c r="AF74" i="1"/>
  <c r="AF76" i="1"/>
  <c r="AF77" i="1"/>
  <c r="AF78" i="1"/>
  <c r="AF80" i="1"/>
  <c r="AF81" i="1"/>
  <c r="AF82" i="1"/>
  <c r="AF84" i="1"/>
  <c r="AF85" i="1"/>
  <c r="AF86" i="1"/>
  <c r="AF88" i="1"/>
  <c r="AF89" i="1"/>
  <c r="AF90" i="1"/>
  <c r="AF92" i="1"/>
  <c r="AF93" i="1"/>
  <c r="AF94" i="1"/>
  <c r="AF96" i="1"/>
  <c r="AF97" i="1"/>
  <c r="AF98" i="1"/>
  <c r="AF100" i="1"/>
  <c r="AF101" i="1"/>
  <c r="AF102" i="1"/>
  <c r="AF104" i="1"/>
  <c r="AF105" i="1"/>
  <c r="AF106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10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97" i="1"/>
  <c r="AB98" i="1"/>
  <c r="AB99" i="1"/>
  <c r="AB100" i="1"/>
  <c r="AB101" i="1"/>
  <c r="AB102" i="1"/>
  <c r="AB105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3" i="1"/>
  <c r="U96" i="1"/>
  <c r="U97" i="1"/>
  <c r="U98" i="1"/>
  <c r="U100" i="1"/>
  <c r="U101" i="1"/>
  <c r="U102" i="1"/>
  <c r="U104" i="1"/>
  <c r="U105" i="1"/>
  <c r="U106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V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V92" i="1" s="1"/>
  <c r="S93" i="1"/>
  <c r="S94" i="1"/>
  <c r="V94" i="1" s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4" i="1"/>
  <c r="O105" i="1"/>
  <c r="O106" i="1"/>
  <c r="O107" i="1"/>
  <c r="O7" i="1"/>
  <c r="U91" i="1" l="1"/>
  <c r="U87" i="1"/>
  <c r="U83" i="1"/>
  <c r="U79" i="1"/>
  <c r="U75" i="1"/>
  <c r="U71" i="1"/>
  <c r="AF63" i="1"/>
  <c r="AF59" i="1"/>
  <c r="AF55" i="1"/>
  <c r="AF47" i="1"/>
  <c r="AF43" i="1"/>
  <c r="AF39" i="1"/>
  <c r="U31" i="1"/>
  <c r="U107" i="1"/>
  <c r="U103" i="1"/>
  <c r="U99" i="1"/>
  <c r="U95" i="1"/>
  <c r="U27" i="1"/>
  <c r="U23" i="1"/>
  <c r="U19" i="1"/>
  <c r="U15" i="1"/>
  <c r="U11" i="1"/>
  <c r="AE67" i="1"/>
  <c r="AE63" i="1"/>
  <c r="AE59" i="1"/>
  <c r="AE55" i="1"/>
  <c r="AE51" i="1"/>
  <c r="AE47" i="1"/>
  <c r="AE43" i="1"/>
  <c r="AE39" i="1"/>
  <c r="AE35" i="1"/>
  <c r="V31" i="1"/>
  <c r="U92" i="1"/>
  <c r="U70" i="1"/>
  <c r="U94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7" i="1"/>
  <c r="X6" i="1"/>
  <c r="Y6" i="1"/>
  <c r="Z6" i="1"/>
  <c r="AA6" i="1"/>
  <c r="AB6" i="1"/>
  <c r="AE6" i="1"/>
  <c r="W6" i="1"/>
  <c r="O6" i="1"/>
  <c r="P6" i="1"/>
  <c r="Q6" i="1"/>
  <c r="R6" i="1"/>
  <c r="S6" i="1"/>
  <c r="T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7" i="1"/>
  <c r="E6" i="1"/>
  <c r="F6" i="1"/>
  <c r="AF6" i="1" l="1"/>
  <c r="M6" i="1"/>
  <c r="L6" i="1"/>
  <c r="K6" i="1"/>
  <c r="J6" i="1"/>
  <c r="I6" i="1"/>
</calcChain>
</file>

<file path=xl/sharedStrings.xml><?xml version="1.0" encoding="utf-8"?>
<sst xmlns="http://schemas.openxmlformats.org/spreadsheetml/2006/main" count="251" uniqueCount="136">
  <si>
    <t>Период: 18.11.2024 - 25.11.2024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</si>
  <si>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</si>
  <si>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</si>
  <si>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</si>
  <si>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</si>
  <si>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</si>
  <si>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</si>
  <si>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</si>
  <si>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</si>
  <si>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</si>
  <si>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</si>
  <si>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</si>
  <si>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</si>
  <si>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</si>
  <si>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</si>
  <si>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</si>
  <si>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</si>
  <si>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</si>
  <si>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</si>
  <si>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</si>
  <si>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</si>
  <si>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</si>
  <si>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</si>
  <si>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</si>
  <si>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</si>
  <si>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</si>
  <si>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</si>
  <si>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</si>
  <si>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</si>
  <si>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</si>
  <si>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</si>
  <si>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</si>
  <si>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</si>
  <si>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</si>
  <si>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</si>
  <si>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</si>
  <si>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</si>
  <si>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</si>
  <si>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</si>
  <si>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</si>
  <si>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</si>
  <si>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</si>
  <si>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</si>
  <si>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</si>
  <si>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</si>
  <si>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</si>
  <si>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</si>
  <si>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</si>
  <si>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</si>
  <si>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</si>
  <si>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</si>
  <si>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</si>
  <si>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</si>
  <si>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</si>
  <si>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</si>
  <si>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</si>
  <si>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</si>
  <si>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</si>
  <si>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</si>
  <si>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</si>
  <si>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</si>
  <si>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</si>
  <si>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</si>
  <si>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</si>
  <si>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</si>
  <si>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</si>
  <si>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</si>
  <si>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</si>
  <si>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</si>
  <si>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</si>
  <si>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</si>
  <si>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</si>
  <si>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</si>
  <si>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</si>
  <si>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</si>
  <si>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</si>
  <si>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</si>
  <si>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</si>
  <si>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</si>
  <si>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</si>
  <si>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</si>
  <si>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</si>
  <si>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</si>
  <si>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</si>
  <si>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</si>
  <si>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</si>
  <si>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</si>
  <si>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</si>
  <si>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</si>
  <si>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</si>
  <si>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</si>
  <si>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</si>
  <si>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</si>
  <si>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</si>
  <si>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</si>
  <si>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</si>
  <si>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</si>
  <si>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</si>
  <si>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</si>
  <si>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</si>
  <si>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</si>
  <si>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</si>
  <si>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</si>
  <si>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БОНУС СОЧНЫЕ сос п/о мгс 0.41кг_UZ (6087)  ОСТАНКИНО</t>
  </si>
  <si>
    <t>6159 ВРЕМЯ ОЛИВЬЕ.Папа может вар п/о ОСТАНКИНО</t>
  </si>
  <si>
    <t>6609 С ГОВЯДИНОЙ ПМ сар б/о мгс 0.4кг_45с ОСТАНКИНО</t>
  </si>
  <si>
    <t>6653 ШПИКАЧКИ СОЧНЫЕ С БЕКОНОМ п/о мгс 0.3кг. ОСТАНКИНО</t>
  </si>
  <si>
    <t>6955 СОЧНЫЕ Папа может сос п/о мгс1.5*4_А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</si>
  <si>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</si>
  <si>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</si>
  <si>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</si>
  <si>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</si>
  <si>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</si>
  <si>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</si>
  <si>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</si>
  <si>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</si>
  <si>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</si>
  <si>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</si>
  <si>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</si>
  <si>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</si>
  <si>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</si>
  <si>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</si>
  <si>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</si>
  <si>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</si>
  <si>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23,11,</t>
  </si>
  <si>
    <t>25,11г</t>
  </si>
  <si>
    <t>26,11,</t>
  </si>
  <si>
    <t>28,11,</t>
  </si>
  <si>
    <t>29,11,</t>
  </si>
  <si>
    <t>кор</t>
  </si>
  <si>
    <t>30,11,</t>
  </si>
  <si>
    <t>08,11,</t>
  </si>
  <si>
    <t>14,11,</t>
  </si>
  <si>
    <t>22,11,</t>
  </si>
  <si>
    <t>1т</t>
  </si>
  <si>
    <t>1,2т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</si>
</sst>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15.11.2024 - 22.11.2024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22,11,</v>
          </cell>
          <cell r="L5" t="str">
            <v>23,11,</v>
          </cell>
          <cell r="M5" t="str">
            <v>25,11г</v>
          </cell>
          <cell r="N5" t="str">
            <v>26,11,</v>
          </cell>
          <cell r="Q5" t="str">
            <v>27,11,</v>
          </cell>
          <cell r="R5" t="str">
            <v>28,11,</v>
          </cell>
          <cell r="T5" t="str">
            <v>29,11,</v>
          </cell>
          <cell r="Y5" t="str">
            <v>01,11,</v>
          </cell>
          <cell r="Z5" t="str">
            <v>08,11,</v>
          </cell>
          <cell r="AA5" t="str">
            <v>14,11,</v>
          </cell>
          <cell r="AB5" t="str">
            <v>22,11,</v>
          </cell>
        </row>
        <row r="6">
          <cell r="E6">
            <v>86080.59699999998</v>
          </cell>
          <cell r="F6">
            <v>40904.769</v>
          </cell>
          <cell r="I6">
            <v>87279.208000000013</v>
          </cell>
          <cell r="J6">
            <v>-1198.6109999999999</v>
          </cell>
          <cell r="K6">
            <v>13490</v>
          </cell>
          <cell r="L6">
            <v>13440</v>
          </cell>
          <cell r="M6">
            <v>36570</v>
          </cell>
          <cell r="N6">
            <v>3370</v>
          </cell>
          <cell r="O6">
            <v>0</v>
          </cell>
          <cell r="P6">
            <v>0</v>
          </cell>
          <cell r="Q6">
            <v>14640</v>
          </cell>
          <cell r="R6">
            <v>18870</v>
          </cell>
          <cell r="S6">
            <v>17506.319399999989</v>
          </cell>
          <cell r="T6">
            <v>11720</v>
          </cell>
          <cell r="W6">
            <v>0</v>
          </cell>
          <cell r="X6">
            <v>0</v>
          </cell>
          <cell r="Y6">
            <v>15337.178399999997</v>
          </cell>
          <cell r="Z6">
            <v>19276.797599999991</v>
          </cell>
          <cell r="AA6">
            <v>17280.973399999999</v>
          </cell>
          <cell r="AB6">
            <v>18264.246999999996</v>
          </cell>
        </row>
        <row r="7">
          <cell r="A7" t="str">
            <v>1146 Ароматная с/к в/у ОСТАНКИНО</v>
          </cell>
          <cell r="B7" t="str">
            <v>кг</v>
          </cell>
          <cell r="D7">
            <v>19.474</v>
          </cell>
          <cell r="E7">
            <v>2.9750000000000001</v>
          </cell>
          <cell r="F7">
            <v>16.498999999999999</v>
          </cell>
          <cell r="G7">
            <v>1</v>
          </cell>
          <cell r="H7" t="e">
            <v>#N/A</v>
          </cell>
          <cell r="I7">
            <v>3.194</v>
          </cell>
          <cell r="J7">
            <v>-0.21899999999999986</v>
          </cell>
          <cell r="K7">
            <v>19</v>
          </cell>
          <cell r="L7">
            <v>0</v>
          </cell>
          <cell r="M7">
            <v>0</v>
          </cell>
          <cell r="N7">
            <v>0</v>
          </cell>
          <cell r="S7">
            <v>0.59499999999999997</v>
          </cell>
          <cell r="U7">
            <v>59.662184873949577</v>
          </cell>
          <cell r="V7">
            <v>27.729411764705883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костик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105</v>
          </cell>
          <cell r="D8">
            <v>393</v>
          </cell>
          <cell r="E8">
            <v>293</v>
          </cell>
          <cell r="F8">
            <v>131</v>
          </cell>
          <cell r="G8">
            <v>0.4</v>
          </cell>
          <cell r="H8">
            <v>60</v>
          </cell>
          <cell r="I8">
            <v>356</v>
          </cell>
          <cell r="J8">
            <v>-63</v>
          </cell>
          <cell r="K8">
            <v>80</v>
          </cell>
          <cell r="L8">
            <v>0</v>
          </cell>
          <cell r="M8">
            <v>200</v>
          </cell>
          <cell r="N8">
            <v>200</v>
          </cell>
          <cell r="S8">
            <v>58.6</v>
          </cell>
          <cell r="U8">
            <v>10.426621160409557</v>
          </cell>
          <cell r="V8">
            <v>2.2354948805460748</v>
          </cell>
          <cell r="Y8">
            <v>45.6</v>
          </cell>
          <cell r="Z8">
            <v>73.8</v>
          </cell>
          <cell r="AA8">
            <v>61.2</v>
          </cell>
          <cell r="AB8">
            <v>31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D9">
            <v>18.64</v>
          </cell>
          <cell r="E9">
            <v>5.8520000000000003</v>
          </cell>
          <cell r="F9">
            <v>12.788</v>
          </cell>
          <cell r="G9">
            <v>1</v>
          </cell>
          <cell r="H9" t="e">
            <v>#N/A</v>
          </cell>
          <cell r="I9">
            <v>5.6139999999999999</v>
          </cell>
          <cell r="J9">
            <v>0.23800000000000043</v>
          </cell>
          <cell r="K9">
            <v>19</v>
          </cell>
          <cell r="L9">
            <v>0</v>
          </cell>
          <cell r="M9">
            <v>0</v>
          </cell>
          <cell r="N9">
            <v>0</v>
          </cell>
          <cell r="S9">
            <v>1.1704000000000001</v>
          </cell>
          <cell r="U9">
            <v>27.159945317840052</v>
          </cell>
          <cell r="V9">
            <v>10.926179084073819</v>
          </cell>
          <cell r="Y9">
            <v>0</v>
          </cell>
          <cell r="Z9">
            <v>0</v>
          </cell>
          <cell r="AA9">
            <v>0</v>
          </cell>
          <cell r="AB9">
            <v>0.52200000000000002</v>
          </cell>
          <cell r="AC9" t="str">
            <v>костик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173</v>
          </cell>
          <cell r="D10">
            <v>250</v>
          </cell>
          <cell r="E10">
            <v>363</v>
          </cell>
          <cell r="F10">
            <v>32</v>
          </cell>
          <cell r="G10">
            <v>0.25</v>
          </cell>
          <cell r="H10">
            <v>120</v>
          </cell>
          <cell r="I10">
            <v>365</v>
          </cell>
          <cell r="J10">
            <v>-2</v>
          </cell>
          <cell r="K10">
            <v>0</v>
          </cell>
          <cell r="L10">
            <v>200</v>
          </cell>
          <cell r="M10">
            <v>0</v>
          </cell>
          <cell r="N10">
            <v>0</v>
          </cell>
          <cell r="Q10">
            <v>320</v>
          </cell>
          <cell r="S10">
            <v>72.599999999999994</v>
          </cell>
          <cell r="T10">
            <v>80</v>
          </cell>
          <cell r="U10">
            <v>8.7052341597796143</v>
          </cell>
          <cell r="V10">
            <v>0.44077134986225897</v>
          </cell>
          <cell r="Y10">
            <v>16.2</v>
          </cell>
          <cell r="Z10">
            <v>25.8</v>
          </cell>
          <cell r="AA10">
            <v>18.600000000000001</v>
          </cell>
          <cell r="AB10">
            <v>230</v>
          </cell>
          <cell r="AC10" t="str">
            <v>костик</v>
          </cell>
          <cell r="AD10" t="e">
            <v>#N/A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1366.4939999999999</v>
          </cell>
          <cell r="D11">
            <v>933.50699999999995</v>
          </cell>
          <cell r="E11">
            <v>1450.21</v>
          </cell>
          <cell r="F11">
            <v>821.22</v>
          </cell>
          <cell r="G11">
            <v>0</v>
          </cell>
          <cell r="H11">
            <v>45</v>
          </cell>
          <cell r="I11">
            <v>1453.9</v>
          </cell>
          <cell r="J11">
            <v>-3.6900000000000546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290.04200000000003</v>
          </cell>
          <cell r="U11">
            <v>2.8313830410768093</v>
          </cell>
          <cell r="V11">
            <v>2.8313830410768093</v>
          </cell>
          <cell r="Y11">
            <v>293.99580000000003</v>
          </cell>
          <cell r="Z11">
            <v>333.61279999999999</v>
          </cell>
          <cell r="AA11">
            <v>325.68760000000003</v>
          </cell>
          <cell r="AB11">
            <v>342.24900000000002</v>
          </cell>
          <cell r="AC11" t="str">
            <v>рот1,5кг</v>
          </cell>
          <cell r="AD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1789.2460000000001</v>
          </cell>
          <cell r="D12">
            <v>1189.6089999999999</v>
          </cell>
          <cell r="E12">
            <v>1582.577</v>
          </cell>
          <cell r="F12">
            <v>1325.0409999999999</v>
          </cell>
          <cell r="G12">
            <v>1</v>
          </cell>
          <cell r="H12">
            <v>60</v>
          </cell>
          <cell r="I12">
            <v>1548.65</v>
          </cell>
          <cell r="J12">
            <v>33.926999999999907</v>
          </cell>
          <cell r="K12">
            <v>0</v>
          </cell>
          <cell r="L12">
            <v>0</v>
          </cell>
          <cell r="M12">
            <v>1100</v>
          </cell>
          <cell r="N12">
            <v>0</v>
          </cell>
          <cell r="R12">
            <v>300</v>
          </cell>
          <cell r="S12">
            <v>316.5154</v>
          </cell>
          <cell r="U12">
            <v>8.6095052563003254</v>
          </cell>
          <cell r="V12">
            <v>4.1863397483977085</v>
          </cell>
          <cell r="Y12">
            <v>342.44220000000001</v>
          </cell>
          <cell r="Z12">
            <v>378.40800000000002</v>
          </cell>
          <cell r="AA12">
            <v>331.45760000000001</v>
          </cell>
          <cell r="AB12">
            <v>352.05099999999999</v>
          </cell>
          <cell r="AC12">
            <v>0</v>
          </cell>
          <cell r="AD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11</v>
          </cell>
          <cell r="D13">
            <v>109.624</v>
          </cell>
          <cell r="E13">
            <v>34.601999999999997</v>
          </cell>
          <cell r="F13">
            <v>85.02</v>
          </cell>
          <cell r="G13">
            <v>1</v>
          </cell>
          <cell r="H13">
            <v>120</v>
          </cell>
          <cell r="I13">
            <v>35.1</v>
          </cell>
          <cell r="J13">
            <v>-0.49800000000000466</v>
          </cell>
          <cell r="K13">
            <v>30</v>
          </cell>
          <cell r="L13">
            <v>0</v>
          </cell>
          <cell r="M13">
            <v>0</v>
          </cell>
          <cell r="N13">
            <v>0</v>
          </cell>
          <cell r="S13">
            <v>6.920399999999999</v>
          </cell>
          <cell r="U13">
            <v>16.620426564938445</v>
          </cell>
          <cell r="V13">
            <v>12.285417027917463</v>
          </cell>
          <cell r="Y13">
            <v>8.3065999999999995</v>
          </cell>
          <cell r="Z13">
            <v>9.5947999999999993</v>
          </cell>
          <cell r="AA13">
            <v>15.6938</v>
          </cell>
          <cell r="AB13">
            <v>12.538</v>
          </cell>
          <cell r="AC13">
            <v>0</v>
          </cell>
          <cell r="AD13">
            <v>0</v>
          </cell>
        </row>
        <row r="14">
          <cell r="A14" t="str">
            <v>4555 Докторская ГОСТ вар п/о ОСТАНКИНО</v>
          </cell>
          <cell r="B14" t="str">
            <v>кг</v>
          </cell>
          <cell r="C14">
            <v>22.992999999999999</v>
          </cell>
          <cell r="D14">
            <v>12.151</v>
          </cell>
          <cell r="E14">
            <v>16.248000000000001</v>
          </cell>
          <cell r="F14">
            <v>18.896000000000001</v>
          </cell>
          <cell r="G14">
            <v>1</v>
          </cell>
          <cell r="H14">
            <v>60</v>
          </cell>
          <cell r="I14">
            <v>15.35</v>
          </cell>
          <cell r="J14">
            <v>0.89800000000000146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R14">
            <v>10</v>
          </cell>
          <cell r="S14">
            <v>3.2496</v>
          </cell>
          <cell r="U14">
            <v>11.969473165928115</v>
          </cell>
          <cell r="V14">
            <v>5.8148695224027573</v>
          </cell>
          <cell r="Y14">
            <v>4.8448000000000002</v>
          </cell>
          <cell r="Z14">
            <v>5.6369999999999996</v>
          </cell>
          <cell r="AA14">
            <v>3.5186000000000002</v>
          </cell>
          <cell r="AB14">
            <v>0</v>
          </cell>
          <cell r="AC14" t="str">
            <v>увел</v>
          </cell>
          <cell r="AD14" t="str">
            <v>увел</v>
          </cell>
        </row>
        <row r="15">
          <cell r="A15" t="str">
            <v>4574 Колбаса вар Мясная со шпиком 1кг Папа может п/о (код покуп. 24784) Останкино</v>
          </cell>
          <cell r="B15" t="str">
            <v>кг</v>
          </cell>
          <cell r="C15">
            <v>100.718</v>
          </cell>
          <cell r="D15">
            <v>84.908000000000001</v>
          </cell>
          <cell r="E15">
            <v>132.423</v>
          </cell>
          <cell r="F15">
            <v>50.558999999999997</v>
          </cell>
          <cell r="G15">
            <v>1</v>
          </cell>
          <cell r="H15">
            <v>60</v>
          </cell>
          <cell r="I15">
            <v>130.80000000000001</v>
          </cell>
          <cell r="J15">
            <v>1.6229999999999905</v>
          </cell>
          <cell r="K15">
            <v>20</v>
          </cell>
          <cell r="L15">
            <v>0</v>
          </cell>
          <cell r="M15">
            <v>0</v>
          </cell>
          <cell r="N15">
            <v>40</v>
          </cell>
          <cell r="Q15">
            <v>70</v>
          </cell>
          <cell r="R15">
            <v>30</v>
          </cell>
          <cell r="S15">
            <v>26.4846</v>
          </cell>
          <cell r="T15">
            <v>20</v>
          </cell>
          <cell r="U15">
            <v>8.7053986090029678</v>
          </cell>
          <cell r="V15">
            <v>1.9089961713599599</v>
          </cell>
          <cell r="Y15">
            <v>23.828800000000001</v>
          </cell>
          <cell r="Z15">
            <v>26.551600000000001</v>
          </cell>
          <cell r="AA15">
            <v>25.1812</v>
          </cell>
          <cell r="AB15">
            <v>32.448</v>
          </cell>
          <cell r="AC15">
            <v>0</v>
          </cell>
          <cell r="AD15">
            <v>0</v>
          </cell>
        </row>
        <row r="16">
          <cell r="A16" t="str">
            <v>4691 ШЕЙКА КОПЧЕНАЯ к/в мл/к в/у 300*6  ОСТАНКИНО</v>
          </cell>
          <cell r="B16" t="str">
            <v>шт</v>
          </cell>
          <cell r="C16">
            <v>94</v>
          </cell>
          <cell r="D16">
            <v>44</v>
          </cell>
          <cell r="E16">
            <v>100</v>
          </cell>
          <cell r="F16">
            <v>35</v>
          </cell>
          <cell r="G16">
            <v>0.3</v>
          </cell>
          <cell r="H16">
            <v>45</v>
          </cell>
          <cell r="I16">
            <v>182</v>
          </cell>
          <cell r="J16">
            <v>-82</v>
          </cell>
          <cell r="K16">
            <v>0</v>
          </cell>
          <cell r="L16">
            <v>80</v>
          </cell>
          <cell r="M16">
            <v>80</v>
          </cell>
          <cell r="N16">
            <v>40</v>
          </cell>
          <cell r="S16">
            <v>20</v>
          </cell>
          <cell r="T16">
            <v>40</v>
          </cell>
          <cell r="U16">
            <v>13.75</v>
          </cell>
          <cell r="V16">
            <v>1.75</v>
          </cell>
          <cell r="Y16">
            <v>17.600000000000001</v>
          </cell>
          <cell r="Z16">
            <v>20.6</v>
          </cell>
          <cell r="AA16">
            <v>16.8</v>
          </cell>
          <cell r="AB16">
            <v>34</v>
          </cell>
          <cell r="AC16" t="str">
            <v>костик</v>
          </cell>
          <cell r="AD16" t="str">
            <v>костик</v>
          </cell>
        </row>
        <row r="17">
          <cell r="A17" t="str">
            <v>4786 КОЛБ.СНЭКИ Папа может в/к мгс 1/70_5  ОСТАНКИНО</v>
          </cell>
          <cell r="B17" t="str">
            <v>шт</v>
          </cell>
          <cell r="C17">
            <v>81</v>
          </cell>
          <cell r="D17">
            <v>117</v>
          </cell>
          <cell r="E17">
            <v>96</v>
          </cell>
          <cell r="F17">
            <v>69</v>
          </cell>
          <cell r="G17">
            <v>7.0000000000000007E-2</v>
          </cell>
          <cell r="H17">
            <v>120</v>
          </cell>
          <cell r="I17">
            <v>100</v>
          </cell>
          <cell r="J17">
            <v>-4</v>
          </cell>
          <cell r="K17">
            <v>40</v>
          </cell>
          <cell r="L17">
            <v>0</v>
          </cell>
          <cell r="M17">
            <v>0</v>
          </cell>
          <cell r="N17">
            <v>0</v>
          </cell>
          <cell r="Q17">
            <v>40</v>
          </cell>
          <cell r="S17">
            <v>19.2</v>
          </cell>
          <cell r="T17">
            <v>40</v>
          </cell>
          <cell r="U17">
            <v>9.84375</v>
          </cell>
          <cell r="V17">
            <v>3.59375</v>
          </cell>
          <cell r="Y17">
            <v>32.799999999999997</v>
          </cell>
          <cell r="Z17">
            <v>27.4</v>
          </cell>
          <cell r="AA17">
            <v>28.4</v>
          </cell>
          <cell r="AB17">
            <v>25</v>
          </cell>
          <cell r="AC17" t="str">
            <v>костик</v>
          </cell>
          <cell r="AD17" t="str">
            <v>костик</v>
          </cell>
        </row>
        <row r="18">
          <cell r="A18" t="str">
            <v>4813 ФИЛЕЙНАЯ Папа может вар п/о_Л   ОСТАНКИНО</v>
          </cell>
          <cell r="B18" t="str">
            <v>кг</v>
          </cell>
          <cell r="C18">
            <v>503.55</v>
          </cell>
          <cell r="D18">
            <v>220.14599999999999</v>
          </cell>
          <cell r="E18">
            <v>524.88499999999999</v>
          </cell>
          <cell r="F18">
            <v>192.084</v>
          </cell>
          <cell r="G18">
            <v>1</v>
          </cell>
          <cell r="H18">
            <v>60</v>
          </cell>
          <cell r="I18">
            <v>495.95</v>
          </cell>
          <cell r="J18">
            <v>28.935000000000002</v>
          </cell>
          <cell r="K18">
            <v>0</v>
          </cell>
          <cell r="L18">
            <v>50</v>
          </cell>
          <cell r="M18">
            <v>400</v>
          </cell>
          <cell r="N18">
            <v>0</v>
          </cell>
          <cell r="Q18">
            <v>100</v>
          </cell>
          <cell r="R18">
            <v>50</v>
          </cell>
          <cell r="S18">
            <v>104.977</v>
          </cell>
          <cell r="T18">
            <v>100</v>
          </cell>
          <cell r="U18">
            <v>8.4978995398992154</v>
          </cell>
          <cell r="V18">
            <v>1.829772235823085</v>
          </cell>
          <cell r="Y18">
            <v>95.639600000000002</v>
          </cell>
          <cell r="Z18">
            <v>119.4778</v>
          </cell>
          <cell r="AA18">
            <v>99.350800000000007</v>
          </cell>
          <cell r="AB18">
            <v>124.096</v>
          </cell>
          <cell r="AC18">
            <v>0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816</v>
          </cell>
          <cell r="D19">
            <v>349</v>
          </cell>
          <cell r="E19">
            <v>621</v>
          </cell>
          <cell r="F19">
            <v>475</v>
          </cell>
          <cell r="G19">
            <v>0.25</v>
          </cell>
          <cell r="H19">
            <v>120</v>
          </cell>
          <cell r="I19">
            <v>621</v>
          </cell>
          <cell r="J19">
            <v>0</v>
          </cell>
          <cell r="K19">
            <v>0</v>
          </cell>
          <cell r="L19">
            <v>200</v>
          </cell>
          <cell r="M19">
            <v>1000</v>
          </cell>
          <cell r="N19">
            <v>0</v>
          </cell>
          <cell r="S19">
            <v>124.2</v>
          </cell>
          <cell r="U19">
            <v>13.486312399355878</v>
          </cell>
          <cell r="V19">
            <v>3.8244766505636072</v>
          </cell>
          <cell r="Y19">
            <v>88</v>
          </cell>
          <cell r="Z19">
            <v>99.6</v>
          </cell>
          <cell r="AA19">
            <v>82.2</v>
          </cell>
          <cell r="AB19">
            <v>71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38.744999999999997</v>
          </cell>
          <cell r="D20">
            <v>20.873999999999999</v>
          </cell>
          <cell r="E20">
            <v>32.563000000000002</v>
          </cell>
          <cell r="F20">
            <v>24.07</v>
          </cell>
          <cell r="G20">
            <v>1</v>
          </cell>
          <cell r="H20">
            <v>30</v>
          </cell>
          <cell r="I20">
            <v>34.799999999999997</v>
          </cell>
          <cell r="J20">
            <v>-2.2369999999999948</v>
          </cell>
          <cell r="K20">
            <v>10</v>
          </cell>
          <cell r="L20">
            <v>0</v>
          </cell>
          <cell r="M20">
            <v>0</v>
          </cell>
          <cell r="N20">
            <v>10</v>
          </cell>
          <cell r="R20">
            <v>10</v>
          </cell>
          <cell r="S20">
            <v>6.5126000000000008</v>
          </cell>
          <cell r="U20">
            <v>8.3023677179621025</v>
          </cell>
          <cell r="V20">
            <v>3.6959125387709975</v>
          </cell>
          <cell r="Y20">
            <v>6.8323999999999998</v>
          </cell>
          <cell r="Z20">
            <v>2.3782000000000001</v>
          </cell>
          <cell r="AA20">
            <v>7.4535999999999998</v>
          </cell>
          <cell r="AB20">
            <v>4.468</v>
          </cell>
          <cell r="AC20" t="str">
            <v>костик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631.65300000000002</v>
          </cell>
          <cell r="D21">
            <v>153.15600000000001</v>
          </cell>
          <cell r="E21">
            <v>487.12</v>
          </cell>
          <cell r="F21">
            <v>191.60400000000001</v>
          </cell>
          <cell r="G21">
            <v>1</v>
          </cell>
          <cell r="H21">
            <v>45</v>
          </cell>
          <cell r="I21">
            <v>478.2</v>
          </cell>
          <cell r="J21">
            <v>8.9200000000000159</v>
          </cell>
          <cell r="K21">
            <v>100</v>
          </cell>
          <cell r="L21">
            <v>140</v>
          </cell>
          <cell r="M21">
            <v>250</v>
          </cell>
          <cell r="N21">
            <v>0</v>
          </cell>
          <cell r="R21">
            <v>50</v>
          </cell>
          <cell r="S21">
            <v>97.424000000000007</v>
          </cell>
          <cell r="T21">
            <v>100</v>
          </cell>
          <cell r="U21">
            <v>8.5359254393168005</v>
          </cell>
          <cell r="V21">
            <v>1.9667022499589424</v>
          </cell>
          <cell r="Y21">
            <v>96.305999999999997</v>
          </cell>
          <cell r="Z21">
            <v>129.738</v>
          </cell>
          <cell r="AA21">
            <v>98.6798</v>
          </cell>
          <cell r="AB21">
            <v>161.75800000000001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1535</v>
          </cell>
          <cell r="D22">
            <v>277</v>
          </cell>
          <cell r="E22">
            <v>893</v>
          </cell>
          <cell r="F22">
            <v>817</v>
          </cell>
          <cell r="G22">
            <v>0.25</v>
          </cell>
          <cell r="H22">
            <v>120</v>
          </cell>
          <cell r="I22">
            <v>911</v>
          </cell>
          <cell r="J22">
            <v>-18</v>
          </cell>
          <cell r="K22">
            <v>240</v>
          </cell>
          <cell r="L22">
            <v>0</v>
          </cell>
          <cell r="M22">
            <v>1000</v>
          </cell>
          <cell r="N22">
            <v>0</v>
          </cell>
          <cell r="S22">
            <v>178.6</v>
          </cell>
          <cell r="U22">
            <v>11.517357222844346</v>
          </cell>
          <cell r="V22">
            <v>4.5744680851063828</v>
          </cell>
          <cell r="Y22">
            <v>167.8</v>
          </cell>
          <cell r="Z22">
            <v>213.4</v>
          </cell>
          <cell r="AA22">
            <v>185.2</v>
          </cell>
          <cell r="AB22">
            <v>171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1109.384</v>
          </cell>
          <cell r="D23">
            <v>470.21600000000001</v>
          </cell>
          <cell r="E23">
            <v>1113.2909999999999</v>
          </cell>
          <cell r="F23">
            <v>359.18599999999998</v>
          </cell>
          <cell r="G23">
            <v>1</v>
          </cell>
          <cell r="H23">
            <v>45</v>
          </cell>
          <cell r="I23">
            <v>1090</v>
          </cell>
          <cell r="J23">
            <v>23.29099999999994</v>
          </cell>
          <cell r="K23">
            <v>200</v>
          </cell>
          <cell r="L23">
            <v>300</v>
          </cell>
          <cell r="M23">
            <v>700</v>
          </cell>
          <cell r="N23">
            <v>0</v>
          </cell>
          <cell r="R23">
            <v>150</v>
          </cell>
          <cell r="S23">
            <v>222.65819999999999</v>
          </cell>
          <cell r="T23">
            <v>200</v>
          </cell>
          <cell r="U23">
            <v>8.5745146596891555</v>
          </cell>
          <cell r="V23">
            <v>1.6131721176224365</v>
          </cell>
          <cell r="Y23">
            <v>233.2996</v>
          </cell>
          <cell r="Z23">
            <v>259.04840000000002</v>
          </cell>
          <cell r="AA23">
            <v>219.62600000000003</v>
          </cell>
          <cell r="AB23">
            <v>233.11199999999999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272</v>
          </cell>
          <cell r="D24">
            <v>127</v>
          </cell>
          <cell r="E24">
            <v>275</v>
          </cell>
          <cell r="F24">
            <v>41</v>
          </cell>
          <cell r="G24">
            <v>0.15</v>
          </cell>
          <cell r="H24">
            <v>60</v>
          </cell>
          <cell r="I24">
            <v>286</v>
          </cell>
          <cell r="J24">
            <v>-11</v>
          </cell>
          <cell r="K24">
            <v>40</v>
          </cell>
          <cell r="L24">
            <v>80</v>
          </cell>
          <cell r="M24">
            <v>80</v>
          </cell>
          <cell r="N24">
            <v>40</v>
          </cell>
          <cell r="Q24">
            <v>80</v>
          </cell>
          <cell r="R24">
            <v>40</v>
          </cell>
          <cell r="S24">
            <v>55</v>
          </cell>
          <cell r="T24">
            <v>40</v>
          </cell>
          <cell r="U24">
            <v>8.0181818181818176</v>
          </cell>
          <cell r="V24">
            <v>0.74545454545454548</v>
          </cell>
          <cell r="Y24">
            <v>50</v>
          </cell>
          <cell r="Z24">
            <v>62.6</v>
          </cell>
          <cell r="AA24">
            <v>44.8</v>
          </cell>
          <cell r="AB24">
            <v>47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2481</v>
          </cell>
          <cell r="D25">
            <v>4519</v>
          </cell>
          <cell r="E25">
            <v>2228</v>
          </cell>
          <cell r="F25">
            <v>1608</v>
          </cell>
          <cell r="G25">
            <v>0.12</v>
          </cell>
          <cell r="H25">
            <v>60</v>
          </cell>
          <cell r="I25">
            <v>2236</v>
          </cell>
          <cell r="J25">
            <v>-8</v>
          </cell>
          <cell r="K25">
            <v>400</v>
          </cell>
          <cell r="L25">
            <v>0</v>
          </cell>
          <cell r="M25">
            <v>1000</v>
          </cell>
          <cell r="N25">
            <v>0</v>
          </cell>
          <cell r="R25">
            <v>600</v>
          </cell>
          <cell r="S25">
            <v>445.6</v>
          </cell>
          <cell r="T25">
            <v>200</v>
          </cell>
          <cell r="U25">
            <v>8.5457809694793525</v>
          </cell>
          <cell r="V25">
            <v>3.608617594254937</v>
          </cell>
          <cell r="Y25">
            <v>393.6</v>
          </cell>
          <cell r="Z25">
            <v>597.6</v>
          </cell>
          <cell r="AA25">
            <v>453.6</v>
          </cell>
          <cell r="AB25">
            <v>442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214.87</v>
          </cell>
          <cell r="D26">
            <v>53.53</v>
          </cell>
          <cell r="E26">
            <v>217.34700000000001</v>
          </cell>
          <cell r="F26">
            <v>45.893999999999998</v>
          </cell>
          <cell r="G26">
            <v>1</v>
          </cell>
          <cell r="H26">
            <v>45</v>
          </cell>
          <cell r="I26">
            <v>219.6</v>
          </cell>
          <cell r="J26">
            <v>-2.2529999999999859</v>
          </cell>
          <cell r="K26">
            <v>50</v>
          </cell>
          <cell r="L26">
            <v>0</v>
          </cell>
          <cell r="M26">
            <v>150</v>
          </cell>
          <cell r="N26">
            <v>20</v>
          </cell>
          <cell r="Q26">
            <v>20</v>
          </cell>
          <cell r="R26">
            <v>40</v>
          </cell>
          <cell r="S26">
            <v>43.4694</v>
          </cell>
          <cell r="T26">
            <v>40</v>
          </cell>
          <cell r="U26">
            <v>8.4172774411425042</v>
          </cell>
          <cell r="V26">
            <v>1.0557771673867133</v>
          </cell>
          <cell r="Y26">
            <v>45.698</v>
          </cell>
          <cell r="Z26">
            <v>50.377400000000002</v>
          </cell>
          <cell r="AA26">
            <v>42.320800000000006</v>
          </cell>
          <cell r="AB26">
            <v>31.373000000000001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1676</v>
          </cell>
          <cell r="D27">
            <v>447</v>
          </cell>
          <cell r="E27">
            <v>1151</v>
          </cell>
          <cell r="F27">
            <v>906</v>
          </cell>
          <cell r="G27">
            <v>0.25</v>
          </cell>
          <cell r="H27">
            <v>120</v>
          </cell>
          <cell r="I27">
            <v>1174</v>
          </cell>
          <cell r="J27">
            <v>-23</v>
          </cell>
          <cell r="K27">
            <v>200</v>
          </cell>
          <cell r="L27">
            <v>200</v>
          </cell>
          <cell r="M27">
            <v>1600</v>
          </cell>
          <cell r="N27">
            <v>0</v>
          </cell>
          <cell r="S27">
            <v>230.2</v>
          </cell>
          <cell r="U27">
            <v>12.623805386620331</v>
          </cell>
          <cell r="V27">
            <v>3.9357080799304955</v>
          </cell>
          <cell r="Y27">
            <v>144.80000000000001</v>
          </cell>
          <cell r="Z27">
            <v>211.6</v>
          </cell>
          <cell r="AA27">
            <v>167</v>
          </cell>
          <cell r="AB27">
            <v>154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146.816</v>
          </cell>
          <cell r="E28">
            <v>39.518999999999998</v>
          </cell>
          <cell r="F28">
            <v>107.297</v>
          </cell>
          <cell r="G28">
            <v>1</v>
          </cell>
          <cell r="H28">
            <v>120</v>
          </cell>
          <cell r="I28">
            <v>40.200000000000003</v>
          </cell>
          <cell r="J28">
            <v>-0.68100000000000449</v>
          </cell>
          <cell r="K28">
            <v>0</v>
          </cell>
          <cell r="L28">
            <v>0</v>
          </cell>
          <cell r="M28">
            <v>100</v>
          </cell>
          <cell r="N28">
            <v>0</v>
          </cell>
          <cell r="S28">
            <v>7.9037999999999995</v>
          </cell>
          <cell r="U28">
            <v>26.227510817581418</v>
          </cell>
          <cell r="V28">
            <v>13.575368809939523</v>
          </cell>
          <cell r="Y28">
            <v>9.0822000000000003</v>
          </cell>
          <cell r="Z28">
            <v>15.4498</v>
          </cell>
          <cell r="AA28">
            <v>11.9016</v>
          </cell>
          <cell r="AB28">
            <v>6.9770000000000003</v>
          </cell>
          <cell r="AC28">
            <v>0</v>
          </cell>
          <cell r="AD28">
            <v>0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308.79700000000003</v>
          </cell>
          <cell r="D29">
            <v>239.715</v>
          </cell>
          <cell r="E29">
            <v>335.68099999999998</v>
          </cell>
          <cell r="F29">
            <v>208.77799999999999</v>
          </cell>
          <cell r="G29">
            <v>1</v>
          </cell>
          <cell r="H29">
            <v>60</v>
          </cell>
          <cell r="I29">
            <v>317.55</v>
          </cell>
          <cell r="J29">
            <v>18.130999999999972</v>
          </cell>
          <cell r="K29">
            <v>100</v>
          </cell>
          <cell r="L29">
            <v>0</v>
          </cell>
          <cell r="M29">
            <v>220</v>
          </cell>
          <cell r="N29">
            <v>0</v>
          </cell>
          <cell r="S29">
            <v>67.136200000000002</v>
          </cell>
          <cell r="T29">
            <v>40</v>
          </cell>
          <cell r="U29">
            <v>8.472001692082662</v>
          </cell>
          <cell r="V29">
            <v>3.1097679046475668</v>
          </cell>
          <cell r="Y29">
            <v>70.408000000000001</v>
          </cell>
          <cell r="Z29">
            <v>76.520200000000003</v>
          </cell>
          <cell r="AA29">
            <v>75.046000000000006</v>
          </cell>
          <cell r="AB29">
            <v>74.55</v>
          </cell>
          <cell r="AC29">
            <v>0</v>
          </cell>
          <cell r="AD29">
            <v>0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916</v>
          </cell>
          <cell r="D30">
            <v>947</v>
          </cell>
          <cell r="E30">
            <v>1120</v>
          </cell>
          <cell r="F30">
            <v>606</v>
          </cell>
          <cell r="G30">
            <v>0.22</v>
          </cell>
          <cell r="H30">
            <v>120</v>
          </cell>
          <cell r="I30">
            <v>1131</v>
          </cell>
          <cell r="J30">
            <v>-11</v>
          </cell>
          <cell r="K30">
            <v>200</v>
          </cell>
          <cell r="L30">
            <v>200</v>
          </cell>
          <cell r="M30">
            <v>400</v>
          </cell>
          <cell r="N30">
            <v>0</v>
          </cell>
          <cell r="Q30">
            <v>200</v>
          </cell>
          <cell r="R30">
            <v>200</v>
          </cell>
          <cell r="S30">
            <v>224</v>
          </cell>
          <cell r="T30">
            <v>120</v>
          </cell>
          <cell r="U30">
            <v>8.5982142857142865</v>
          </cell>
          <cell r="V30">
            <v>2.7053571428571428</v>
          </cell>
          <cell r="Y30">
            <v>147.4</v>
          </cell>
          <cell r="Z30">
            <v>214.4</v>
          </cell>
          <cell r="AA30">
            <v>191.2</v>
          </cell>
          <cell r="AB30">
            <v>193</v>
          </cell>
          <cell r="AC30" t="str">
            <v>костик</v>
          </cell>
          <cell r="AD30">
            <v>0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1472.63</v>
          </cell>
          <cell r="D31">
            <v>1207.02</v>
          </cell>
          <cell r="E31">
            <v>1954</v>
          </cell>
          <cell r="F31">
            <v>1194</v>
          </cell>
          <cell r="G31">
            <v>1</v>
          </cell>
          <cell r="H31">
            <v>45</v>
          </cell>
          <cell r="I31">
            <v>1611</v>
          </cell>
          <cell r="J31">
            <v>343</v>
          </cell>
          <cell r="K31">
            <v>200</v>
          </cell>
          <cell r="L31">
            <v>700</v>
          </cell>
          <cell r="M31">
            <v>1850</v>
          </cell>
          <cell r="N31">
            <v>950</v>
          </cell>
          <cell r="Q31">
            <v>340</v>
          </cell>
          <cell r="S31">
            <v>681</v>
          </cell>
          <cell r="T31">
            <v>600</v>
          </cell>
          <cell r="U31">
            <v>8.5668135095447866</v>
          </cell>
          <cell r="V31">
            <v>1.7533039647577093</v>
          </cell>
          <cell r="Y31">
            <v>427.8</v>
          </cell>
          <cell r="Z31">
            <v>427.4</v>
          </cell>
          <cell r="AA31">
            <v>419</v>
          </cell>
          <cell r="AB31">
            <v>264.089</v>
          </cell>
          <cell r="AC31" t="str">
            <v>рот1,5кг</v>
          </cell>
          <cell r="AD31" t="str">
            <v>?</v>
          </cell>
        </row>
        <row r="32">
          <cell r="A32" t="str">
            <v>6158 ВРЕМЯ ОЛИВЬЕ Папа может вар п/о 0.4кг   ОСТАНКИНО</v>
          </cell>
          <cell r="B32" t="str">
            <v>шт</v>
          </cell>
          <cell r="C32">
            <v>75</v>
          </cell>
          <cell r="D32">
            <v>1116</v>
          </cell>
          <cell r="E32">
            <v>530</v>
          </cell>
          <cell r="F32">
            <v>654</v>
          </cell>
          <cell r="G32">
            <v>0.4</v>
          </cell>
          <cell r="H32" t="e">
            <v>#N/A</v>
          </cell>
          <cell r="I32">
            <v>790</v>
          </cell>
          <cell r="J32">
            <v>-260</v>
          </cell>
          <cell r="K32">
            <v>200</v>
          </cell>
          <cell r="L32">
            <v>0</v>
          </cell>
          <cell r="M32">
            <v>200</v>
          </cell>
          <cell r="N32">
            <v>1000</v>
          </cell>
          <cell r="Q32">
            <v>1000</v>
          </cell>
          <cell r="R32">
            <v>1000</v>
          </cell>
          <cell r="S32">
            <v>106</v>
          </cell>
          <cell r="T32">
            <v>1000</v>
          </cell>
          <cell r="U32">
            <v>47.679245283018865</v>
          </cell>
          <cell r="V32">
            <v>6.1698113207547172</v>
          </cell>
          <cell r="Y32">
            <v>124.6</v>
          </cell>
          <cell r="Z32">
            <v>99.8</v>
          </cell>
          <cell r="AA32">
            <v>167</v>
          </cell>
          <cell r="AB32">
            <v>235</v>
          </cell>
          <cell r="AC32" t="str">
            <v>Костик</v>
          </cell>
          <cell r="AD32" t="str">
            <v>увел</v>
          </cell>
        </row>
        <row r="33">
          <cell r="A33" t="str">
            <v>6159 ВРЕМЯ ОЛИВЬЕ.Папа может вар п/о ОСТАНКИНО</v>
          </cell>
          <cell r="B33" t="str">
            <v>кг</v>
          </cell>
          <cell r="C33">
            <v>10.878</v>
          </cell>
          <cell r="D33">
            <v>32.643999999999998</v>
          </cell>
          <cell r="E33">
            <v>35.484000000000002</v>
          </cell>
          <cell r="F33">
            <v>8.0380000000000003</v>
          </cell>
          <cell r="G33">
            <v>1</v>
          </cell>
          <cell r="H33" t="e">
            <v>#N/A</v>
          </cell>
          <cell r="I33">
            <v>33.35</v>
          </cell>
          <cell r="J33">
            <v>2.1340000000000003</v>
          </cell>
          <cell r="K33">
            <v>10</v>
          </cell>
          <cell r="L33">
            <v>0</v>
          </cell>
          <cell r="M33">
            <v>0</v>
          </cell>
          <cell r="N33">
            <v>0</v>
          </cell>
          <cell r="Q33">
            <v>20</v>
          </cell>
          <cell r="R33">
            <v>20</v>
          </cell>
          <cell r="S33">
            <v>7.0968</v>
          </cell>
          <cell r="U33">
            <v>8.1780520798106178</v>
          </cell>
          <cell r="V33">
            <v>1.1326231540976215</v>
          </cell>
          <cell r="Y33">
            <v>6.3761999999999999</v>
          </cell>
          <cell r="Z33">
            <v>1.3580000000000001</v>
          </cell>
          <cell r="AA33">
            <v>5.1530000000000005</v>
          </cell>
          <cell r="AB33">
            <v>13.632</v>
          </cell>
          <cell r="AC33" t="str">
            <v>увел</v>
          </cell>
          <cell r="AD33" t="str">
            <v>костик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177</v>
          </cell>
          <cell r="D34">
            <v>305</v>
          </cell>
          <cell r="E34">
            <v>437</v>
          </cell>
          <cell r="F34">
            <v>35</v>
          </cell>
          <cell r="G34">
            <v>0.3</v>
          </cell>
          <cell r="H34" t="e">
            <v>#N/A</v>
          </cell>
          <cell r="I34">
            <v>467</v>
          </cell>
          <cell r="J34">
            <v>-30</v>
          </cell>
          <cell r="K34">
            <v>60</v>
          </cell>
          <cell r="L34">
            <v>80</v>
          </cell>
          <cell r="M34">
            <v>240</v>
          </cell>
          <cell r="N34">
            <v>0</v>
          </cell>
          <cell r="Q34">
            <v>160</v>
          </cell>
          <cell r="R34">
            <v>80</v>
          </cell>
          <cell r="S34">
            <v>87.4</v>
          </cell>
          <cell r="T34">
            <v>120</v>
          </cell>
          <cell r="U34">
            <v>8.8672768878718529</v>
          </cell>
          <cell r="V34">
            <v>0.40045766590389015</v>
          </cell>
          <cell r="Y34">
            <v>53.4</v>
          </cell>
          <cell r="Z34">
            <v>64.2</v>
          </cell>
          <cell r="AA34">
            <v>67.8</v>
          </cell>
          <cell r="AB34">
            <v>88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384</v>
          </cell>
          <cell r="D35">
            <v>912</v>
          </cell>
          <cell r="E35">
            <v>849</v>
          </cell>
          <cell r="F35">
            <v>428</v>
          </cell>
          <cell r="G35">
            <v>0.3</v>
          </cell>
          <cell r="H35" t="e">
            <v>#N/A</v>
          </cell>
          <cell r="I35">
            <v>859</v>
          </cell>
          <cell r="J35">
            <v>-10</v>
          </cell>
          <cell r="K35">
            <v>240</v>
          </cell>
          <cell r="L35">
            <v>240</v>
          </cell>
          <cell r="M35">
            <v>0</v>
          </cell>
          <cell r="N35">
            <v>0</v>
          </cell>
          <cell r="Q35">
            <v>240</v>
          </cell>
          <cell r="R35">
            <v>120</v>
          </cell>
          <cell r="S35">
            <v>169.8</v>
          </cell>
          <cell r="T35">
            <v>120</v>
          </cell>
          <cell r="U35">
            <v>8.174322732626619</v>
          </cell>
          <cell r="V35">
            <v>2.5206124852767959</v>
          </cell>
          <cell r="Y35">
            <v>122.4</v>
          </cell>
          <cell r="Z35">
            <v>134</v>
          </cell>
          <cell r="AA35">
            <v>135.6</v>
          </cell>
          <cell r="AB35">
            <v>358</v>
          </cell>
          <cell r="AC35" t="str">
            <v>костик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170</v>
          </cell>
          <cell r="D36">
            <v>618</v>
          </cell>
          <cell r="E36">
            <v>666</v>
          </cell>
          <cell r="F36">
            <v>2</v>
          </cell>
          <cell r="G36">
            <v>0.09</v>
          </cell>
          <cell r="H36" t="e">
            <v>#N/A</v>
          </cell>
          <cell r="I36">
            <v>715</v>
          </cell>
          <cell r="J36">
            <v>-49</v>
          </cell>
          <cell r="K36">
            <v>100</v>
          </cell>
          <cell r="L36">
            <v>240</v>
          </cell>
          <cell r="M36">
            <v>80</v>
          </cell>
          <cell r="N36">
            <v>200</v>
          </cell>
          <cell r="Q36">
            <v>240</v>
          </cell>
          <cell r="R36">
            <v>120</v>
          </cell>
          <cell r="S36">
            <v>133.19999999999999</v>
          </cell>
          <cell r="T36">
            <v>120</v>
          </cell>
          <cell r="U36">
            <v>8.2732732732732739</v>
          </cell>
          <cell r="V36">
            <v>1.5015015015015017E-2</v>
          </cell>
          <cell r="Y36">
            <v>63.2</v>
          </cell>
          <cell r="Z36">
            <v>80.8</v>
          </cell>
          <cell r="AA36">
            <v>93.2</v>
          </cell>
          <cell r="AB36">
            <v>211</v>
          </cell>
          <cell r="AC36" t="str">
            <v>увел</v>
          </cell>
          <cell r="AD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158</v>
          </cell>
          <cell r="D37">
            <v>78</v>
          </cell>
          <cell r="E37">
            <v>178</v>
          </cell>
          <cell r="F37">
            <v>26</v>
          </cell>
          <cell r="G37">
            <v>0.09</v>
          </cell>
          <cell r="H37" t="e">
            <v>#N/A</v>
          </cell>
          <cell r="I37">
            <v>181</v>
          </cell>
          <cell r="J37">
            <v>-3</v>
          </cell>
          <cell r="K37">
            <v>40</v>
          </cell>
          <cell r="L37">
            <v>40</v>
          </cell>
          <cell r="M37">
            <v>120</v>
          </cell>
          <cell r="N37">
            <v>0</v>
          </cell>
          <cell r="Q37">
            <v>40</v>
          </cell>
          <cell r="R37">
            <v>40</v>
          </cell>
          <cell r="S37">
            <v>35.6</v>
          </cell>
          <cell r="U37">
            <v>8.595505617977528</v>
          </cell>
          <cell r="V37">
            <v>0.7303370786516854</v>
          </cell>
          <cell r="Y37">
            <v>20</v>
          </cell>
          <cell r="Z37">
            <v>34.200000000000003</v>
          </cell>
          <cell r="AA37">
            <v>26</v>
          </cell>
          <cell r="AB37">
            <v>14</v>
          </cell>
          <cell r="AC37" t="str">
            <v>увел</v>
          </cell>
          <cell r="AD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304</v>
          </cell>
          <cell r="D38">
            <v>485</v>
          </cell>
          <cell r="E38">
            <v>484</v>
          </cell>
          <cell r="F38">
            <v>116</v>
          </cell>
          <cell r="G38">
            <v>0.09</v>
          </cell>
          <cell r="H38">
            <v>45</v>
          </cell>
          <cell r="I38">
            <v>488</v>
          </cell>
          <cell r="J38">
            <v>-4</v>
          </cell>
          <cell r="K38">
            <v>120</v>
          </cell>
          <cell r="L38">
            <v>80</v>
          </cell>
          <cell r="M38">
            <v>240</v>
          </cell>
          <cell r="N38">
            <v>0</v>
          </cell>
          <cell r="Q38">
            <v>80</v>
          </cell>
          <cell r="R38">
            <v>90</v>
          </cell>
          <cell r="S38">
            <v>96.8</v>
          </cell>
          <cell r="T38">
            <v>100</v>
          </cell>
          <cell r="U38">
            <v>8.5330578512396702</v>
          </cell>
          <cell r="V38">
            <v>1.1983471074380165</v>
          </cell>
          <cell r="Y38">
            <v>87</v>
          </cell>
          <cell r="Z38">
            <v>101.6</v>
          </cell>
          <cell r="AA38">
            <v>94.6</v>
          </cell>
          <cell r="AB38">
            <v>94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189</v>
          </cell>
          <cell r="D39">
            <v>83</v>
          </cell>
          <cell r="E39">
            <v>163</v>
          </cell>
          <cell r="F39">
            <v>109</v>
          </cell>
          <cell r="G39">
            <v>0.4</v>
          </cell>
          <cell r="H39">
            <v>60</v>
          </cell>
          <cell r="I39">
            <v>163</v>
          </cell>
          <cell r="J39">
            <v>0</v>
          </cell>
          <cell r="K39">
            <v>40</v>
          </cell>
          <cell r="L39">
            <v>0</v>
          </cell>
          <cell r="M39">
            <v>40</v>
          </cell>
          <cell r="N39">
            <v>0</v>
          </cell>
          <cell r="Q39">
            <v>40</v>
          </cell>
          <cell r="R39">
            <v>40</v>
          </cell>
          <cell r="S39">
            <v>32.6</v>
          </cell>
          <cell r="U39">
            <v>8.2515337423312882</v>
          </cell>
          <cell r="V39">
            <v>3.3435582822085887</v>
          </cell>
          <cell r="Y39">
            <v>45</v>
          </cell>
          <cell r="Z39">
            <v>45.2</v>
          </cell>
          <cell r="AA39">
            <v>37.6</v>
          </cell>
          <cell r="AB39">
            <v>32</v>
          </cell>
          <cell r="AC39" t="str">
            <v>м30з</v>
          </cell>
          <cell r="AD39" t="str">
            <v>м30з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D40">
            <v>9.1419999999999995</v>
          </cell>
          <cell r="E40">
            <v>10.789</v>
          </cell>
          <cell r="F40">
            <v>-1.647</v>
          </cell>
          <cell r="G40">
            <v>1</v>
          </cell>
          <cell r="H40" t="e">
            <v>#N/A</v>
          </cell>
          <cell r="I40">
            <v>9.6</v>
          </cell>
          <cell r="J40">
            <v>1.1890000000000001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Q40">
            <v>10</v>
          </cell>
          <cell r="S40">
            <v>2.1577999999999999</v>
          </cell>
          <cell r="T40">
            <v>10</v>
          </cell>
          <cell r="U40">
            <v>8.5054221892668469</v>
          </cell>
          <cell r="V40">
            <v>-0.7632774121790713</v>
          </cell>
          <cell r="Y40">
            <v>4.9786000000000001</v>
          </cell>
          <cell r="Z40">
            <v>2.1992000000000003</v>
          </cell>
          <cell r="AA40">
            <v>1.5582</v>
          </cell>
          <cell r="AB40">
            <v>6.1550000000000002</v>
          </cell>
          <cell r="AC40" t="str">
            <v>увел</v>
          </cell>
          <cell r="AD40" t="str">
            <v>увел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431</v>
          </cell>
          <cell r="D41">
            <v>91</v>
          </cell>
          <cell r="E41">
            <v>365</v>
          </cell>
          <cell r="F41">
            <v>152</v>
          </cell>
          <cell r="G41">
            <v>0.4</v>
          </cell>
          <cell r="H41">
            <v>60</v>
          </cell>
          <cell r="I41">
            <v>370</v>
          </cell>
          <cell r="J41">
            <v>-5</v>
          </cell>
          <cell r="K41">
            <v>80</v>
          </cell>
          <cell r="L41">
            <v>0</v>
          </cell>
          <cell r="M41">
            <v>0</v>
          </cell>
          <cell r="N41">
            <v>0</v>
          </cell>
          <cell r="Q41">
            <v>240</v>
          </cell>
          <cell r="R41">
            <v>80</v>
          </cell>
          <cell r="S41">
            <v>73</v>
          </cell>
          <cell r="T41">
            <v>80</v>
          </cell>
          <cell r="U41">
            <v>8.6575342465753433</v>
          </cell>
          <cell r="V41">
            <v>2.0821917808219177</v>
          </cell>
          <cell r="Y41">
            <v>80.400000000000006</v>
          </cell>
          <cell r="Z41">
            <v>99.2</v>
          </cell>
          <cell r="AA41">
            <v>73</v>
          </cell>
          <cell r="AB41">
            <v>88</v>
          </cell>
          <cell r="AC41" t="str">
            <v>м135з</v>
          </cell>
          <cell r="AD41" t="str">
            <v>м135з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218</v>
          </cell>
          <cell r="D42">
            <v>368</v>
          </cell>
          <cell r="E42">
            <v>484</v>
          </cell>
          <cell r="F42">
            <v>13</v>
          </cell>
          <cell r="G42">
            <v>0.15</v>
          </cell>
          <cell r="H42" t="e">
            <v>#N/A</v>
          </cell>
          <cell r="I42">
            <v>511</v>
          </cell>
          <cell r="J42">
            <v>-27</v>
          </cell>
          <cell r="K42">
            <v>40</v>
          </cell>
          <cell r="L42">
            <v>200</v>
          </cell>
          <cell r="M42">
            <v>40</v>
          </cell>
          <cell r="N42">
            <v>120</v>
          </cell>
          <cell r="Q42">
            <v>240</v>
          </cell>
          <cell r="R42">
            <v>80</v>
          </cell>
          <cell r="S42">
            <v>96.8</v>
          </cell>
          <cell r="T42">
            <v>80</v>
          </cell>
          <cell r="U42">
            <v>8.3987603305785132</v>
          </cell>
          <cell r="V42">
            <v>0.13429752066115702</v>
          </cell>
          <cell r="Y42">
            <v>33.799999999999997</v>
          </cell>
          <cell r="Z42">
            <v>50.4</v>
          </cell>
          <cell r="AA42">
            <v>39.799999999999997</v>
          </cell>
          <cell r="AB42">
            <v>201</v>
          </cell>
          <cell r="AC42" t="str">
            <v>костик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343.55099999999999</v>
          </cell>
          <cell r="D43">
            <v>253.24100000000001</v>
          </cell>
          <cell r="E43">
            <v>391.79700000000003</v>
          </cell>
          <cell r="F43">
            <v>198.642</v>
          </cell>
          <cell r="G43">
            <v>1</v>
          </cell>
          <cell r="H43">
            <v>45</v>
          </cell>
          <cell r="I43">
            <v>375.7</v>
          </cell>
          <cell r="J43">
            <v>16.097000000000037</v>
          </cell>
          <cell r="K43">
            <v>90</v>
          </cell>
          <cell r="L43">
            <v>0</v>
          </cell>
          <cell r="M43">
            <v>220</v>
          </cell>
          <cell r="N43">
            <v>0</v>
          </cell>
          <cell r="R43">
            <v>80</v>
          </cell>
          <cell r="S43">
            <v>78.359400000000008</v>
          </cell>
          <cell r="T43">
            <v>70</v>
          </cell>
          <cell r="U43">
            <v>8.4053987141300208</v>
          </cell>
          <cell r="V43">
            <v>2.5350117535356316</v>
          </cell>
          <cell r="Y43">
            <v>78.712000000000003</v>
          </cell>
          <cell r="Z43">
            <v>97.384</v>
          </cell>
          <cell r="AA43">
            <v>85.653999999999996</v>
          </cell>
          <cell r="AB43">
            <v>73.239000000000004</v>
          </cell>
          <cell r="AC43">
            <v>0</v>
          </cell>
          <cell r="AD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528</v>
          </cell>
          <cell r="D44">
            <v>131</v>
          </cell>
          <cell r="E44">
            <v>430</v>
          </cell>
          <cell r="F44">
            <v>220</v>
          </cell>
          <cell r="G44">
            <v>0.4</v>
          </cell>
          <cell r="H44">
            <v>60</v>
          </cell>
          <cell r="I44">
            <v>439</v>
          </cell>
          <cell r="J44">
            <v>-9</v>
          </cell>
          <cell r="K44">
            <v>40</v>
          </cell>
          <cell r="L44">
            <v>80</v>
          </cell>
          <cell r="M44">
            <v>160</v>
          </cell>
          <cell r="N44">
            <v>0</v>
          </cell>
          <cell r="Q44">
            <v>80</v>
          </cell>
          <cell r="R44">
            <v>80</v>
          </cell>
          <cell r="S44">
            <v>86</v>
          </cell>
          <cell r="T44">
            <v>80</v>
          </cell>
          <cell r="U44">
            <v>8.604651162790697</v>
          </cell>
          <cell r="V44">
            <v>2.558139534883721</v>
          </cell>
          <cell r="Y44">
            <v>71</v>
          </cell>
          <cell r="Z44">
            <v>118</v>
          </cell>
          <cell r="AA44">
            <v>87</v>
          </cell>
          <cell r="AB44">
            <v>54</v>
          </cell>
          <cell r="AC44" t="str">
            <v>костик</v>
          </cell>
          <cell r="AD44" t="str">
            <v>костик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397</v>
          </cell>
          <cell r="D45">
            <v>330</v>
          </cell>
          <cell r="E45">
            <v>523</v>
          </cell>
          <cell r="F45">
            <v>193</v>
          </cell>
          <cell r="G45">
            <v>0.4</v>
          </cell>
          <cell r="H45">
            <v>60</v>
          </cell>
          <cell r="I45">
            <v>532</v>
          </cell>
          <cell r="J45">
            <v>-9</v>
          </cell>
          <cell r="K45">
            <v>80</v>
          </cell>
          <cell r="L45">
            <v>0</v>
          </cell>
          <cell r="M45">
            <v>240</v>
          </cell>
          <cell r="N45">
            <v>40</v>
          </cell>
          <cell r="Q45">
            <v>120</v>
          </cell>
          <cell r="R45">
            <v>120</v>
          </cell>
          <cell r="S45">
            <v>104.6</v>
          </cell>
          <cell r="T45">
            <v>80</v>
          </cell>
          <cell r="U45">
            <v>8.3460803059273427</v>
          </cell>
          <cell r="V45">
            <v>1.8451242829827916</v>
          </cell>
          <cell r="Y45">
            <v>96</v>
          </cell>
          <cell r="Z45">
            <v>107</v>
          </cell>
          <cell r="AA45">
            <v>101.8</v>
          </cell>
          <cell r="AB45">
            <v>77</v>
          </cell>
          <cell r="AC45" t="str">
            <v>м43з</v>
          </cell>
          <cell r="AD45" t="str">
            <v>м43з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4609</v>
          </cell>
          <cell r="D46">
            <v>2507</v>
          </cell>
          <cell r="E46">
            <v>4762</v>
          </cell>
          <cell r="F46">
            <v>2201</v>
          </cell>
          <cell r="G46">
            <v>0.4</v>
          </cell>
          <cell r="H46">
            <v>60</v>
          </cell>
          <cell r="I46">
            <v>4852</v>
          </cell>
          <cell r="J46">
            <v>-90</v>
          </cell>
          <cell r="K46">
            <v>350</v>
          </cell>
          <cell r="L46">
            <v>600</v>
          </cell>
          <cell r="M46">
            <v>2400</v>
          </cell>
          <cell r="N46">
            <v>0</v>
          </cell>
          <cell r="Q46">
            <v>800</v>
          </cell>
          <cell r="R46">
            <v>2200</v>
          </cell>
          <cell r="S46">
            <v>952.4</v>
          </cell>
          <cell r="U46">
            <v>8.9783704325913476</v>
          </cell>
          <cell r="V46">
            <v>2.3110037799244014</v>
          </cell>
          <cell r="Y46">
            <v>1006.2</v>
          </cell>
          <cell r="Z46">
            <v>1126.4000000000001</v>
          </cell>
          <cell r="AA46">
            <v>1004.2</v>
          </cell>
          <cell r="AB46">
            <v>990</v>
          </cell>
          <cell r="AC46" t="str">
            <v>кор</v>
          </cell>
          <cell r="AD46" t="str">
            <v>кор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1269</v>
          </cell>
          <cell r="D47">
            <v>242</v>
          </cell>
          <cell r="E47">
            <v>1158</v>
          </cell>
          <cell r="F47">
            <v>366</v>
          </cell>
          <cell r="G47">
            <v>0.5</v>
          </cell>
          <cell r="H47" t="e">
            <v>#N/A</v>
          </cell>
          <cell r="I47">
            <v>1158</v>
          </cell>
          <cell r="J47">
            <v>0</v>
          </cell>
          <cell r="K47">
            <v>200</v>
          </cell>
          <cell r="L47">
            <v>120</v>
          </cell>
          <cell r="M47">
            <v>400</v>
          </cell>
          <cell r="N47">
            <v>40</v>
          </cell>
          <cell r="Q47">
            <v>400</v>
          </cell>
          <cell r="R47">
            <v>400</v>
          </cell>
          <cell r="S47">
            <v>231.6</v>
          </cell>
          <cell r="T47">
            <v>80</v>
          </cell>
          <cell r="U47">
            <v>8.661485319516407</v>
          </cell>
          <cell r="V47">
            <v>1.5803108808290156</v>
          </cell>
          <cell r="Y47">
            <v>221</v>
          </cell>
          <cell r="Z47">
            <v>302.60000000000002</v>
          </cell>
          <cell r="AA47">
            <v>222.6</v>
          </cell>
          <cell r="AB47">
            <v>228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40</v>
          </cell>
          <cell r="D48">
            <v>235</v>
          </cell>
          <cell r="E48">
            <v>78</v>
          </cell>
          <cell r="F48">
            <v>8</v>
          </cell>
          <cell r="G48">
            <v>0.5</v>
          </cell>
          <cell r="H48" t="e">
            <v>#N/A</v>
          </cell>
          <cell r="I48">
            <v>96</v>
          </cell>
          <cell r="J48">
            <v>-18</v>
          </cell>
          <cell r="K48">
            <v>40</v>
          </cell>
          <cell r="L48">
            <v>0</v>
          </cell>
          <cell r="M48">
            <v>40</v>
          </cell>
          <cell r="N48">
            <v>0</v>
          </cell>
          <cell r="Q48">
            <v>40</v>
          </cell>
          <cell r="S48">
            <v>15.6</v>
          </cell>
          <cell r="U48">
            <v>8.2051282051282062</v>
          </cell>
          <cell r="V48">
            <v>0.51282051282051289</v>
          </cell>
          <cell r="Y48">
            <v>20</v>
          </cell>
          <cell r="Z48">
            <v>19</v>
          </cell>
          <cell r="AA48">
            <v>13</v>
          </cell>
          <cell r="AB48">
            <v>2</v>
          </cell>
          <cell r="AC48" t="str">
            <v>увел</v>
          </cell>
          <cell r="AD48" t="str">
            <v>увел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1817</v>
          </cell>
          <cell r="D49">
            <v>1171</v>
          </cell>
          <cell r="E49">
            <v>1969</v>
          </cell>
          <cell r="F49">
            <v>976</v>
          </cell>
          <cell r="G49">
            <v>0.4</v>
          </cell>
          <cell r="H49">
            <v>60</v>
          </cell>
          <cell r="I49">
            <v>2015</v>
          </cell>
          <cell r="J49">
            <v>-46</v>
          </cell>
          <cell r="K49">
            <v>400</v>
          </cell>
          <cell r="L49">
            <v>0</v>
          </cell>
          <cell r="M49">
            <v>1000</v>
          </cell>
          <cell r="N49">
            <v>0</v>
          </cell>
          <cell r="Q49">
            <v>200</v>
          </cell>
          <cell r="R49">
            <v>800</v>
          </cell>
          <cell r="S49">
            <v>393.8</v>
          </cell>
          <cell r="U49">
            <v>8.5728796343321481</v>
          </cell>
          <cell r="V49">
            <v>2.4784154393092939</v>
          </cell>
          <cell r="Y49">
            <v>364.2</v>
          </cell>
          <cell r="Z49">
            <v>505.6</v>
          </cell>
          <cell r="AA49">
            <v>418.6</v>
          </cell>
          <cell r="AB49">
            <v>352</v>
          </cell>
          <cell r="AC49" t="str">
            <v>м1400з</v>
          </cell>
          <cell r="AD49" t="str">
            <v>м1400з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3862</v>
          </cell>
          <cell r="D50">
            <v>4290</v>
          </cell>
          <cell r="E50">
            <v>5062</v>
          </cell>
          <cell r="F50">
            <v>3014</v>
          </cell>
          <cell r="G50">
            <v>0.4</v>
          </cell>
          <cell r="H50">
            <v>60</v>
          </cell>
          <cell r="I50">
            <v>5142</v>
          </cell>
          <cell r="J50">
            <v>-80</v>
          </cell>
          <cell r="K50">
            <v>350</v>
          </cell>
          <cell r="L50">
            <v>600</v>
          </cell>
          <cell r="M50">
            <v>2000</v>
          </cell>
          <cell r="N50">
            <v>0</v>
          </cell>
          <cell r="Q50">
            <v>600</v>
          </cell>
          <cell r="R50">
            <v>2200</v>
          </cell>
          <cell r="S50">
            <v>1012.4</v>
          </cell>
          <cell r="U50">
            <v>8.6566574476491507</v>
          </cell>
          <cell r="V50">
            <v>2.9770841564598975</v>
          </cell>
          <cell r="Y50">
            <v>1028</v>
          </cell>
          <cell r="Z50">
            <v>1148.8</v>
          </cell>
          <cell r="AA50">
            <v>1152</v>
          </cell>
          <cell r="AB50">
            <v>972</v>
          </cell>
          <cell r="AC50" t="str">
            <v>кор</v>
          </cell>
          <cell r="AD50" t="str">
            <v>кор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86</v>
          </cell>
          <cell r="D51">
            <v>35</v>
          </cell>
          <cell r="E51">
            <v>70</v>
          </cell>
          <cell r="F51">
            <v>34</v>
          </cell>
          <cell r="G51">
            <v>0.84</v>
          </cell>
          <cell r="H51" t="e">
            <v>#N/A</v>
          </cell>
          <cell r="I51">
            <v>97</v>
          </cell>
          <cell r="J51">
            <v>-27</v>
          </cell>
          <cell r="K51">
            <v>30</v>
          </cell>
          <cell r="L51">
            <v>0</v>
          </cell>
          <cell r="M51">
            <v>60</v>
          </cell>
          <cell r="N51">
            <v>30</v>
          </cell>
          <cell r="S51">
            <v>14</v>
          </cell>
          <cell r="U51">
            <v>11</v>
          </cell>
          <cell r="V51">
            <v>2.4285714285714284</v>
          </cell>
          <cell r="Y51">
            <v>13.4</v>
          </cell>
          <cell r="Z51">
            <v>20</v>
          </cell>
          <cell r="AA51">
            <v>15.2</v>
          </cell>
          <cell r="AB51">
            <v>12</v>
          </cell>
          <cell r="AC51" t="str">
            <v>склад</v>
          </cell>
          <cell r="AD51" t="str">
            <v>увел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1329</v>
          </cell>
          <cell r="D52">
            <v>1109</v>
          </cell>
          <cell r="E52">
            <v>1610</v>
          </cell>
          <cell r="F52">
            <v>805</v>
          </cell>
          <cell r="G52">
            <v>0.3</v>
          </cell>
          <cell r="H52">
            <v>60</v>
          </cell>
          <cell r="I52">
            <v>1625</v>
          </cell>
          <cell r="J52">
            <v>-15</v>
          </cell>
          <cell r="K52">
            <v>360</v>
          </cell>
          <cell r="L52">
            <v>200</v>
          </cell>
          <cell r="M52">
            <v>600</v>
          </cell>
          <cell r="N52">
            <v>0</v>
          </cell>
          <cell r="Q52">
            <v>120</v>
          </cell>
          <cell r="R52">
            <v>400</v>
          </cell>
          <cell r="S52">
            <v>322</v>
          </cell>
          <cell r="T52">
            <v>240</v>
          </cell>
          <cell r="U52">
            <v>8.462732919254659</v>
          </cell>
          <cell r="V52">
            <v>2.5</v>
          </cell>
          <cell r="Y52">
            <v>344.2</v>
          </cell>
          <cell r="Z52">
            <v>382.8</v>
          </cell>
          <cell r="AA52">
            <v>347.2</v>
          </cell>
          <cell r="AB52">
            <v>385</v>
          </cell>
          <cell r="AC52" t="str">
            <v>костик</v>
          </cell>
          <cell r="AD52" t="str">
            <v>костик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224</v>
          </cell>
          <cell r="D53">
            <v>532</v>
          </cell>
          <cell r="E53">
            <v>517</v>
          </cell>
          <cell r="F53">
            <v>142</v>
          </cell>
          <cell r="G53">
            <v>0.1</v>
          </cell>
          <cell r="H53" t="e">
            <v>#N/A</v>
          </cell>
          <cell r="I53">
            <v>517</v>
          </cell>
          <cell r="J53">
            <v>0</v>
          </cell>
          <cell r="K53">
            <v>40</v>
          </cell>
          <cell r="L53">
            <v>200</v>
          </cell>
          <cell r="M53">
            <v>120</v>
          </cell>
          <cell r="N53">
            <v>0</v>
          </cell>
          <cell r="Q53">
            <v>160</v>
          </cell>
          <cell r="R53">
            <v>120</v>
          </cell>
          <cell r="S53">
            <v>103.4</v>
          </cell>
          <cell r="T53">
            <v>80</v>
          </cell>
          <cell r="U53">
            <v>8.336557059961315</v>
          </cell>
          <cell r="V53">
            <v>1.3733075435203095</v>
          </cell>
          <cell r="Y53">
            <v>42</v>
          </cell>
          <cell r="Z53">
            <v>59.2</v>
          </cell>
          <cell r="AA53">
            <v>48.6</v>
          </cell>
          <cell r="AB53">
            <v>250</v>
          </cell>
          <cell r="AC53" t="str">
            <v>костик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1460</v>
          </cell>
          <cell r="D54">
            <v>2941</v>
          </cell>
          <cell r="E54">
            <v>1867</v>
          </cell>
          <cell r="F54">
            <v>1067</v>
          </cell>
          <cell r="G54">
            <v>0.1</v>
          </cell>
          <cell r="H54">
            <v>60</v>
          </cell>
          <cell r="I54">
            <v>1885</v>
          </cell>
          <cell r="J54">
            <v>-18</v>
          </cell>
          <cell r="K54">
            <v>280</v>
          </cell>
          <cell r="L54">
            <v>0</v>
          </cell>
          <cell r="M54">
            <v>840</v>
          </cell>
          <cell r="N54">
            <v>0</v>
          </cell>
          <cell r="Q54">
            <v>280</v>
          </cell>
          <cell r="R54">
            <v>420</v>
          </cell>
          <cell r="S54">
            <v>373.4</v>
          </cell>
          <cell r="T54">
            <v>280</v>
          </cell>
          <cell r="U54">
            <v>8.4815211569362621</v>
          </cell>
          <cell r="V54">
            <v>2.8575254418853779</v>
          </cell>
          <cell r="Y54">
            <v>357.2</v>
          </cell>
          <cell r="Z54">
            <v>441.2</v>
          </cell>
          <cell r="AA54">
            <v>371.4</v>
          </cell>
          <cell r="AB54">
            <v>289</v>
          </cell>
          <cell r="AC54" t="str">
            <v>костик</v>
          </cell>
          <cell r="AD54" t="str">
            <v>костик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1055</v>
          </cell>
          <cell r="D55">
            <v>2336</v>
          </cell>
          <cell r="E55">
            <v>1632</v>
          </cell>
          <cell r="F55">
            <v>878</v>
          </cell>
          <cell r="G55">
            <v>0.1</v>
          </cell>
          <cell r="H55">
            <v>60</v>
          </cell>
          <cell r="I55">
            <v>1656</v>
          </cell>
          <cell r="J55">
            <v>-24</v>
          </cell>
          <cell r="K55">
            <v>420</v>
          </cell>
          <cell r="L55">
            <v>420</v>
          </cell>
          <cell r="M55">
            <v>420</v>
          </cell>
          <cell r="N55">
            <v>0</v>
          </cell>
          <cell r="R55">
            <v>420</v>
          </cell>
          <cell r="S55">
            <v>326.39999999999998</v>
          </cell>
          <cell r="T55">
            <v>280</v>
          </cell>
          <cell r="U55">
            <v>8.694852941176471</v>
          </cell>
          <cell r="V55">
            <v>2.6899509803921569</v>
          </cell>
          <cell r="Y55">
            <v>295.2</v>
          </cell>
          <cell r="Z55">
            <v>332</v>
          </cell>
          <cell r="AA55">
            <v>306.2</v>
          </cell>
          <cell r="AB55">
            <v>221</v>
          </cell>
          <cell r="AC55" t="str">
            <v>костик</v>
          </cell>
          <cell r="AD55" t="str">
            <v>костик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87</v>
          </cell>
          <cell r="D56">
            <v>189</v>
          </cell>
          <cell r="E56">
            <v>201</v>
          </cell>
          <cell r="F56">
            <v>23</v>
          </cell>
          <cell r="G56">
            <v>0.1</v>
          </cell>
          <cell r="H56" t="e">
            <v>#N/A</v>
          </cell>
          <cell r="I56">
            <v>243</v>
          </cell>
          <cell r="J56">
            <v>-42</v>
          </cell>
          <cell r="K56">
            <v>40</v>
          </cell>
          <cell r="L56">
            <v>120</v>
          </cell>
          <cell r="M56">
            <v>80</v>
          </cell>
          <cell r="N56">
            <v>0</v>
          </cell>
          <cell r="R56">
            <v>40</v>
          </cell>
          <cell r="S56">
            <v>40.200000000000003</v>
          </cell>
          <cell r="T56">
            <v>40</v>
          </cell>
          <cell r="U56">
            <v>8.5323383084577102</v>
          </cell>
          <cell r="V56">
            <v>0.57213930348258701</v>
          </cell>
          <cell r="Y56">
            <v>28.2</v>
          </cell>
          <cell r="Z56">
            <v>27</v>
          </cell>
          <cell r="AA56">
            <v>29.4</v>
          </cell>
          <cell r="AB56">
            <v>44</v>
          </cell>
          <cell r="AC56" t="str">
            <v>костик</v>
          </cell>
          <cell r="AD56" t="str">
            <v>костик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86.668999999999997</v>
          </cell>
          <cell r="D57">
            <v>29.268999999999998</v>
          </cell>
          <cell r="E57">
            <v>47.423999999999999</v>
          </cell>
          <cell r="F57">
            <v>23.251999999999999</v>
          </cell>
          <cell r="G57">
            <v>1</v>
          </cell>
          <cell r="H57">
            <v>45</v>
          </cell>
          <cell r="I57">
            <v>46.3</v>
          </cell>
          <cell r="J57">
            <v>1.1240000000000023</v>
          </cell>
          <cell r="K57">
            <v>10</v>
          </cell>
          <cell r="L57">
            <v>20</v>
          </cell>
          <cell r="M57">
            <v>40</v>
          </cell>
          <cell r="N57">
            <v>20</v>
          </cell>
          <cell r="R57">
            <v>10</v>
          </cell>
          <cell r="S57">
            <v>9.4847999999999999</v>
          </cell>
          <cell r="U57">
            <v>12.994686234817813</v>
          </cell>
          <cell r="V57">
            <v>2.4515013495276654</v>
          </cell>
          <cell r="Y57">
            <v>9.754999999999999</v>
          </cell>
          <cell r="Z57">
            <v>20.4998</v>
          </cell>
          <cell r="AA57">
            <v>7.7824</v>
          </cell>
          <cell r="AB57">
            <v>8.4380000000000006</v>
          </cell>
          <cell r="AC57" t="str">
            <v>костик</v>
          </cell>
          <cell r="AD57" t="str">
            <v>увел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162</v>
          </cell>
          <cell r="D58">
            <v>587</v>
          </cell>
          <cell r="E58">
            <v>512</v>
          </cell>
          <cell r="F58">
            <v>221</v>
          </cell>
          <cell r="G58">
            <v>0.3</v>
          </cell>
          <cell r="H58">
            <v>45</v>
          </cell>
          <cell r="I58">
            <v>522</v>
          </cell>
          <cell r="J58">
            <v>-10</v>
          </cell>
          <cell r="K58">
            <v>40</v>
          </cell>
          <cell r="L58">
            <v>120</v>
          </cell>
          <cell r="M58">
            <v>0</v>
          </cell>
          <cell r="N58">
            <v>0</v>
          </cell>
          <cell r="Q58">
            <v>280</v>
          </cell>
          <cell r="R58">
            <v>120</v>
          </cell>
          <cell r="S58">
            <v>102.4</v>
          </cell>
          <cell r="T58">
            <v>80</v>
          </cell>
          <cell r="U58">
            <v>8.408203125</v>
          </cell>
          <cell r="V58">
            <v>2.158203125</v>
          </cell>
          <cell r="Y58">
            <v>52.6</v>
          </cell>
          <cell r="Z58">
            <v>52.4</v>
          </cell>
          <cell r="AA58">
            <v>52.2</v>
          </cell>
          <cell r="AB58">
            <v>253</v>
          </cell>
          <cell r="AC58" t="str">
            <v>костик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493</v>
          </cell>
          <cell r="D59">
            <v>378</v>
          </cell>
          <cell r="E59">
            <v>585</v>
          </cell>
          <cell r="F59">
            <v>266</v>
          </cell>
          <cell r="G59">
            <v>0.3</v>
          </cell>
          <cell r="H59">
            <v>45</v>
          </cell>
          <cell r="I59">
            <v>608</v>
          </cell>
          <cell r="J59">
            <v>-23</v>
          </cell>
          <cell r="K59">
            <v>120</v>
          </cell>
          <cell r="L59">
            <v>120</v>
          </cell>
          <cell r="M59">
            <v>150</v>
          </cell>
          <cell r="N59">
            <v>30</v>
          </cell>
          <cell r="Q59">
            <v>90</v>
          </cell>
          <cell r="R59">
            <v>120</v>
          </cell>
          <cell r="S59">
            <v>117</v>
          </cell>
          <cell r="T59">
            <v>90</v>
          </cell>
          <cell r="U59">
            <v>8.4273504273504276</v>
          </cell>
          <cell r="V59">
            <v>2.2735042735042734</v>
          </cell>
          <cell r="Y59">
            <v>95.8</v>
          </cell>
          <cell r="Z59">
            <v>140.4</v>
          </cell>
          <cell r="AA59">
            <v>124.6</v>
          </cell>
          <cell r="AB59">
            <v>91</v>
          </cell>
          <cell r="AC59" t="str">
            <v>костик</v>
          </cell>
          <cell r="AD59" t="str">
            <v>костик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454.26799999999997</v>
          </cell>
          <cell r="D60">
            <v>179.62899999999999</v>
          </cell>
          <cell r="E60">
            <v>429.46899999999999</v>
          </cell>
          <cell r="F60">
            <v>167.404</v>
          </cell>
          <cell r="G60">
            <v>1</v>
          </cell>
          <cell r="H60">
            <v>45</v>
          </cell>
          <cell r="I60">
            <v>440.3</v>
          </cell>
          <cell r="J60">
            <v>-10.831000000000017</v>
          </cell>
          <cell r="K60">
            <v>90</v>
          </cell>
          <cell r="L60">
            <v>100</v>
          </cell>
          <cell r="M60">
            <v>200</v>
          </cell>
          <cell r="N60">
            <v>0</v>
          </cell>
          <cell r="R60">
            <v>90</v>
          </cell>
          <cell r="S60">
            <v>85.893799999999999</v>
          </cell>
          <cell r="T60">
            <v>80</v>
          </cell>
          <cell r="U60">
            <v>8.4686438369242012</v>
          </cell>
          <cell r="V60">
            <v>1.9489648845434711</v>
          </cell>
          <cell r="Y60">
            <v>89.422799999999995</v>
          </cell>
          <cell r="Z60">
            <v>113.78420000000001</v>
          </cell>
          <cell r="AA60">
            <v>90.225400000000008</v>
          </cell>
          <cell r="AB60">
            <v>87.07</v>
          </cell>
          <cell r="AC60">
            <v>0</v>
          </cell>
          <cell r="AD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51</v>
          </cell>
          <cell r="D61">
            <v>537</v>
          </cell>
          <cell r="E61">
            <v>504</v>
          </cell>
          <cell r="F61">
            <v>-2</v>
          </cell>
          <cell r="G61">
            <v>0.09</v>
          </cell>
          <cell r="H61">
            <v>45</v>
          </cell>
          <cell r="I61">
            <v>540</v>
          </cell>
          <cell r="J61">
            <v>-36</v>
          </cell>
          <cell r="K61">
            <v>80</v>
          </cell>
          <cell r="L61">
            <v>200</v>
          </cell>
          <cell r="M61">
            <v>120</v>
          </cell>
          <cell r="N61">
            <v>0</v>
          </cell>
          <cell r="Q61">
            <v>240</v>
          </cell>
          <cell r="R61">
            <v>120</v>
          </cell>
          <cell r="S61">
            <v>100.8</v>
          </cell>
          <cell r="T61">
            <v>80</v>
          </cell>
          <cell r="U61">
            <v>8.3134920634920633</v>
          </cell>
          <cell r="V61">
            <v>-1.984126984126984E-2</v>
          </cell>
          <cell r="Y61">
            <v>53.2</v>
          </cell>
          <cell r="Z61">
            <v>50.6</v>
          </cell>
          <cell r="AA61">
            <v>71.8</v>
          </cell>
          <cell r="AB61">
            <v>272</v>
          </cell>
          <cell r="AC61" t="str">
            <v>костик</v>
          </cell>
          <cell r="AD61">
            <v>0</v>
          </cell>
        </row>
        <row r="62">
          <cell r="A62" t="str">
            <v>6609 С ГОВЯДИНОЙ ПМ сар б/о мгс 0.4кг_45с ОСТАНКИНО</v>
          </cell>
          <cell r="B62" t="str">
            <v>шт</v>
          </cell>
          <cell r="D62">
            <v>97</v>
          </cell>
          <cell r="E62">
            <v>77</v>
          </cell>
          <cell r="F62">
            <v>17</v>
          </cell>
          <cell r="G62">
            <v>0.4</v>
          </cell>
          <cell r="H62" t="e">
            <v>#N/A</v>
          </cell>
          <cell r="I62">
            <v>80</v>
          </cell>
          <cell r="J62">
            <v>-3</v>
          </cell>
          <cell r="K62">
            <v>96</v>
          </cell>
          <cell r="L62">
            <v>0</v>
          </cell>
          <cell r="M62">
            <v>0</v>
          </cell>
          <cell r="N62">
            <v>40</v>
          </cell>
          <cell r="R62">
            <v>40</v>
          </cell>
          <cell r="S62">
            <v>15.4</v>
          </cell>
          <cell r="U62">
            <v>12.532467532467532</v>
          </cell>
          <cell r="V62">
            <v>1.1038961038961039</v>
          </cell>
          <cell r="Y62">
            <v>0</v>
          </cell>
          <cell r="Z62">
            <v>0</v>
          </cell>
          <cell r="AA62">
            <v>0</v>
          </cell>
          <cell r="AB62">
            <v>17</v>
          </cell>
          <cell r="AC62" t="e">
            <v>#N/A</v>
          </cell>
          <cell r="AD62" t="e">
            <v>#N/A</v>
          </cell>
        </row>
        <row r="63">
          <cell r="A63" t="str">
            <v>6653 ШПИКАЧКИ СОЧНЫЕ С БЕКОНОМ п/о мгс 0.3кг. ОСТАНКИНО</v>
          </cell>
          <cell r="B63" t="str">
            <v>шт</v>
          </cell>
          <cell r="D63">
            <v>98</v>
          </cell>
          <cell r="E63">
            <v>88</v>
          </cell>
          <cell r="F63">
            <v>1</v>
          </cell>
          <cell r="G63">
            <v>0.3</v>
          </cell>
          <cell r="H63" t="e">
            <v>#N/A</v>
          </cell>
          <cell r="I63">
            <v>112</v>
          </cell>
          <cell r="J63">
            <v>-24</v>
          </cell>
          <cell r="K63">
            <v>96</v>
          </cell>
          <cell r="L63">
            <v>0</v>
          </cell>
          <cell r="M63">
            <v>0</v>
          </cell>
          <cell r="N63">
            <v>80</v>
          </cell>
          <cell r="Q63">
            <v>40</v>
          </cell>
          <cell r="R63">
            <v>40</v>
          </cell>
          <cell r="S63">
            <v>17.600000000000001</v>
          </cell>
          <cell r="U63">
            <v>14.602272727272727</v>
          </cell>
          <cell r="V63">
            <v>5.6818181818181816E-2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e">
            <v>#N/A</v>
          </cell>
          <cell r="AD63" t="e">
            <v>#N/A</v>
          </cell>
        </row>
        <row r="64">
          <cell r="A64" t="str">
            <v>6666 БОЯНСКАЯ Папа может п/к в/у 0,28кг 8 шт. ОСТАНКИНО</v>
          </cell>
          <cell r="B64" t="str">
            <v>шт</v>
          </cell>
          <cell r="C64">
            <v>1027</v>
          </cell>
          <cell r="D64">
            <v>749</v>
          </cell>
          <cell r="E64">
            <v>1378</v>
          </cell>
          <cell r="F64">
            <v>366</v>
          </cell>
          <cell r="G64">
            <v>0.28000000000000003</v>
          </cell>
          <cell r="H64">
            <v>45</v>
          </cell>
          <cell r="I64">
            <v>1408</v>
          </cell>
          <cell r="J64">
            <v>-30</v>
          </cell>
          <cell r="K64">
            <v>280</v>
          </cell>
          <cell r="L64">
            <v>200</v>
          </cell>
          <cell r="M64">
            <v>600</v>
          </cell>
          <cell r="N64">
            <v>0</v>
          </cell>
          <cell r="Q64">
            <v>360</v>
          </cell>
          <cell r="R64">
            <v>280</v>
          </cell>
          <cell r="S64">
            <v>275.60000000000002</v>
          </cell>
          <cell r="T64">
            <v>240</v>
          </cell>
          <cell r="U64">
            <v>8.4397677793904204</v>
          </cell>
          <cell r="V64">
            <v>1.3280116110304789</v>
          </cell>
          <cell r="Y64">
            <v>265.2</v>
          </cell>
          <cell r="Z64">
            <v>300.8</v>
          </cell>
          <cell r="AA64">
            <v>256</v>
          </cell>
          <cell r="AB64">
            <v>296</v>
          </cell>
          <cell r="AC64">
            <v>0</v>
          </cell>
          <cell r="AD64">
            <v>0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2508</v>
          </cell>
          <cell r="D65">
            <v>2562</v>
          </cell>
          <cell r="E65">
            <v>3769</v>
          </cell>
          <cell r="F65">
            <v>1216</v>
          </cell>
          <cell r="G65">
            <v>0.35</v>
          </cell>
          <cell r="H65">
            <v>45</v>
          </cell>
          <cell r="I65">
            <v>3833</v>
          </cell>
          <cell r="J65">
            <v>-64</v>
          </cell>
          <cell r="K65">
            <v>440</v>
          </cell>
          <cell r="L65">
            <v>600</v>
          </cell>
          <cell r="M65">
            <v>1800</v>
          </cell>
          <cell r="N65">
            <v>0</v>
          </cell>
          <cell r="Q65">
            <v>800</v>
          </cell>
          <cell r="R65">
            <v>800</v>
          </cell>
          <cell r="S65">
            <v>753.8</v>
          </cell>
          <cell r="T65">
            <v>600</v>
          </cell>
          <cell r="U65">
            <v>8.2992836296099775</v>
          </cell>
          <cell r="V65">
            <v>1.6131599893871054</v>
          </cell>
          <cell r="Y65">
            <v>630</v>
          </cell>
          <cell r="Z65">
            <v>752</v>
          </cell>
          <cell r="AA65">
            <v>723.8</v>
          </cell>
          <cell r="AB65">
            <v>845</v>
          </cell>
          <cell r="AC65" t="str">
            <v>пл600</v>
          </cell>
          <cell r="AD65" t="str">
            <v>пл600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2077</v>
          </cell>
          <cell r="D66">
            <v>2169</v>
          </cell>
          <cell r="E66">
            <v>2992</v>
          </cell>
          <cell r="F66">
            <v>1192</v>
          </cell>
          <cell r="G66">
            <v>0.28000000000000003</v>
          </cell>
          <cell r="H66">
            <v>45</v>
          </cell>
          <cell r="I66">
            <v>3037</v>
          </cell>
          <cell r="J66">
            <v>-45</v>
          </cell>
          <cell r="K66">
            <v>200</v>
          </cell>
          <cell r="L66">
            <v>400</v>
          </cell>
          <cell r="M66">
            <v>1200</v>
          </cell>
          <cell r="N66">
            <v>0</v>
          </cell>
          <cell r="Q66">
            <v>800</v>
          </cell>
          <cell r="R66">
            <v>800</v>
          </cell>
          <cell r="S66">
            <v>598.4</v>
          </cell>
          <cell r="T66">
            <v>400</v>
          </cell>
          <cell r="U66">
            <v>8.3422459893048124</v>
          </cell>
          <cell r="V66">
            <v>1.9919786096256684</v>
          </cell>
          <cell r="Y66">
            <v>550</v>
          </cell>
          <cell r="Z66">
            <v>629.4</v>
          </cell>
          <cell r="AA66">
            <v>602</v>
          </cell>
          <cell r="AB66">
            <v>733</v>
          </cell>
          <cell r="AC66" t="str">
            <v>м335з</v>
          </cell>
          <cell r="AD66" t="str">
            <v>м335з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3659</v>
          </cell>
          <cell r="D67">
            <v>1476</v>
          </cell>
          <cell r="E67">
            <v>3510</v>
          </cell>
          <cell r="F67">
            <v>1487</v>
          </cell>
          <cell r="G67">
            <v>0.35</v>
          </cell>
          <cell r="H67">
            <v>45</v>
          </cell>
          <cell r="I67">
            <v>3677</v>
          </cell>
          <cell r="J67">
            <v>-167</v>
          </cell>
          <cell r="K67">
            <v>720</v>
          </cell>
          <cell r="L67">
            <v>600</v>
          </cell>
          <cell r="M67">
            <v>1200</v>
          </cell>
          <cell r="N67">
            <v>0</v>
          </cell>
          <cell r="Q67">
            <v>600</v>
          </cell>
          <cell r="R67">
            <v>800</v>
          </cell>
          <cell r="S67">
            <v>702</v>
          </cell>
          <cell r="T67">
            <v>400</v>
          </cell>
          <cell r="U67">
            <v>8.2720797720797723</v>
          </cell>
          <cell r="V67">
            <v>2.1182336182336181</v>
          </cell>
          <cell r="Y67">
            <v>723.4</v>
          </cell>
          <cell r="Z67">
            <v>907.6</v>
          </cell>
          <cell r="AA67">
            <v>741.2</v>
          </cell>
          <cell r="AB67">
            <v>619</v>
          </cell>
          <cell r="AC67" t="str">
            <v>пл600</v>
          </cell>
          <cell r="AD67" t="str">
            <v>пл600</v>
          </cell>
        </row>
        <row r="68">
          <cell r="A68" t="str">
            <v>6697 СЕРВЕЛАТ ФИНСКИЙ ПМ в/к в/у 0,35кг 8шт.  ОСТАНКИНО</v>
          </cell>
          <cell r="B68" t="str">
            <v>шт</v>
          </cell>
          <cell r="C68">
            <v>4732</v>
          </cell>
          <cell r="D68">
            <v>2577</v>
          </cell>
          <cell r="E68">
            <v>5133</v>
          </cell>
          <cell r="F68">
            <v>2032</v>
          </cell>
          <cell r="G68">
            <v>0.35</v>
          </cell>
          <cell r="H68">
            <v>45</v>
          </cell>
          <cell r="I68">
            <v>5186</v>
          </cell>
          <cell r="J68">
            <v>-53</v>
          </cell>
          <cell r="K68">
            <v>1000</v>
          </cell>
          <cell r="L68">
            <v>800</v>
          </cell>
          <cell r="M68">
            <v>1800</v>
          </cell>
          <cell r="N68">
            <v>0</v>
          </cell>
          <cell r="Q68">
            <v>1000</v>
          </cell>
          <cell r="R68">
            <v>1200</v>
          </cell>
          <cell r="S68">
            <v>1026.5999999999999</v>
          </cell>
          <cell r="T68">
            <v>800</v>
          </cell>
          <cell r="U68">
            <v>8.4083382037794667</v>
          </cell>
          <cell r="V68">
            <v>1.9793493083966494</v>
          </cell>
          <cell r="Y68">
            <v>977.4</v>
          </cell>
          <cell r="Z68">
            <v>1236</v>
          </cell>
          <cell r="AA68">
            <v>1058.4000000000001</v>
          </cell>
          <cell r="AB68">
            <v>937</v>
          </cell>
          <cell r="AC68" t="str">
            <v>пл600</v>
          </cell>
          <cell r="AD68" t="str">
            <v>пл600</v>
          </cell>
        </row>
        <row r="69">
          <cell r="A69" t="str">
            <v>6713 СОЧНЫЙ ГРИЛЬ ПМ сос п/о мгс 0.41кг 8шт.  ОСТАНКИНО</v>
          </cell>
          <cell r="B69" t="str">
            <v>шт</v>
          </cell>
          <cell r="C69">
            <v>1320</v>
          </cell>
          <cell r="D69">
            <v>898</v>
          </cell>
          <cell r="E69">
            <v>1553</v>
          </cell>
          <cell r="F69">
            <v>600</v>
          </cell>
          <cell r="G69">
            <v>0.41</v>
          </cell>
          <cell r="H69">
            <v>45</v>
          </cell>
          <cell r="I69">
            <v>1614</v>
          </cell>
          <cell r="J69">
            <v>-61</v>
          </cell>
          <cell r="K69">
            <v>480</v>
          </cell>
          <cell r="L69">
            <v>400</v>
          </cell>
          <cell r="M69">
            <v>600</v>
          </cell>
          <cell r="N69">
            <v>0</v>
          </cell>
          <cell r="R69">
            <v>240</v>
          </cell>
          <cell r="S69">
            <v>310.60000000000002</v>
          </cell>
          <cell r="T69">
            <v>280</v>
          </cell>
          <cell r="U69">
            <v>8.3708950418544745</v>
          </cell>
          <cell r="V69">
            <v>1.931745009658725</v>
          </cell>
          <cell r="Y69">
            <v>289.39999999999998</v>
          </cell>
          <cell r="Z69">
            <v>351</v>
          </cell>
          <cell r="AA69">
            <v>296.39999999999998</v>
          </cell>
          <cell r="AB69">
            <v>290</v>
          </cell>
          <cell r="AC69" t="str">
            <v>плакат</v>
          </cell>
          <cell r="AD69" t="str">
            <v>плакат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5879</v>
          </cell>
          <cell r="D70">
            <v>6744</v>
          </cell>
          <cell r="E70">
            <v>9585</v>
          </cell>
          <cell r="F70">
            <v>3513</v>
          </cell>
          <cell r="G70">
            <v>0.41</v>
          </cell>
          <cell r="H70">
            <v>45</v>
          </cell>
          <cell r="I70">
            <v>9554</v>
          </cell>
          <cell r="J70">
            <v>31</v>
          </cell>
          <cell r="K70">
            <v>1800</v>
          </cell>
          <cell r="L70">
            <v>1900</v>
          </cell>
          <cell r="M70">
            <v>3200</v>
          </cell>
          <cell r="N70">
            <v>0</v>
          </cell>
          <cell r="Q70">
            <v>2200</v>
          </cell>
          <cell r="R70">
            <v>1000</v>
          </cell>
          <cell r="S70">
            <v>1917</v>
          </cell>
          <cell r="T70">
            <v>1200</v>
          </cell>
          <cell r="U70">
            <v>7.7271778821074593</v>
          </cell>
          <cell r="V70">
            <v>1.8325508607198748</v>
          </cell>
          <cell r="Y70">
            <v>1196.5999999999999</v>
          </cell>
          <cell r="Z70">
            <v>1946.6</v>
          </cell>
          <cell r="AA70">
            <v>1921.6</v>
          </cell>
          <cell r="AB70">
            <v>2296</v>
          </cell>
          <cell r="AC70" t="str">
            <v>акция</v>
          </cell>
          <cell r="AD70" t="str">
            <v>акция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2046</v>
          </cell>
          <cell r="D71">
            <v>2259</v>
          </cell>
          <cell r="E71">
            <v>3155</v>
          </cell>
          <cell r="F71">
            <v>1102</v>
          </cell>
          <cell r="G71">
            <v>0.41</v>
          </cell>
          <cell r="H71">
            <v>45</v>
          </cell>
          <cell r="I71">
            <v>3198</v>
          </cell>
          <cell r="J71">
            <v>-43</v>
          </cell>
          <cell r="K71">
            <v>300</v>
          </cell>
          <cell r="L71">
            <v>500</v>
          </cell>
          <cell r="M71">
            <v>1700</v>
          </cell>
          <cell r="N71">
            <v>0</v>
          </cell>
          <cell r="Q71">
            <v>500</v>
          </cell>
          <cell r="R71">
            <v>700</v>
          </cell>
          <cell r="S71">
            <v>631</v>
          </cell>
          <cell r="T71">
            <v>600</v>
          </cell>
          <cell r="U71">
            <v>8.561014263074485</v>
          </cell>
          <cell r="V71">
            <v>1.746434231378764</v>
          </cell>
          <cell r="Y71">
            <v>543.4</v>
          </cell>
          <cell r="Z71">
            <v>645.4</v>
          </cell>
          <cell r="AA71">
            <v>626</v>
          </cell>
          <cell r="AB71">
            <v>688</v>
          </cell>
          <cell r="AC71">
            <v>0</v>
          </cell>
          <cell r="AD71">
            <v>0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22.42</v>
          </cell>
          <cell r="D72">
            <v>21.004999999999999</v>
          </cell>
          <cell r="E72">
            <v>31.47</v>
          </cell>
          <cell r="F72">
            <v>11.955</v>
          </cell>
          <cell r="G72">
            <v>1</v>
          </cell>
          <cell r="H72">
            <v>30</v>
          </cell>
          <cell r="I72">
            <v>31.5</v>
          </cell>
          <cell r="J72">
            <v>-3.0000000000001137E-2</v>
          </cell>
          <cell r="K72">
            <v>0</v>
          </cell>
          <cell r="L72">
            <v>0</v>
          </cell>
          <cell r="M72">
            <v>10</v>
          </cell>
          <cell r="N72">
            <v>10</v>
          </cell>
          <cell r="S72">
            <v>6.2939999999999996</v>
          </cell>
          <cell r="T72">
            <v>10</v>
          </cell>
          <cell r="U72">
            <v>6.6658722592945665</v>
          </cell>
          <cell r="V72">
            <v>1.8994280266920878</v>
          </cell>
          <cell r="Y72">
            <v>5.8361999999999998</v>
          </cell>
          <cell r="Z72">
            <v>9.6980000000000004</v>
          </cell>
          <cell r="AA72">
            <v>4.1899999999999995</v>
          </cell>
          <cell r="AB72">
            <v>0</v>
          </cell>
          <cell r="AC72" t="str">
            <v>увел</v>
          </cell>
          <cell r="AD72" t="str">
            <v>увел</v>
          </cell>
        </row>
        <row r="73">
          <cell r="A73" t="str">
            <v>6762 СЛИВОЧНЫЕ сос ц/о мгс 0.41кг 8шт.  ОСТАНКИНО</v>
          </cell>
          <cell r="B73" t="str">
            <v>шт</v>
          </cell>
          <cell r="C73">
            <v>209</v>
          </cell>
          <cell r="D73">
            <v>183</v>
          </cell>
          <cell r="E73">
            <v>244</v>
          </cell>
          <cell r="F73">
            <v>123</v>
          </cell>
          <cell r="G73">
            <v>0.41</v>
          </cell>
          <cell r="H73" t="e">
            <v>#N/A</v>
          </cell>
          <cell r="I73">
            <v>263</v>
          </cell>
          <cell r="J73">
            <v>-19</v>
          </cell>
          <cell r="K73">
            <v>40</v>
          </cell>
          <cell r="L73">
            <v>40</v>
          </cell>
          <cell r="M73">
            <v>120</v>
          </cell>
          <cell r="N73">
            <v>0</v>
          </cell>
          <cell r="R73">
            <v>40</v>
          </cell>
          <cell r="S73">
            <v>48.8</v>
          </cell>
          <cell r="T73">
            <v>40</v>
          </cell>
          <cell r="U73">
            <v>8.2581967213114762</v>
          </cell>
          <cell r="V73">
            <v>2.5204918032786887</v>
          </cell>
          <cell r="Y73">
            <v>63.8</v>
          </cell>
          <cell r="Z73">
            <v>50.8</v>
          </cell>
          <cell r="AA73">
            <v>54.4</v>
          </cell>
          <cell r="AB73">
            <v>76</v>
          </cell>
          <cell r="AC73" t="str">
            <v>увел</v>
          </cell>
          <cell r="AD73" t="str">
            <v>увел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691</v>
          </cell>
          <cell r="D74">
            <v>429</v>
          </cell>
          <cell r="E74">
            <v>639</v>
          </cell>
          <cell r="F74">
            <v>465</v>
          </cell>
          <cell r="G74">
            <v>0.36</v>
          </cell>
          <cell r="H74" t="e">
            <v>#N/A</v>
          </cell>
          <cell r="I74">
            <v>653</v>
          </cell>
          <cell r="J74">
            <v>-14</v>
          </cell>
          <cell r="K74">
            <v>160</v>
          </cell>
          <cell r="L74">
            <v>0</v>
          </cell>
          <cell r="M74">
            <v>180</v>
          </cell>
          <cell r="N74">
            <v>0</v>
          </cell>
          <cell r="Q74">
            <v>30</v>
          </cell>
          <cell r="R74">
            <v>120</v>
          </cell>
          <cell r="S74">
            <v>127.8</v>
          </cell>
          <cell r="T74">
            <v>120</v>
          </cell>
          <cell r="U74">
            <v>8.4115805946791866</v>
          </cell>
          <cell r="V74">
            <v>3.6384976525821595</v>
          </cell>
          <cell r="Y74">
            <v>142.6</v>
          </cell>
          <cell r="Z74">
            <v>199.6</v>
          </cell>
          <cell r="AA74">
            <v>159.19999999999999</v>
          </cell>
          <cell r="AB74">
            <v>130</v>
          </cell>
          <cell r="AC74" t="str">
            <v>к720</v>
          </cell>
          <cell r="AD74" t="str">
            <v>к720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40.067</v>
          </cell>
          <cell r="D75">
            <v>51.094999999999999</v>
          </cell>
          <cell r="E75">
            <v>62.536000000000001</v>
          </cell>
          <cell r="F75">
            <v>12.669</v>
          </cell>
          <cell r="G75">
            <v>1</v>
          </cell>
          <cell r="H75" t="e">
            <v>#N/A</v>
          </cell>
          <cell r="I75">
            <v>59.05</v>
          </cell>
          <cell r="J75">
            <v>3.4860000000000042</v>
          </cell>
          <cell r="K75">
            <v>10</v>
          </cell>
          <cell r="L75">
            <v>10</v>
          </cell>
          <cell r="M75">
            <v>30</v>
          </cell>
          <cell r="N75">
            <v>10</v>
          </cell>
          <cell r="Q75">
            <v>10</v>
          </cell>
          <cell r="R75">
            <v>10</v>
          </cell>
          <cell r="S75">
            <v>12.507200000000001</v>
          </cell>
          <cell r="T75">
            <v>10</v>
          </cell>
          <cell r="U75">
            <v>8.2087917359600855</v>
          </cell>
          <cell r="V75">
            <v>1.0129365485480364</v>
          </cell>
          <cell r="Y75">
            <v>10.9596</v>
          </cell>
          <cell r="Z75">
            <v>12.789199999999999</v>
          </cell>
          <cell r="AA75">
            <v>9.7480000000000011</v>
          </cell>
          <cell r="AB75">
            <v>8.4030000000000005</v>
          </cell>
          <cell r="AC75" t="e">
            <v>#N/A</v>
          </cell>
          <cell r="AD75" t="e">
            <v>#N/A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142</v>
          </cell>
          <cell r="D76">
            <v>89</v>
          </cell>
          <cell r="E76">
            <v>143</v>
          </cell>
          <cell r="F76">
            <v>82</v>
          </cell>
          <cell r="G76">
            <v>0.41</v>
          </cell>
          <cell r="H76" t="e">
            <v>#N/A</v>
          </cell>
          <cell r="I76">
            <v>146</v>
          </cell>
          <cell r="J76">
            <v>-3</v>
          </cell>
          <cell r="K76">
            <v>30</v>
          </cell>
          <cell r="L76">
            <v>30</v>
          </cell>
          <cell r="M76">
            <v>30</v>
          </cell>
          <cell r="N76">
            <v>0</v>
          </cell>
          <cell r="Q76">
            <v>30</v>
          </cell>
          <cell r="R76">
            <v>10</v>
          </cell>
          <cell r="S76">
            <v>28.6</v>
          </cell>
          <cell r="T76">
            <v>30</v>
          </cell>
          <cell r="U76">
            <v>8.4615384615384617</v>
          </cell>
          <cell r="V76">
            <v>2.8671328671328671</v>
          </cell>
          <cell r="Y76">
            <v>28</v>
          </cell>
          <cell r="Z76">
            <v>42.2</v>
          </cell>
          <cell r="AA76">
            <v>34.200000000000003</v>
          </cell>
          <cell r="AB76">
            <v>28</v>
          </cell>
          <cell r="AC76" t="str">
            <v>увел</v>
          </cell>
          <cell r="AD76" t="str">
            <v>увел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376</v>
          </cell>
          <cell r="D77">
            <v>610</v>
          </cell>
          <cell r="E77">
            <v>560</v>
          </cell>
          <cell r="F77">
            <v>397</v>
          </cell>
          <cell r="G77">
            <v>0.28000000000000003</v>
          </cell>
          <cell r="H77" t="e">
            <v>#N/A</v>
          </cell>
          <cell r="I77">
            <v>586</v>
          </cell>
          <cell r="J77">
            <v>-26</v>
          </cell>
          <cell r="K77">
            <v>120</v>
          </cell>
          <cell r="L77">
            <v>0</v>
          </cell>
          <cell r="M77">
            <v>200</v>
          </cell>
          <cell r="N77">
            <v>0</v>
          </cell>
          <cell r="Q77">
            <v>40</v>
          </cell>
          <cell r="R77">
            <v>80</v>
          </cell>
          <cell r="S77">
            <v>112</v>
          </cell>
          <cell r="T77">
            <v>120</v>
          </cell>
          <cell r="U77">
            <v>8.5446428571428577</v>
          </cell>
          <cell r="V77">
            <v>3.5446428571428572</v>
          </cell>
          <cell r="Y77">
            <v>125</v>
          </cell>
          <cell r="Z77">
            <v>130.4</v>
          </cell>
          <cell r="AA77">
            <v>133.4</v>
          </cell>
          <cell r="AB77">
            <v>125</v>
          </cell>
          <cell r="AC77" t="str">
            <v>м10з</v>
          </cell>
          <cell r="AD77" t="str">
            <v>м10з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680</v>
          </cell>
          <cell r="D78">
            <v>1414</v>
          </cell>
          <cell r="E78">
            <v>1331</v>
          </cell>
          <cell r="F78">
            <v>723</v>
          </cell>
          <cell r="G78">
            <v>0.4</v>
          </cell>
          <cell r="H78" t="e">
            <v>#N/A</v>
          </cell>
          <cell r="I78">
            <v>1352</v>
          </cell>
          <cell r="J78">
            <v>-21</v>
          </cell>
          <cell r="K78">
            <v>240</v>
          </cell>
          <cell r="L78">
            <v>200</v>
          </cell>
          <cell r="M78">
            <v>480</v>
          </cell>
          <cell r="N78">
            <v>0</v>
          </cell>
          <cell r="Q78">
            <v>80</v>
          </cell>
          <cell r="R78">
            <v>280</v>
          </cell>
          <cell r="S78">
            <v>266.2</v>
          </cell>
          <cell r="T78">
            <v>280</v>
          </cell>
          <cell r="U78">
            <v>8.5762584522915102</v>
          </cell>
          <cell r="V78">
            <v>2.7160030052592039</v>
          </cell>
          <cell r="Y78">
            <v>202.2</v>
          </cell>
          <cell r="Z78">
            <v>236.4</v>
          </cell>
          <cell r="AA78">
            <v>227</v>
          </cell>
          <cell r="AB78">
            <v>242</v>
          </cell>
          <cell r="AC78" t="str">
            <v>м122з</v>
          </cell>
          <cell r="AD78" t="str">
            <v>м122з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378</v>
          </cell>
          <cell r="D79">
            <v>266</v>
          </cell>
          <cell r="E79">
            <v>404</v>
          </cell>
          <cell r="F79">
            <v>220</v>
          </cell>
          <cell r="G79">
            <v>0.33</v>
          </cell>
          <cell r="H79" t="e">
            <v>#N/A</v>
          </cell>
          <cell r="I79">
            <v>424</v>
          </cell>
          <cell r="J79">
            <v>-20</v>
          </cell>
          <cell r="K79">
            <v>110</v>
          </cell>
          <cell r="L79">
            <v>0</v>
          </cell>
          <cell r="M79">
            <v>200</v>
          </cell>
          <cell r="N79">
            <v>0</v>
          </cell>
          <cell r="R79">
            <v>80</v>
          </cell>
          <cell r="S79">
            <v>80.8</v>
          </cell>
          <cell r="T79">
            <v>80</v>
          </cell>
          <cell r="U79">
            <v>8.5396039603960396</v>
          </cell>
          <cell r="V79">
            <v>2.722772277227723</v>
          </cell>
          <cell r="Y79">
            <v>72.2</v>
          </cell>
          <cell r="Z79">
            <v>102.8</v>
          </cell>
          <cell r="AA79">
            <v>91</v>
          </cell>
          <cell r="AB79">
            <v>53</v>
          </cell>
          <cell r="AC79" t="str">
            <v>костик</v>
          </cell>
          <cell r="AD79" t="str">
            <v>костик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316</v>
          </cell>
          <cell r="D80">
            <v>416</v>
          </cell>
          <cell r="E80">
            <v>378</v>
          </cell>
          <cell r="F80">
            <v>347</v>
          </cell>
          <cell r="G80">
            <v>0.33</v>
          </cell>
          <cell r="H80" t="e">
            <v>#N/A</v>
          </cell>
          <cell r="I80">
            <v>379</v>
          </cell>
          <cell r="J80">
            <v>-1</v>
          </cell>
          <cell r="K80">
            <v>80</v>
          </cell>
          <cell r="L80">
            <v>0</v>
          </cell>
          <cell r="M80">
            <v>40</v>
          </cell>
          <cell r="N80">
            <v>0</v>
          </cell>
          <cell r="Q80">
            <v>40</v>
          </cell>
          <cell r="R80">
            <v>80</v>
          </cell>
          <cell r="S80">
            <v>75.599999999999994</v>
          </cell>
          <cell r="T80">
            <v>40</v>
          </cell>
          <cell r="U80">
            <v>8.2936507936507944</v>
          </cell>
          <cell r="V80">
            <v>4.5899470899470902</v>
          </cell>
          <cell r="Y80">
            <v>78.8</v>
          </cell>
          <cell r="Z80">
            <v>105</v>
          </cell>
          <cell r="AA80">
            <v>99.4</v>
          </cell>
          <cell r="AB80">
            <v>81</v>
          </cell>
          <cell r="AC80" t="str">
            <v>костик</v>
          </cell>
          <cell r="AD80" t="str">
            <v>костик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301</v>
          </cell>
          <cell r="D81">
            <v>213</v>
          </cell>
          <cell r="E81">
            <v>329</v>
          </cell>
          <cell r="F81">
            <v>168</v>
          </cell>
          <cell r="G81">
            <v>0.33</v>
          </cell>
          <cell r="H81" t="e">
            <v>#N/A</v>
          </cell>
          <cell r="I81">
            <v>346</v>
          </cell>
          <cell r="J81">
            <v>-17</v>
          </cell>
          <cell r="K81">
            <v>80</v>
          </cell>
          <cell r="L81">
            <v>0</v>
          </cell>
          <cell r="M81">
            <v>120</v>
          </cell>
          <cell r="N81">
            <v>40</v>
          </cell>
          <cell r="Q81">
            <v>40</v>
          </cell>
          <cell r="R81">
            <v>40</v>
          </cell>
          <cell r="S81">
            <v>65.8</v>
          </cell>
          <cell r="T81">
            <v>80</v>
          </cell>
          <cell r="U81">
            <v>8.6322188449848021</v>
          </cell>
          <cell r="V81">
            <v>2.5531914893617023</v>
          </cell>
          <cell r="Y81">
            <v>37.799999999999997</v>
          </cell>
          <cell r="Z81">
            <v>82.6</v>
          </cell>
          <cell r="AA81">
            <v>71.400000000000006</v>
          </cell>
          <cell r="AB81">
            <v>41</v>
          </cell>
          <cell r="AC81" t="str">
            <v>костик</v>
          </cell>
          <cell r="AD81" t="str">
            <v>костик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836</v>
          </cell>
          <cell r="D82">
            <v>336</v>
          </cell>
          <cell r="E82">
            <v>725</v>
          </cell>
          <cell r="F82">
            <v>376</v>
          </cell>
          <cell r="G82">
            <v>0.33</v>
          </cell>
          <cell r="H82" t="e">
            <v>#N/A</v>
          </cell>
          <cell r="I82">
            <v>738</v>
          </cell>
          <cell r="J82">
            <v>-13</v>
          </cell>
          <cell r="K82">
            <v>120</v>
          </cell>
          <cell r="L82">
            <v>320</v>
          </cell>
          <cell r="M82">
            <v>280</v>
          </cell>
          <cell r="N82">
            <v>0</v>
          </cell>
          <cell r="S82">
            <v>145</v>
          </cell>
          <cell r="T82">
            <v>160</v>
          </cell>
          <cell r="U82">
            <v>8.6620689655172409</v>
          </cell>
          <cell r="V82">
            <v>2.5931034482758619</v>
          </cell>
          <cell r="Y82">
            <v>118</v>
          </cell>
          <cell r="Z82">
            <v>207</v>
          </cell>
          <cell r="AA82">
            <v>165.6</v>
          </cell>
          <cell r="AB82">
            <v>127</v>
          </cell>
          <cell r="AC82" t="str">
            <v>костик</v>
          </cell>
          <cell r="AD82" t="str">
            <v>костик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11.814</v>
          </cell>
          <cell r="D83">
            <v>21.585999999999999</v>
          </cell>
          <cell r="E83">
            <v>13.57</v>
          </cell>
          <cell r="F83">
            <v>8.548</v>
          </cell>
          <cell r="G83">
            <v>1</v>
          </cell>
          <cell r="H83" t="e">
            <v>#N/A</v>
          </cell>
          <cell r="I83">
            <v>27.7</v>
          </cell>
          <cell r="J83">
            <v>-14.129999999999999</v>
          </cell>
          <cell r="K83">
            <v>10</v>
          </cell>
          <cell r="L83">
            <v>10</v>
          </cell>
          <cell r="M83">
            <v>20</v>
          </cell>
          <cell r="N83">
            <v>0</v>
          </cell>
          <cell r="S83">
            <v>2.714</v>
          </cell>
          <cell r="T83">
            <v>10</v>
          </cell>
          <cell r="U83">
            <v>21.572586588061903</v>
          </cell>
          <cell r="V83">
            <v>3.1495946941783348</v>
          </cell>
          <cell r="Y83">
            <v>4.7845999999999993</v>
          </cell>
          <cell r="Z83">
            <v>5.7140000000000004</v>
          </cell>
          <cell r="AA83">
            <v>4.5549999999999997</v>
          </cell>
          <cell r="AB83">
            <v>2.653</v>
          </cell>
          <cell r="AC83" t="str">
            <v>увел</v>
          </cell>
          <cell r="AD83" t="str">
            <v>увел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124</v>
          </cell>
          <cell r="D84">
            <v>81</v>
          </cell>
          <cell r="E84">
            <v>92</v>
          </cell>
          <cell r="F84">
            <v>113</v>
          </cell>
          <cell r="G84">
            <v>0.33</v>
          </cell>
          <cell r="H84" t="e">
            <v>#N/A</v>
          </cell>
          <cell r="I84">
            <v>92</v>
          </cell>
          <cell r="J84">
            <v>0</v>
          </cell>
          <cell r="K84">
            <v>0</v>
          </cell>
          <cell r="L84">
            <v>0</v>
          </cell>
          <cell r="M84">
            <v>40</v>
          </cell>
          <cell r="N84">
            <v>0</v>
          </cell>
          <cell r="S84">
            <v>18.399999999999999</v>
          </cell>
          <cell r="U84">
            <v>8.3152173913043477</v>
          </cell>
          <cell r="V84">
            <v>6.1413043478260878</v>
          </cell>
          <cell r="Y84">
            <v>24.6</v>
          </cell>
          <cell r="Z84">
            <v>30.6</v>
          </cell>
          <cell r="AA84">
            <v>25.8</v>
          </cell>
          <cell r="AB84">
            <v>16</v>
          </cell>
          <cell r="AC84" t="str">
            <v>костик</v>
          </cell>
          <cell r="AD84" t="str">
            <v>костик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82</v>
          </cell>
          <cell r="D85">
            <v>84</v>
          </cell>
          <cell r="E85">
            <v>63</v>
          </cell>
          <cell r="F85">
            <v>99</v>
          </cell>
          <cell r="G85">
            <v>0.4</v>
          </cell>
          <cell r="H85" t="e">
            <v>#N/A</v>
          </cell>
          <cell r="I85">
            <v>67</v>
          </cell>
          <cell r="J85">
            <v>-4</v>
          </cell>
          <cell r="K85">
            <v>40</v>
          </cell>
          <cell r="L85">
            <v>0</v>
          </cell>
          <cell r="M85">
            <v>0</v>
          </cell>
          <cell r="N85">
            <v>0</v>
          </cell>
          <cell r="S85">
            <v>12.6</v>
          </cell>
          <cell r="U85">
            <v>11.031746031746032</v>
          </cell>
          <cell r="V85">
            <v>7.8571428571428577</v>
          </cell>
          <cell r="Y85">
            <v>23.8</v>
          </cell>
          <cell r="Z85">
            <v>32.6</v>
          </cell>
          <cell r="AA85">
            <v>28.4</v>
          </cell>
          <cell r="AB85">
            <v>8</v>
          </cell>
          <cell r="AC85" t="str">
            <v>увел</v>
          </cell>
          <cell r="AD85" t="str">
            <v>увел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213</v>
          </cell>
          <cell r="D86">
            <v>42</v>
          </cell>
          <cell r="E86">
            <v>137</v>
          </cell>
          <cell r="F86">
            <v>116</v>
          </cell>
          <cell r="G86">
            <v>0.33</v>
          </cell>
          <cell r="H86" t="e">
            <v>#N/A</v>
          </cell>
          <cell r="I86">
            <v>139</v>
          </cell>
          <cell r="J86">
            <v>-2</v>
          </cell>
          <cell r="K86">
            <v>0</v>
          </cell>
          <cell r="L86">
            <v>0</v>
          </cell>
          <cell r="M86">
            <v>40</v>
          </cell>
          <cell r="N86">
            <v>0</v>
          </cell>
          <cell r="Q86">
            <v>40</v>
          </cell>
          <cell r="S86">
            <v>27.4</v>
          </cell>
          <cell r="T86">
            <v>40</v>
          </cell>
          <cell r="U86">
            <v>8.6131386861313874</v>
          </cell>
          <cell r="V86">
            <v>4.233576642335767</v>
          </cell>
          <cell r="Y86">
            <v>28.4</v>
          </cell>
          <cell r="Z86">
            <v>44</v>
          </cell>
          <cell r="AA86">
            <v>29.6</v>
          </cell>
          <cell r="AB86">
            <v>19</v>
          </cell>
          <cell r="AC86" t="str">
            <v>костик</v>
          </cell>
          <cell r="AD86" t="str">
            <v>костик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379.416</v>
          </cell>
          <cell r="D87">
            <v>364.32499999999999</v>
          </cell>
          <cell r="E87">
            <v>397.13900000000001</v>
          </cell>
          <cell r="F87">
            <v>342.41300000000001</v>
          </cell>
          <cell r="G87">
            <v>1</v>
          </cell>
          <cell r="H87" t="e">
            <v>#N/A</v>
          </cell>
          <cell r="I87">
            <v>378.5</v>
          </cell>
          <cell r="J87">
            <v>18.63900000000001</v>
          </cell>
          <cell r="K87">
            <v>90</v>
          </cell>
          <cell r="L87">
            <v>0</v>
          </cell>
          <cell r="M87">
            <v>100</v>
          </cell>
          <cell r="N87">
            <v>0</v>
          </cell>
          <cell r="R87">
            <v>70</v>
          </cell>
          <cell r="S87">
            <v>79.427800000000005</v>
          </cell>
          <cell r="T87">
            <v>80</v>
          </cell>
          <cell r="U87">
            <v>8.5916140192728481</v>
          </cell>
          <cell r="V87">
            <v>4.3109969053656272</v>
          </cell>
          <cell r="Y87">
            <v>112.83920000000001</v>
          </cell>
          <cell r="Z87">
            <v>115.98979999999999</v>
          </cell>
          <cell r="AA87">
            <v>106.95519999999999</v>
          </cell>
          <cell r="AB87">
            <v>123.333</v>
          </cell>
          <cell r="AC87" t="str">
            <v>костик</v>
          </cell>
          <cell r="AD87" t="str">
            <v>костик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148</v>
          </cell>
          <cell r="D88">
            <v>307</v>
          </cell>
          <cell r="E88">
            <v>187</v>
          </cell>
          <cell r="F88">
            <v>148</v>
          </cell>
          <cell r="G88">
            <v>0.1</v>
          </cell>
          <cell r="H88" t="e">
            <v>#N/A</v>
          </cell>
          <cell r="I88">
            <v>200</v>
          </cell>
          <cell r="J88">
            <v>-13</v>
          </cell>
          <cell r="K88">
            <v>40</v>
          </cell>
          <cell r="L88">
            <v>80</v>
          </cell>
          <cell r="M88">
            <v>100</v>
          </cell>
          <cell r="N88">
            <v>0</v>
          </cell>
          <cell r="S88">
            <v>37.4</v>
          </cell>
          <cell r="U88">
            <v>9.8395721925133692</v>
          </cell>
          <cell r="V88">
            <v>3.9572192513368987</v>
          </cell>
          <cell r="Y88">
            <v>28.4</v>
          </cell>
          <cell r="Z88">
            <v>49</v>
          </cell>
          <cell r="AA88">
            <v>47.4</v>
          </cell>
          <cell r="AB88">
            <v>24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834</v>
          </cell>
          <cell r="D89">
            <v>897</v>
          </cell>
          <cell r="E89">
            <v>1112</v>
          </cell>
          <cell r="F89">
            <v>575</v>
          </cell>
          <cell r="G89">
            <v>0.4</v>
          </cell>
          <cell r="H89" t="e">
            <v>#N/A</v>
          </cell>
          <cell r="I89">
            <v>1130</v>
          </cell>
          <cell r="J89">
            <v>-18</v>
          </cell>
          <cell r="K89">
            <v>240</v>
          </cell>
          <cell r="L89">
            <v>0</v>
          </cell>
          <cell r="M89">
            <v>480</v>
          </cell>
          <cell r="N89">
            <v>0</v>
          </cell>
          <cell r="Q89">
            <v>160</v>
          </cell>
          <cell r="R89">
            <v>240</v>
          </cell>
          <cell r="S89">
            <v>222.4</v>
          </cell>
          <cell r="T89">
            <v>200</v>
          </cell>
          <cell r="U89">
            <v>8.5206834532374103</v>
          </cell>
          <cell r="V89">
            <v>2.5854316546762588</v>
          </cell>
          <cell r="Y89">
            <v>244.8</v>
          </cell>
          <cell r="Z89">
            <v>316.39999999999998</v>
          </cell>
          <cell r="AA89">
            <v>239.4</v>
          </cell>
          <cell r="AB89">
            <v>232</v>
          </cell>
          <cell r="AC89" t="e">
            <v>#N/A</v>
          </cell>
          <cell r="AD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11</v>
          </cell>
          <cell r="D90">
            <v>283</v>
          </cell>
          <cell r="E90">
            <v>282</v>
          </cell>
          <cell r="F90">
            <v>12</v>
          </cell>
          <cell r="G90">
            <v>0.3</v>
          </cell>
          <cell r="H90" t="e">
            <v>#N/A</v>
          </cell>
          <cell r="I90">
            <v>324</v>
          </cell>
          <cell r="J90">
            <v>-42</v>
          </cell>
          <cell r="K90">
            <v>0</v>
          </cell>
          <cell r="L90">
            <v>120</v>
          </cell>
          <cell r="M90">
            <v>40</v>
          </cell>
          <cell r="N90">
            <v>0</v>
          </cell>
          <cell r="Q90">
            <v>200</v>
          </cell>
          <cell r="R90">
            <v>40</v>
          </cell>
          <cell r="S90">
            <v>56.4</v>
          </cell>
          <cell r="T90">
            <v>80</v>
          </cell>
          <cell r="U90">
            <v>8.7234042553191493</v>
          </cell>
          <cell r="V90">
            <v>0.21276595744680851</v>
          </cell>
          <cell r="Y90">
            <v>12.8</v>
          </cell>
          <cell r="Z90">
            <v>11.4</v>
          </cell>
          <cell r="AA90">
            <v>13.4</v>
          </cell>
          <cell r="AB90">
            <v>212</v>
          </cell>
          <cell r="AC90" t="str">
            <v>костик</v>
          </cell>
          <cell r="AD90" t="str">
            <v>костик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2255</v>
          </cell>
          <cell r="D91">
            <v>2018</v>
          </cell>
          <cell r="E91">
            <v>2618</v>
          </cell>
          <cell r="F91">
            <v>1597</v>
          </cell>
          <cell r="G91">
            <v>0.35</v>
          </cell>
          <cell r="H91" t="e">
            <v>#N/A</v>
          </cell>
          <cell r="I91">
            <v>2650</v>
          </cell>
          <cell r="J91">
            <v>-32</v>
          </cell>
          <cell r="K91">
            <v>200</v>
          </cell>
          <cell r="L91">
            <v>360</v>
          </cell>
          <cell r="M91">
            <v>800</v>
          </cell>
          <cell r="N91">
            <v>0</v>
          </cell>
          <cell r="Q91">
            <v>480</v>
          </cell>
          <cell r="R91">
            <v>480</v>
          </cell>
          <cell r="S91">
            <v>523.6</v>
          </cell>
          <cell r="T91">
            <v>600</v>
          </cell>
          <cell r="U91">
            <v>8.6268143621084796</v>
          </cell>
          <cell r="V91">
            <v>3.0500381970970203</v>
          </cell>
          <cell r="Y91">
            <v>520</v>
          </cell>
          <cell r="Z91">
            <v>689.2</v>
          </cell>
          <cell r="AA91">
            <v>604.20000000000005</v>
          </cell>
          <cell r="AB91">
            <v>532</v>
          </cell>
          <cell r="AC91" t="str">
            <v>увел</v>
          </cell>
          <cell r="AD91" t="str">
            <v>увел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220.494</v>
          </cell>
          <cell r="D92">
            <v>14.981999999999999</v>
          </cell>
          <cell r="E92">
            <v>312</v>
          </cell>
          <cell r="F92">
            <v>47</v>
          </cell>
          <cell r="G92">
            <v>1</v>
          </cell>
          <cell r="H92" t="e">
            <v>#N/A</v>
          </cell>
          <cell r="I92">
            <v>148.30000000000001</v>
          </cell>
          <cell r="J92">
            <v>163.69999999999999</v>
          </cell>
          <cell r="K92">
            <v>0</v>
          </cell>
          <cell r="L92">
            <v>100</v>
          </cell>
          <cell r="M92">
            <v>120</v>
          </cell>
          <cell r="N92">
            <v>40</v>
          </cell>
          <cell r="Q92">
            <v>80</v>
          </cell>
          <cell r="R92">
            <v>80</v>
          </cell>
          <cell r="S92">
            <v>62.4</v>
          </cell>
          <cell r="T92">
            <v>70</v>
          </cell>
          <cell r="U92">
            <v>8.6057692307692317</v>
          </cell>
          <cell r="V92">
            <v>0.75320512820512819</v>
          </cell>
          <cell r="Y92">
            <v>34.888999999999996</v>
          </cell>
          <cell r="Z92">
            <v>53.479600000000005</v>
          </cell>
          <cell r="AA92">
            <v>40.108999999999995</v>
          </cell>
          <cell r="AB92">
            <v>0</v>
          </cell>
          <cell r="AC92" t="str">
            <v>костик</v>
          </cell>
          <cell r="AD92" t="str">
            <v>рот1,5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371</v>
          </cell>
          <cell r="D93">
            <v>112</v>
          </cell>
          <cell r="E93">
            <v>308</v>
          </cell>
          <cell r="F93">
            <v>103</v>
          </cell>
          <cell r="G93">
            <v>0.6</v>
          </cell>
          <cell r="H93" t="e">
            <v>#N/A</v>
          </cell>
          <cell r="I93">
            <v>323</v>
          </cell>
          <cell r="J93">
            <v>-15</v>
          </cell>
          <cell r="K93">
            <v>60</v>
          </cell>
          <cell r="L93">
            <v>120</v>
          </cell>
          <cell r="M93">
            <v>120</v>
          </cell>
          <cell r="N93">
            <v>40</v>
          </cell>
          <cell r="R93">
            <v>40</v>
          </cell>
          <cell r="S93">
            <v>61.6</v>
          </cell>
          <cell r="T93">
            <v>40</v>
          </cell>
          <cell r="U93">
            <v>8.4902597402597397</v>
          </cell>
          <cell r="V93">
            <v>1.6720779220779221</v>
          </cell>
          <cell r="Y93">
            <v>76.2</v>
          </cell>
          <cell r="Z93">
            <v>88.6</v>
          </cell>
          <cell r="AA93">
            <v>67.400000000000006</v>
          </cell>
          <cell r="AB93">
            <v>37</v>
          </cell>
          <cell r="AC93" t="str">
            <v>костик</v>
          </cell>
          <cell r="AD93" t="str">
            <v>костик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335.05799999999999</v>
          </cell>
          <cell r="D94">
            <v>141.941</v>
          </cell>
          <cell r="E94">
            <v>315</v>
          </cell>
          <cell r="F94">
            <v>87</v>
          </cell>
          <cell r="G94">
            <v>1</v>
          </cell>
          <cell r="H94" t="e">
            <v>#N/A</v>
          </cell>
          <cell r="I94">
            <v>299</v>
          </cell>
          <cell r="J94">
            <v>16</v>
          </cell>
          <cell r="K94">
            <v>80</v>
          </cell>
          <cell r="L94">
            <v>400</v>
          </cell>
          <cell r="M94">
            <v>50</v>
          </cell>
          <cell r="N94">
            <v>0</v>
          </cell>
          <cell r="S94">
            <v>63</v>
          </cell>
          <cell r="U94">
            <v>9.7936507936507944</v>
          </cell>
          <cell r="V94">
            <v>1.3809523809523809</v>
          </cell>
          <cell r="Y94">
            <v>74.400000000000006</v>
          </cell>
          <cell r="Z94">
            <v>88</v>
          </cell>
          <cell r="AA94">
            <v>72</v>
          </cell>
          <cell r="AB94">
            <v>23.492000000000001</v>
          </cell>
          <cell r="AC94" t="str">
            <v>увел</v>
          </cell>
          <cell r="AD94" t="str">
            <v>увел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104.41</v>
          </cell>
          <cell r="D95">
            <v>20.018999999999998</v>
          </cell>
          <cell r="E95">
            <v>25.742999999999999</v>
          </cell>
          <cell r="F95">
            <v>3.3860000000000001</v>
          </cell>
          <cell r="G95">
            <v>1</v>
          </cell>
          <cell r="H95" t="e">
            <v>#N/A</v>
          </cell>
          <cell r="I95">
            <v>30.1</v>
          </cell>
          <cell r="J95">
            <v>-4.3570000000000029</v>
          </cell>
          <cell r="K95">
            <v>0</v>
          </cell>
          <cell r="L95">
            <v>50</v>
          </cell>
          <cell r="M95">
            <v>50</v>
          </cell>
          <cell r="N95">
            <v>0</v>
          </cell>
          <cell r="S95">
            <v>5.1486000000000001</v>
          </cell>
          <cell r="U95">
            <v>20.080410208600394</v>
          </cell>
          <cell r="V95">
            <v>0.65765450802159808</v>
          </cell>
          <cell r="Y95">
            <v>10.263999999999999</v>
          </cell>
          <cell r="Z95">
            <v>24.417200000000001</v>
          </cell>
          <cell r="AA95">
            <v>8.6609999999999996</v>
          </cell>
          <cell r="AB95">
            <v>1.9870000000000001</v>
          </cell>
          <cell r="AC95" t="str">
            <v>костик</v>
          </cell>
          <cell r="AD95" t="str">
            <v>увел</v>
          </cell>
        </row>
        <row r="96">
          <cell r="A96" t="str">
            <v>6866 ВЕТЧ.НЕЖНАЯ Коровино п/о_Маяк  ОСТАНКИНО</v>
          </cell>
          <cell r="B96" t="str">
            <v>кг</v>
          </cell>
          <cell r="C96">
            <v>113.13500000000001</v>
          </cell>
          <cell r="D96">
            <v>136.89699999999999</v>
          </cell>
          <cell r="E96">
            <v>135.18</v>
          </cell>
          <cell r="F96">
            <v>62.39</v>
          </cell>
          <cell r="G96">
            <v>1</v>
          </cell>
          <cell r="H96" t="e">
            <v>#N/A</v>
          </cell>
          <cell r="I96">
            <v>134.69999999999999</v>
          </cell>
          <cell r="J96">
            <v>0.48000000000001819</v>
          </cell>
          <cell r="K96">
            <v>20</v>
          </cell>
          <cell r="L96">
            <v>100</v>
          </cell>
          <cell r="M96">
            <v>120</v>
          </cell>
          <cell r="N96">
            <v>0</v>
          </cell>
          <cell r="S96">
            <v>27.036000000000001</v>
          </cell>
          <cell r="U96">
            <v>11.184716674064209</v>
          </cell>
          <cell r="V96">
            <v>2.3076638555999409</v>
          </cell>
          <cell r="Y96">
            <v>14.813999999999998</v>
          </cell>
          <cell r="Z96">
            <v>34.799999999999997</v>
          </cell>
          <cell r="AA96">
            <v>34</v>
          </cell>
          <cell r="AB96">
            <v>30.164999999999999</v>
          </cell>
          <cell r="AC96" t="e">
            <v>#N/A</v>
          </cell>
          <cell r="AD96" t="e">
            <v>#N/A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49</v>
          </cell>
          <cell r="D97">
            <v>116</v>
          </cell>
          <cell r="E97">
            <v>51</v>
          </cell>
          <cell r="F97">
            <v>99</v>
          </cell>
          <cell r="G97">
            <v>1</v>
          </cell>
          <cell r="H97">
            <v>45</v>
          </cell>
          <cell r="I97">
            <v>66</v>
          </cell>
          <cell r="J97">
            <v>-15</v>
          </cell>
          <cell r="K97">
            <v>20</v>
          </cell>
          <cell r="L97">
            <v>0</v>
          </cell>
          <cell r="M97">
            <v>0</v>
          </cell>
          <cell r="N97">
            <v>0</v>
          </cell>
          <cell r="S97">
            <v>10.199999999999999</v>
          </cell>
          <cell r="U97">
            <v>11.666666666666668</v>
          </cell>
          <cell r="V97">
            <v>9.7058823529411775</v>
          </cell>
          <cell r="Y97">
            <v>23.4</v>
          </cell>
          <cell r="Z97">
            <v>16.399999999999999</v>
          </cell>
          <cell r="AA97">
            <v>20.8</v>
          </cell>
          <cell r="AB97">
            <v>3</v>
          </cell>
          <cell r="AC97" t="str">
            <v>увел</v>
          </cell>
          <cell r="AD97" t="str">
            <v>увел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214</v>
          </cell>
          <cell r="D98">
            <v>510</v>
          </cell>
          <cell r="E98">
            <v>514</v>
          </cell>
          <cell r="F98">
            <v>197</v>
          </cell>
          <cell r="G98">
            <v>0.33</v>
          </cell>
          <cell r="H98">
            <v>30</v>
          </cell>
          <cell r="I98">
            <v>532</v>
          </cell>
          <cell r="J98">
            <v>-18</v>
          </cell>
          <cell r="K98">
            <v>90</v>
          </cell>
          <cell r="L98">
            <v>90</v>
          </cell>
          <cell r="M98">
            <v>120</v>
          </cell>
          <cell r="N98">
            <v>90</v>
          </cell>
          <cell r="Q98">
            <v>40</v>
          </cell>
          <cell r="R98">
            <v>90</v>
          </cell>
          <cell r="S98">
            <v>102.8</v>
          </cell>
          <cell r="T98">
            <v>60</v>
          </cell>
          <cell r="U98">
            <v>7.5583657587548636</v>
          </cell>
          <cell r="V98">
            <v>1.9163424124513619</v>
          </cell>
          <cell r="Y98">
            <v>90.6</v>
          </cell>
          <cell r="Z98">
            <v>132.4</v>
          </cell>
          <cell r="AA98">
            <v>106</v>
          </cell>
          <cell r="AB98">
            <v>59</v>
          </cell>
          <cell r="AC98" t="str">
            <v>костик</v>
          </cell>
          <cell r="AD98" t="str">
            <v>костик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389</v>
          </cell>
          <cell r="D99">
            <v>134</v>
          </cell>
          <cell r="E99">
            <v>328</v>
          </cell>
          <cell r="F99">
            <v>190</v>
          </cell>
          <cell r="G99">
            <v>0.18</v>
          </cell>
          <cell r="H99" t="e">
            <v>#N/A</v>
          </cell>
          <cell r="I99">
            <v>332</v>
          </cell>
          <cell r="J99">
            <v>-4</v>
          </cell>
          <cell r="K99">
            <v>80</v>
          </cell>
          <cell r="L99">
            <v>0</v>
          </cell>
          <cell r="M99">
            <v>50</v>
          </cell>
          <cell r="N99">
            <v>80</v>
          </cell>
          <cell r="Q99">
            <v>40</v>
          </cell>
          <cell r="R99">
            <v>80</v>
          </cell>
          <cell r="S99">
            <v>65.599999999999994</v>
          </cell>
          <cell r="T99">
            <v>50</v>
          </cell>
          <cell r="U99">
            <v>8.6890243902439028</v>
          </cell>
          <cell r="V99">
            <v>2.8963414634146343</v>
          </cell>
          <cell r="Y99">
            <v>64</v>
          </cell>
          <cell r="Z99">
            <v>93</v>
          </cell>
          <cell r="AA99">
            <v>72.400000000000006</v>
          </cell>
          <cell r="AB99">
            <v>49</v>
          </cell>
          <cell r="AC99" t="str">
            <v>костик</v>
          </cell>
          <cell r="AD99" t="str">
            <v>костик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550</v>
          </cell>
          <cell r="D100">
            <v>631</v>
          </cell>
          <cell r="E100">
            <v>854</v>
          </cell>
          <cell r="F100">
            <v>307</v>
          </cell>
          <cell r="G100">
            <v>0.14000000000000001</v>
          </cell>
          <cell r="H100" t="e">
            <v>#N/A</v>
          </cell>
          <cell r="I100">
            <v>873</v>
          </cell>
          <cell r="J100">
            <v>-19</v>
          </cell>
          <cell r="K100">
            <v>160</v>
          </cell>
          <cell r="L100">
            <v>80</v>
          </cell>
          <cell r="M100">
            <v>300</v>
          </cell>
          <cell r="N100">
            <v>160</v>
          </cell>
          <cell r="Q100">
            <v>100</v>
          </cell>
          <cell r="R100">
            <v>200</v>
          </cell>
          <cell r="S100">
            <v>170.8</v>
          </cell>
          <cell r="T100">
            <v>160</v>
          </cell>
          <cell r="U100">
            <v>8.5889929742388755</v>
          </cell>
          <cell r="V100">
            <v>1.7974238875878219</v>
          </cell>
          <cell r="Y100">
            <v>121</v>
          </cell>
          <cell r="Z100">
            <v>172.8</v>
          </cell>
          <cell r="AA100">
            <v>166.8</v>
          </cell>
          <cell r="AB100">
            <v>103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6948 МОЛОЧНЫЕ ПРЕМИУМ.ПМ сос п/о мгс 1,5*4 Останкино</v>
          </cell>
          <cell r="B101" t="str">
            <v>кг</v>
          </cell>
          <cell r="D101">
            <v>86.534000000000006</v>
          </cell>
          <cell r="E101">
            <v>63.363999999999997</v>
          </cell>
          <cell r="F101">
            <v>21.62</v>
          </cell>
          <cell r="G101">
            <v>1</v>
          </cell>
          <cell r="H101" t="e">
            <v>#N/A</v>
          </cell>
          <cell r="I101">
            <v>61.7</v>
          </cell>
          <cell r="J101">
            <v>1.6639999999999944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12.672799999999999</v>
          </cell>
          <cell r="U101">
            <v>1.7060160343412665</v>
          </cell>
          <cell r="V101">
            <v>1.7060160343412665</v>
          </cell>
          <cell r="Y101">
            <v>0</v>
          </cell>
          <cell r="Z101">
            <v>0</v>
          </cell>
          <cell r="AA101">
            <v>0</v>
          </cell>
          <cell r="AB101">
            <v>26.33</v>
          </cell>
          <cell r="AC101" t="e">
            <v>#N/A</v>
          </cell>
          <cell r="AD101" t="e">
            <v>#N/A</v>
          </cell>
        </row>
        <row r="102">
          <cell r="A102" t="str">
            <v>6951 СЛИВОЧНЫЕ Папа может сос п/о мгс 1.5*4  ОСТАНКИНО</v>
          </cell>
          <cell r="B102" t="str">
            <v>кг</v>
          </cell>
          <cell r="C102">
            <v>110.61</v>
          </cell>
          <cell r="D102">
            <v>66.941000000000003</v>
          </cell>
          <cell r="E102">
            <v>113.601</v>
          </cell>
          <cell r="F102">
            <v>50.097999999999999</v>
          </cell>
          <cell r="G102">
            <v>1</v>
          </cell>
          <cell r="H102" t="e">
            <v>#N/A</v>
          </cell>
          <cell r="I102">
            <v>118.5</v>
          </cell>
          <cell r="J102">
            <v>-4.8990000000000009</v>
          </cell>
          <cell r="K102">
            <v>20</v>
          </cell>
          <cell r="L102">
            <v>0</v>
          </cell>
          <cell r="M102">
            <v>40</v>
          </cell>
          <cell r="N102">
            <v>0</v>
          </cell>
          <cell r="Q102">
            <v>40</v>
          </cell>
          <cell r="R102">
            <v>20</v>
          </cell>
          <cell r="S102">
            <v>22.720199999999998</v>
          </cell>
          <cell r="T102">
            <v>30</v>
          </cell>
          <cell r="U102">
            <v>8.8070527548173008</v>
          </cell>
          <cell r="V102">
            <v>2.2049981954384203</v>
          </cell>
          <cell r="Y102">
            <v>21.058</v>
          </cell>
          <cell r="Z102">
            <v>35.5732</v>
          </cell>
          <cell r="AA102">
            <v>24.6</v>
          </cell>
          <cell r="AB102">
            <v>34.587000000000003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54</v>
          </cell>
          <cell r="D103">
            <v>2</v>
          </cell>
          <cell r="E103">
            <v>34</v>
          </cell>
          <cell r="F103">
            <v>20</v>
          </cell>
          <cell r="G103">
            <v>0</v>
          </cell>
          <cell r="H103" t="e">
            <v>#N/A</v>
          </cell>
          <cell r="I103">
            <v>36</v>
          </cell>
          <cell r="J103">
            <v>-2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6.8</v>
          </cell>
          <cell r="U103">
            <v>2.9411764705882355</v>
          </cell>
          <cell r="V103">
            <v>2.9411764705882355</v>
          </cell>
          <cell r="Y103">
            <v>4.5999999999999996</v>
          </cell>
          <cell r="Z103">
            <v>6.6</v>
          </cell>
          <cell r="AA103">
            <v>5</v>
          </cell>
          <cell r="AB103">
            <v>4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43.234000000000002</v>
          </cell>
          <cell r="D104">
            <v>1.964</v>
          </cell>
          <cell r="E104">
            <v>19.513999999999999</v>
          </cell>
          <cell r="F104">
            <v>6.2149999999999999</v>
          </cell>
          <cell r="G104">
            <v>0</v>
          </cell>
          <cell r="H104" t="e">
            <v>#N/A</v>
          </cell>
          <cell r="I104">
            <v>20</v>
          </cell>
          <cell r="J104">
            <v>-0.48600000000000065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3.9028</v>
          </cell>
          <cell r="U104">
            <v>1.5924464487034948</v>
          </cell>
          <cell r="V104">
            <v>1.5924464487034948</v>
          </cell>
          <cell r="Y104">
            <v>7.0327999999999999</v>
          </cell>
          <cell r="Z104">
            <v>7.0891999999999999</v>
          </cell>
          <cell r="AA104">
            <v>3.9357999999999995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614</v>
          </cell>
          <cell r="D105">
            <v>1</v>
          </cell>
          <cell r="E105">
            <v>118</v>
          </cell>
          <cell r="F105">
            <v>457</v>
          </cell>
          <cell r="G105">
            <v>0</v>
          </cell>
          <cell r="H105">
            <v>0</v>
          </cell>
          <cell r="I105">
            <v>118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23.6</v>
          </cell>
          <cell r="U105">
            <v>19.364406779661017</v>
          </cell>
          <cell r="V105">
            <v>19.364406779661017</v>
          </cell>
          <cell r="Y105">
            <v>24.6</v>
          </cell>
          <cell r="Z105">
            <v>57.8</v>
          </cell>
          <cell r="AA105">
            <v>23.4</v>
          </cell>
          <cell r="AB105">
            <v>22</v>
          </cell>
          <cell r="AC105">
            <v>0</v>
          </cell>
          <cell r="AD105">
            <v>0</v>
          </cell>
        </row>
        <row r="106">
          <cell r="A106" t="str">
            <v>БОНУС СОЧНЫЕ сос п/о мгс 1*6_UZ (6088)  ОСТАНКИНО</v>
          </cell>
          <cell r="B106" t="str">
            <v>кг</v>
          </cell>
          <cell r="C106">
            <v>242.953</v>
          </cell>
          <cell r="D106">
            <v>208.12799999999999</v>
          </cell>
          <cell r="E106">
            <v>280.22399999999999</v>
          </cell>
          <cell r="F106">
            <v>75.849999999999994</v>
          </cell>
          <cell r="G106">
            <v>0</v>
          </cell>
          <cell r="H106">
            <v>0</v>
          </cell>
          <cell r="I106">
            <v>284</v>
          </cell>
          <cell r="J106">
            <v>-3.7760000000000105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56.044799999999995</v>
          </cell>
          <cell r="U106">
            <v>1.3533815804499258</v>
          </cell>
          <cell r="V106">
            <v>1.3533815804499258</v>
          </cell>
          <cell r="Y106">
            <v>39.772399999999998</v>
          </cell>
          <cell r="Z106">
            <v>64.228200000000001</v>
          </cell>
          <cell r="AA106">
            <v>46.529000000000003</v>
          </cell>
          <cell r="AB106">
            <v>29.532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19.11.2024 - 25.11.2024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470.733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5.5049999999999999</v>
          </cell>
          <cell r="F8">
            <v>581.66499999999996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1551.3520000000001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824</v>
          </cell>
          <cell r="F12">
            <v>2797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502</v>
          </cell>
          <cell r="F13">
            <v>4461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1828</v>
          </cell>
          <cell r="F14">
            <v>4816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55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351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359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6</v>
          </cell>
          <cell r="F19">
            <v>1474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642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396</v>
          </cell>
          <cell r="F21">
            <v>534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606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742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1.7</v>
          </cell>
          <cell r="F24">
            <v>383.83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7.6</v>
          </cell>
          <cell r="F25">
            <v>4905.9369999999999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1.6</v>
          </cell>
          <cell r="F26">
            <v>345.90800000000002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2.4500000000000002</v>
          </cell>
          <cell r="F27">
            <v>476.15699999999998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7.5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227.548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236.846</v>
          </cell>
        </row>
        <row r="31">
          <cell r="A31" t="str">
            <v xml:space="preserve"> 240  Колбаса Салями охотничья, ВЕС. ПОКОМ</v>
          </cell>
          <cell r="F31">
            <v>30.510999999999999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2.5</v>
          </cell>
          <cell r="F32">
            <v>506.34300000000002</v>
          </cell>
        </row>
        <row r="33">
          <cell r="A33" t="str">
            <v xml:space="preserve"> 247  Сардельки Нежные, ВЕС.  ПОКОМ</v>
          </cell>
          <cell r="D33">
            <v>1.35</v>
          </cell>
          <cell r="F33">
            <v>159.38499999999999</v>
          </cell>
        </row>
        <row r="34">
          <cell r="A34" t="str">
            <v xml:space="preserve"> 248  Сардельки Сочные ТМ Особый рецепт,   ПОКОМ</v>
          </cell>
          <cell r="F34">
            <v>175.41499999999999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7.9</v>
          </cell>
          <cell r="F35">
            <v>1083.896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76.001000000000005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152.001</v>
          </cell>
        </row>
        <row r="38">
          <cell r="A38" t="str">
            <v xml:space="preserve"> 263  Шпикачки Стародворские, ВЕС.  ПОКОМ</v>
          </cell>
          <cell r="F38">
            <v>125.703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127.15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112.592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109.81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1375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749</v>
          </cell>
          <cell r="F43">
            <v>3188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515</v>
          </cell>
          <cell r="F44">
            <v>4752</v>
          </cell>
        </row>
        <row r="45">
          <cell r="A45" t="str">
            <v xml:space="preserve"> 283  Сосиски Сочинки, ВЕС, ТМ Стародворье ПОКОМ</v>
          </cell>
          <cell r="F45">
            <v>537.92499999999995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504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13</v>
          </cell>
          <cell r="F47">
            <v>1274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219.97300000000001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14</v>
          </cell>
          <cell r="F49">
            <v>1465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2465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76.052000000000007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200.917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6</v>
          </cell>
          <cell r="F53">
            <v>1150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12</v>
          </cell>
          <cell r="F54">
            <v>1842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1047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322.51600000000002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5.3120000000000003</v>
          </cell>
          <cell r="F57">
            <v>887.553</v>
          </cell>
        </row>
        <row r="58">
          <cell r="A58" t="str">
            <v xml:space="preserve"> 316  Колбаса Нежная ТМ Зареченские ВЕС  ПОКОМ</v>
          </cell>
          <cell r="D58">
            <v>1.5</v>
          </cell>
          <cell r="F58">
            <v>46.4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2.9119999999999999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2.6</v>
          </cell>
          <cell r="F60">
            <v>3390.931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2420</v>
          </cell>
          <cell r="F61">
            <v>4885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22</v>
          </cell>
          <cell r="F63">
            <v>3921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1238</v>
          </cell>
        </row>
        <row r="65">
          <cell r="A65" t="str">
            <v xml:space="preserve"> 328  Сардельки Сочинки Стародворье ТМ  0,4 кг ПОКОМ</v>
          </cell>
          <cell r="D65">
            <v>7</v>
          </cell>
          <cell r="F65">
            <v>592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6</v>
          </cell>
          <cell r="F66">
            <v>491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3.95</v>
          </cell>
          <cell r="F67">
            <v>796.74800000000005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F68">
            <v>292</v>
          </cell>
        </row>
        <row r="69">
          <cell r="A69" t="str">
            <v xml:space="preserve"> 335  Колбаса Сливушка ТМ Вязанка. ВЕС.  ПОКОМ </v>
          </cell>
          <cell r="F69">
            <v>209.21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715</v>
          </cell>
          <cell r="F70">
            <v>3177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</v>
          </cell>
          <cell r="F71">
            <v>2099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4.0140000000000002</v>
          </cell>
          <cell r="F72">
            <v>431.50099999999998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4.0119999999999996</v>
          </cell>
          <cell r="F73">
            <v>300.52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2.4</v>
          </cell>
          <cell r="F74">
            <v>724.26300000000003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4.0140000000000002</v>
          </cell>
          <cell r="F75">
            <v>464.88099999999997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181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418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949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155.26400000000001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4</v>
          </cell>
          <cell r="F80">
            <v>554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</v>
          </cell>
          <cell r="F81">
            <v>799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3</v>
          </cell>
          <cell r="F83">
            <v>505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517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</v>
          </cell>
          <cell r="F85">
            <v>393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235</v>
          </cell>
        </row>
        <row r="87">
          <cell r="A87" t="str">
            <v xml:space="preserve"> 408  Ветчина Сливушка с индейкой ТМ Вязанка, 0,4кг  ПОКОМ</v>
          </cell>
          <cell r="F87">
            <v>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2423</v>
          </cell>
          <cell r="F88">
            <v>6475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1391</v>
          </cell>
          <cell r="F89">
            <v>6973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47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200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320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114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F94">
            <v>1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10.8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F96">
            <v>512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177.702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24.3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243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138.554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33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147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98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10</v>
          </cell>
          <cell r="F104">
            <v>268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2</v>
          </cell>
          <cell r="F105">
            <v>230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0.85</v>
          </cell>
          <cell r="F106">
            <v>330.83100000000002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5.0999999999999996</v>
          </cell>
          <cell r="F107">
            <v>3030.0740000000001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10.199999999999999</v>
          </cell>
          <cell r="F108">
            <v>6934.473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15.3</v>
          </cell>
          <cell r="F109">
            <v>2790.7979999999998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11.7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174.91900000000001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1</v>
          </cell>
          <cell r="F113">
            <v>229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64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38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2</v>
          </cell>
          <cell r="F116">
            <v>89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2</v>
          </cell>
          <cell r="F117">
            <v>129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126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1.4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1.5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4</v>
          </cell>
          <cell r="F121">
            <v>563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4</v>
          </cell>
          <cell r="F122">
            <v>451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6</v>
          </cell>
          <cell r="F123">
            <v>622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5</v>
          </cell>
          <cell r="F124">
            <v>495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106.7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59.902000000000001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9</v>
          </cell>
          <cell r="F127">
            <v>811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1</v>
          </cell>
          <cell r="F128">
            <v>205</v>
          </cell>
        </row>
        <row r="129">
          <cell r="A129" t="str">
            <v>1146 Ароматная с/к в/у ОСТАНКИНО</v>
          </cell>
          <cell r="D129">
            <v>3.694</v>
          </cell>
          <cell r="F129">
            <v>3.694</v>
          </cell>
        </row>
        <row r="130">
          <cell r="A130" t="str">
            <v>3215 ВЕТЧ.МЯСНАЯ Папа может п/о 0.4кг 8шт.    ОСТАНКИНО</v>
          </cell>
          <cell r="D130">
            <v>330</v>
          </cell>
          <cell r="F130">
            <v>330</v>
          </cell>
        </row>
        <row r="131">
          <cell r="A131" t="str">
            <v>3215 ВЕТЧИНА МЯСНАЯ Папа может п/о 0.4кг (код покуп. 43229)  ОСТАНКИНО</v>
          </cell>
          <cell r="D131">
            <v>1</v>
          </cell>
          <cell r="F131">
            <v>1</v>
          </cell>
        </row>
        <row r="132">
          <cell r="A132" t="str">
            <v>3680 ПРЕСИЖН с/к дек. спец мгс ОСТАНКИНО</v>
          </cell>
          <cell r="D132">
            <v>8.2140000000000004</v>
          </cell>
          <cell r="F132">
            <v>8.2140000000000004</v>
          </cell>
        </row>
        <row r="133">
          <cell r="A133" t="str">
            <v>3684 ПРЕСИЖН с/к в/у 1/250 8шт.   ОСТАНКИНО</v>
          </cell>
          <cell r="D133">
            <v>347</v>
          </cell>
          <cell r="F133">
            <v>347</v>
          </cell>
        </row>
        <row r="134">
          <cell r="A134" t="str">
            <v>3812 СОЧНЫЕ сос п/о мгс 2*2  ОСТАНКИНО</v>
          </cell>
          <cell r="D134">
            <v>1420.6</v>
          </cell>
          <cell r="F134">
            <v>1420.6</v>
          </cell>
        </row>
        <row r="135">
          <cell r="A135" t="str">
            <v>4063 МЯСНАЯ Папа может вар п/о_Л   ОСТАНКИНО</v>
          </cell>
          <cell r="D135">
            <v>1519.25</v>
          </cell>
          <cell r="F135">
            <v>1519.25</v>
          </cell>
        </row>
        <row r="136">
          <cell r="A136" t="str">
            <v>4117 ЭКСТРА Папа может с/к в/у_Л   ОСТАНКИНО</v>
          </cell>
          <cell r="D136">
            <v>34.200000000000003</v>
          </cell>
          <cell r="F136">
            <v>34.200000000000003</v>
          </cell>
        </row>
        <row r="137">
          <cell r="A137" t="str">
            <v>4555 Докторская ГОСТ вар п/о ОСТАНКИНО</v>
          </cell>
          <cell r="D137">
            <v>16.649999999999999</v>
          </cell>
          <cell r="F137">
            <v>16.649999999999999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127</v>
          </cell>
          <cell r="F138">
            <v>127</v>
          </cell>
        </row>
        <row r="139">
          <cell r="A139" t="str">
            <v>4574 Мясная со шпиком Папа может вар п/о ОСТАНКИНО</v>
          </cell>
          <cell r="D139">
            <v>1.4</v>
          </cell>
          <cell r="F139">
            <v>1.4</v>
          </cell>
        </row>
        <row r="140">
          <cell r="A140" t="str">
            <v>4691 ШЕЙКА КОПЧЕНАЯ к/в мл/к в/у 300*6  ОСТАНКИНО</v>
          </cell>
          <cell r="D140">
            <v>187</v>
          </cell>
          <cell r="F140">
            <v>187</v>
          </cell>
        </row>
        <row r="141">
          <cell r="A141" t="str">
            <v>4786 КОЛБ.СНЭКИ Папа может в/к мгс 1/70_5  ОСТАНКИНО</v>
          </cell>
          <cell r="D141">
            <v>110</v>
          </cell>
          <cell r="F141">
            <v>110</v>
          </cell>
        </row>
        <row r="142">
          <cell r="A142" t="str">
            <v>4813 ФИЛЕЙНАЯ Папа может вар п/о_Л   ОСТАНКИНО</v>
          </cell>
          <cell r="D142">
            <v>507</v>
          </cell>
          <cell r="F142">
            <v>507</v>
          </cell>
        </row>
        <row r="143">
          <cell r="A143" t="str">
            <v>4993 САЛЯМИ ИТАЛЬЯНСКАЯ с/к в/у 1/250*8_120c ОСТАНКИНО</v>
          </cell>
          <cell r="D143">
            <v>596</v>
          </cell>
          <cell r="F143">
            <v>596</v>
          </cell>
        </row>
        <row r="144">
          <cell r="A144" t="str">
            <v>5246 ДОКТОРСКАЯ ПРЕМИУМ вар б/о мгс_30с ОСТАНКИНО</v>
          </cell>
          <cell r="D144">
            <v>39.1</v>
          </cell>
          <cell r="F144">
            <v>39.1</v>
          </cell>
        </row>
        <row r="145">
          <cell r="A145" t="str">
            <v>5341 СЕРВЕЛАТ ОХОТНИЧИЙ в/к в/у  ОСТАНКИНО</v>
          </cell>
          <cell r="D145">
            <v>497.4</v>
          </cell>
          <cell r="F145">
            <v>497.4</v>
          </cell>
        </row>
        <row r="146">
          <cell r="A146" t="str">
            <v>5483 ЭКСТРА Папа может с/к в/у 1/250 8шт.   ОСТАНКИНО</v>
          </cell>
          <cell r="D146">
            <v>880</v>
          </cell>
          <cell r="F146">
            <v>880</v>
          </cell>
        </row>
        <row r="147">
          <cell r="A147" t="str">
            <v>5544 Сервелат Финский в/к в/у_45с НОВАЯ ОСТАНКИНО</v>
          </cell>
          <cell r="D147">
            <v>1103.3</v>
          </cell>
          <cell r="F147">
            <v>1103.3</v>
          </cell>
        </row>
        <row r="148">
          <cell r="A148" t="str">
            <v>5679 САЛЯМИ ИТАЛЬЯНСКАЯ с/к в/у 1/150_60с ОСТАНКИНО</v>
          </cell>
          <cell r="D148">
            <v>282</v>
          </cell>
          <cell r="F148">
            <v>282</v>
          </cell>
        </row>
        <row r="149">
          <cell r="A149" t="str">
            <v>5682 САЛЯМИ МЕЛКОЗЕРНЕНАЯ с/к в/у 1/120_60с   ОСТАНКИНО</v>
          </cell>
          <cell r="D149">
            <v>2219</v>
          </cell>
          <cell r="F149">
            <v>2219</v>
          </cell>
        </row>
        <row r="150">
          <cell r="A150" t="str">
            <v>5698 СЫТНЫЕ Папа может сар б/о мгс 1*3_Маяк  ОСТАНКИНО</v>
          </cell>
          <cell r="D150">
            <v>222.9</v>
          </cell>
          <cell r="F150">
            <v>222.9</v>
          </cell>
        </row>
        <row r="151">
          <cell r="A151" t="str">
            <v>5706 АРОМАТНАЯ Папа может с/к в/у 1/250 8шт.  ОСТАНКИНО</v>
          </cell>
          <cell r="D151">
            <v>1091</v>
          </cell>
          <cell r="F151">
            <v>1091</v>
          </cell>
        </row>
        <row r="152">
          <cell r="A152" t="str">
            <v>5708 ПОСОЛЬСКАЯ Папа может с/к в/у ОСТАНКИНО</v>
          </cell>
          <cell r="D152">
            <v>44.8</v>
          </cell>
          <cell r="F152">
            <v>44.8</v>
          </cell>
        </row>
        <row r="153">
          <cell r="A153" t="str">
            <v>5851 ЭКСТРА Папа может вар п/о   ОСТАНКИНО</v>
          </cell>
          <cell r="D153">
            <v>319.60000000000002</v>
          </cell>
          <cell r="F153">
            <v>319.60000000000002</v>
          </cell>
        </row>
        <row r="154">
          <cell r="A154" t="str">
            <v>5931 ОХОТНИЧЬЯ Папа может с/к в/у 1/220 8шт.   ОСТАНКИНО</v>
          </cell>
          <cell r="D154">
            <v>1120</v>
          </cell>
          <cell r="F154">
            <v>1120</v>
          </cell>
        </row>
        <row r="155">
          <cell r="A155" t="str">
            <v>6004 РАГУ СВИНОЕ 1кг 8шт.зам_120с ОСТАНКИНО</v>
          </cell>
          <cell r="D155">
            <v>130</v>
          </cell>
          <cell r="F155">
            <v>130</v>
          </cell>
        </row>
        <row r="156">
          <cell r="A156" t="str">
            <v>6113 СОЧНЫЕ сос п/о мгс 1*6_Ашан  ОСТАНКИНО</v>
          </cell>
          <cell r="D156">
            <v>1652.6</v>
          </cell>
          <cell r="F156">
            <v>1652.6</v>
          </cell>
        </row>
        <row r="157">
          <cell r="A157" t="str">
            <v>6158 ВРЕМЯ ОЛИВЬЕ Папа может вар п/о 0.4кг   ОСТАНКИНО</v>
          </cell>
          <cell r="D157">
            <v>1101</v>
          </cell>
          <cell r="F157">
            <v>1101</v>
          </cell>
        </row>
        <row r="158">
          <cell r="A158" t="str">
            <v>6159 ВРЕМЯ ОЛИВЬЕ.Папа может вар п/о ОСТАНКИНО</v>
          </cell>
          <cell r="D158">
            <v>38.549999999999997</v>
          </cell>
          <cell r="F158">
            <v>38.549999999999997</v>
          </cell>
        </row>
        <row r="159">
          <cell r="A159" t="str">
            <v>6200 ГРУДИНКА ПРЕМИУМ к/в мл/к в/у 0.3кг  ОСТАНКИНО</v>
          </cell>
          <cell r="D159">
            <v>466</v>
          </cell>
          <cell r="F159">
            <v>466</v>
          </cell>
        </row>
        <row r="160">
          <cell r="A160" t="str">
            <v>6206 СВИНИНА ПО-ДОМАШНЕМУ к/в мл/к в/у 0.3кг  ОСТАНКИНО</v>
          </cell>
          <cell r="D160">
            <v>841</v>
          </cell>
          <cell r="F160">
            <v>841</v>
          </cell>
        </row>
        <row r="161">
          <cell r="A161" t="str">
            <v>6221 НЕАПОЛИТАНСКИЙ ДУЭТ с/к с/н мгс 1/90  ОСТАНКИНО</v>
          </cell>
          <cell r="D161">
            <v>654</v>
          </cell>
          <cell r="F161">
            <v>654</v>
          </cell>
        </row>
        <row r="162">
          <cell r="A162" t="str">
            <v>6222 ИТАЛЬЯНСКОЕ АССОРТИ с/в с/н мгс 1/90 ОСТАНКИНО</v>
          </cell>
          <cell r="D162">
            <v>169</v>
          </cell>
          <cell r="F162">
            <v>169</v>
          </cell>
        </row>
        <row r="163">
          <cell r="A163" t="str">
            <v>6228 МЯСНОЕ АССОРТИ к/з с/н мгс 1/90 10шт.  ОСТАНКИНО</v>
          </cell>
          <cell r="D163">
            <v>499</v>
          </cell>
          <cell r="F163">
            <v>499</v>
          </cell>
        </row>
        <row r="164">
          <cell r="A164" t="str">
            <v>6247 ДОМАШНЯЯ Папа может вар п/о 0,4кг 8шт.  ОСТАНКИНО</v>
          </cell>
          <cell r="D164">
            <v>172</v>
          </cell>
          <cell r="F164">
            <v>172</v>
          </cell>
        </row>
        <row r="165">
          <cell r="A165" t="str">
            <v>6253 МОЛОЧНЫЕ Коровино сос п/о мгс 1.5*6  ОСТАНКИНО</v>
          </cell>
          <cell r="D165">
            <v>12.6</v>
          </cell>
          <cell r="F165">
            <v>12.6</v>
          </cell>
        </row>
        <row r="166">
          <cell r="A166" t="str">
            <v>6268 ГОВЯЖЬЯ Папа может вар п/о 0,4кг 8 шт.  ОСТАНКИНО</v>
          </cell>
          <cell r="D166">
            <v>367</v>
          </cell>
          <cell r="F166">
            <v>367</v>
          </cell>
        </row>
        <row r="167">
          <cell r="A167" t="str">
            <v>6279 КОРЕЙКА ПО-ОСТ.к/в в/с с/н в/у 1/150_45с  ОСТАНКИНО</v>
          </cell>
          <cell r="D167">
            <v>482</v>
          </cell>
          <cell r="F167">
            <v>482</v>
          </cell>
        </row>
        <row r="168">
          <cell r="A168" t="str">
            <v>6303 МЯСНЫЕ Папа может сос п/о мгс 1.5*3  ОСТАНКИНО</v>
          </cell>
          <cell r="D168">
            <v>410.1</v>
          </cell>
          <cell r="F168">
            <v>410.1</v>
          </cell>
        </row>
        <row r="169">
          <cell r="A169" t="str">
            <v>6324 ДОКТОРСКАЯ ГОСТ вар п/о 0.4кг 8шт.  ОСТАНКИНО</v>
          </cell>
          <cell r="D169">
            <v>434</v>
          </cell>
          <cell r="F169">
            <v>434</v>
          </cell>
        </row>
        <row r="170">
          <cell r="A170" t="str">
            <v>6325 ДОКТОРСКАЯ ПРЕМИУМ вар п/о 0.4кг 8шт.  ОСТАНКИНО</v>
          </cell>
          <cell r="D170">
            <v>554</v>
          </cell>
          <cell r="F170">
            <v>554</v>
          </cell>
        </row>
        <row r="171">
          <cell r="A171" t="str">
            <v>6333 МЯСНАЯ Папа может вар п/о 0.4кг 8шт.  ОСТАНКИНО</v>
          </cell>
          <cell r="D171">
            <v>4823</v>
          </cell>
          <cell r="F171">
            <v>4823</v>
          </cell>
        </row>
        <row r="172">
          <cell r="A172" t="str">
            <v>6340 ДОМАШНИЙ РЕЦЕПТ Коровино 0.5кг 8шт.  ОСТАНКИНО</v>
          </cell>
          <cell r="D172">
            <v>1061</v>
          </cell>
          <cell r="F172">
            <v>1061</v>
          </cell>
        </row>
        <row r="173">
          <cell r="A173" t="str">
            <v>6341 ДОМАШНИЙ РЕЦЕПТ СО ШПИКОМ Коровино 0.5кг  ОСТАНКИНО</v>
          </cell>
          <cell r="D173">
            <v>73</v>
          </cell>
          <cell r="F173">
            <v>73</v>
          </cell>
        </row>
        <row r="174">
          <cell r="A174" t="str">
            <v>6353 ЭКСТРА Папа может вар п/о 0.4кг 8шт.  ОСТАНКИНО</v>
          </cell>
          <cell r="D174">
            <v>1964</v>
          </cell>
          <cell r="F174">
            <v>1964</v>
          </cell>
        </row>
        <row r="175">
          <cell r="A175" t="str">
            <v>6392 ФИЛЕЙНАЯ Папа может вар п/о 0.4кг. ОСТАНКИНО</v>
          </cell>
          <cell r="D175">
            <v>5082</v>
          </cell>
          <cell r="F175">
            <v>5082</v>
          </cell>
        </row>
        <row r="176">
          <cell r="A176" t="str">
            <v>6415 БАЛЫКОВАЯ Коровино п/к в/у 0.84кг 6шт.  ОСТАНКИНО</v>
          </cell>
          <cell r="D176">
            <v>91</v>
          </cell>
          <cell r="F176">
            <v>91</v>
          </cell>
        </row>
        <row r="177">
          <cell r="A177" t="str">
            <v>6426 КЛАССИЧЕСКАЯ ПМ вар п/о 0.3кг 8шт.  ОСТАНКИНО</v>
          </cell>
          <cell r="D177">
            <v>1620</v>
          </cell>
          <cell r="F177">
            <v>1620</v>
          </cell>
        </row>
        <row r="178">
          <cell r="A178" t="str">
            <v>6448 СВИНИНА МАДЕРА с/к с/н в/у 1/100 10шт.   ОСТАНКИНО</v>
          </cell>
          <cell r="D178">
            <v>507</v>
          </cell>
          <cell r="F178">
            <v>507</v>
          </cell>
        </row>
        <row r="179">
          <cell r="A179" t="str">
            <v>6453 ЭКСТРА Папа может с/к с/н в/у 1/100 14шт.   ОСТАНКИНО</v>
          </cell>
          <cell r="D179">
            <v>1934</v>
          </cell>
          <cell r="F179">
            <v>1934</v>
          </cell>
        </row>
        <row r="180">
          <cell r="A180" t="str">
            <v>6454 АРОМАТНАЯ с/к с/н в/у 1/100 14шт.  ОСТАНКИНО</v>
          </cell>
          <cell r="D180">
            <v>1657</v>
          </cell>
          <cell r="F180">
            <v>1657</v>
          </cell>
        </row>
        <row r="181">
          <cell r="A181" t="str">
            <v>6459 СЕРВЕЛАТ ШВЕЙЦАРСК. в/к с/н в/у 1/100*10  ОСТАНКИНО</v>
          </cell>
          <cell r="D181">
            <v>205</v>
          </cell>
          <cell r="F181">
            <v>205</v>
          </cell>
        </row>
        <row r="182">
          <cell r="A182" t="str">
            <v>6470 ВЕТЧ.МРАМОРНАЯ в/у_45с  ОСТАНКИНО</v>
          </cell>
          <cell r="D182">
            <v>71.7</v>
          </cell>
          <cell r="F182">
            <v>71.7</v>
          </cell>
        </row>
        <row r="183">
          <cell r="A183" t="str">
            <v>6492 ШПИК С ЧЕСНОК.И ПЕРЦЕМ к/в в/у 0.3кг_45c  ОСТАНКИНО</v>
          </cell>
          <cell r="D183">
            <v>493</v>
          </cell>
          <cell r="F183">
            <v>493</v>
          </cell>
        </row>
        <row r="184">
          <cell r="A184" t="str">
            <v>6495 ВЕТЧ.МРАМОРНАЯ в/у срез 0.3кг 6шт_45с  ОСТАНКИНО</v>
          </cell>
          <cell r="D184">
            <v>568</v>
          </cell>
          <cell r="F184">
            <v>568</v>
          </cell>
        </row>
        <row r="185">
          <cell r="A185" t="str">
            <v>6527 ШПИКАЧКИ СОЧНЫЕ ПМ сар б/о мгс 1*3 45с ОСТАНКИНО</v>
          </cell>
          <cell r="D185">
            <v>449.5</v>
          </cell>
          <cell r="F185">
            <v>449.5</v>
          </cell>
        </row>
        <row r="186">
          <cell r="A186" t="str">
            <v>6586 МРАМОРНАЯ И БАЛЫКОВАЯ в/к с/н мгс 1/90 ОСТАНКИНО</v>
          </cell>
          <cell r="D186">
            <v>481</v>
          </cell>
          <cell r="F186">
            <v>481</v>
          </cell>
        </row>
        <row r="187">
          <cell r="A187" t="str">
            <v>6609 С ГОВЯДИНОЙ ПМ сар б/о мгс 0.4кг_45с ОСТАНКИНО</v>
          </cell>
          <cell r="D187">
            <v>106</v>
          </cell>
          <cell r="F187">
            <v>106</v>
          </cell>
        </row>
        <row r="188">
          <cell r="A188" t="str">
            <v>6653 ШПИКАЧКИ СОЧНЫЕ С БЕКОНОМ п/о мгс 0.3кг. ОСТАНКИНО</v>
          </cell>
          <cell r="D188">
            <v>124</v>
          </cell>
          <cell r="F188">
            <v>124</v>
          </cell>
        </row>
        <row r="189">
          <cell r="A189" t="str">
            <v>6666 БОЯНСКАЯ Папа может п/к в/у 0,28кг 8 шт. ОСТАНКИНО</v>
          </cell>
          <cell r="D189">
            <v>1454</v>
          </cell>
          <cell r="F189">
            <v>1454</v>
          </cell>
        </row>
        <row r="190">
          <cell r="A190" t="str">
            <v>6683 СЕРВЕЛАТ ЗЕРНИСТЫЙ ПМ в/к в/у 0,35кг  ОСТАНКИНО</v>
          </cell>
          <cell r="D190">
            <v>3837</v>
          </cell>
          <cell r="F190">
            <v>3837</v>
          </cell>
        </row>
        <row r="191">
          <cell r="A191" t="str">
            <v>6684 СЕРВЕЛАТ КАРЕЛЬСКИЙ ПМ в/к в/у 0.28кг  ОСТАНКИНО</v>
          </cell>
          <cell r="D191">
            <v>2993</v>
          </cell>
          <cell r="F191">
            <v>2993</v>
          </cell>
        </row>
        <row r="192">
          <cell r="A192" t="str">
            <v>6689 СЕРВЕЛАТ ОХОТНИЧИЙ ПМ в/к в/у 0,35кг 8шт  ОСТАНКИНО</v>
          </cell>
          <cell r="D192">
            <v>3616</v>
          </cell>
          <cell r="F192">
            <v>3616</v>
          </cell>
        </row>
        <row r="193">
          <cell r="A193" t="str">
            <v>6697 СЕРВЕЛАТ ФИНСКИЙ ПМ в/к в/у 0,35кг 8шт.  ОСТАНКИНО</v>
          </cell>
          <cell r="D193">
            <v>5114</v>
          </cell>
          <cell r="F193">
            <v>5114</v>
          </cell>
        </row>
        <row r="194">
          <cell r="A194" t="str">
            <v>6713 СОЧНЫЙ ГРИЛЬ ПМ сос п/о мгс 0.41кг 8шт.  ОСТАНКИНО</v>
          </cell>
          <cell r="D194">
            <v>1561</v>
          </cell>
          <cell r="F194">
            <v>1561</v>
          </cell>
        </row>
        <row r="195">
          <cell r="A195" t="str">
            <v>6722 СОЧНЫЕ ПМ сос п/о мгс 0,41кг 10шт.  ОСТАНКИНО</v>
          </cell>
          <cell r="D195">
            <v>9390</v>
          </cell>
          <cell r="F195">
            <v>9390</v>
          </cell>
        </row>
        <row r="196">
          <cell r="A196" t="str">
            <v>6726 СЛИВОЧНЫЕ ПМ сос п/о мгс 0.41кг 10шт.  ОСТАНКИНО</v>
          </cell>
          <cell r="D196">
            <v>3224</v>
          </cell>
          <cell r="F196">
            <v>3224</v>
          </cell>
        </row>
        <row r="197">
          <cell r="A197" t="str">
            <v>6747 РУССКАЯ ПРЕМИУМ ПМ вар ф/о в/у  ОСТАНКИНО</v>
          </cell>
          <cell r="D197">
            <v>36</v>
          </cell>
          <cell r="F197">
            <v>36</v>
          </cell>
        </row>
        <row r="198">
          <cell r="A198" t="str">
            <v>6762 СЛИВОЧНЫЕ сос ц/о мгс 0.41кг 8шт.  ОСТАНКИНО</v>
          </cell>
          <cell r="D198">
            <v>273</v>
          </cell>
          <cell r="F198">
            <v>273</v>
          </cell>
        </row>
        <row r="199">
          <cell r="A199" t="str">
            <v>6765 РУБЛЕНЫЕ сос ц/о мгс 0.36кг 6шт.  ОСТАНКИНО</v>
          </cell>
          <cell r="D199">
            <v>678</v>
          </cell>
          <cell r="F199">
            <v>678</v>
          </cell>
        </row>
        <row r="200">
          <cell r="A200" t="str">
            <v>6767 РУБЛЕНЫЕ сос ц/о мгс 1*4  ОСТАНКИНО</v>
          </cell>
          <cell r="D200">
            <v>56.05</v>
          </cell>
          <cell r="F200">
            <v>56.05</v>
          </cell>
        </row>
        <row r="201">
          <cell r="A201" t="str">
            <v>6768 С СЫРОМ сос ц/о мгс 0.41кг 6шт.  ОСТАНКИНО</v>
          </cell>
          <cell r="D201">
            <v>119</v>
          </cell>
          <cell r="F201">
            <v>119</v>
          </cell>
        </row>
        <row r="202">
          <cell r="A202" t="str">
            <v>6773 САЛЯМИ Папа может п/к в/у 0,28кг 8шт.  ОСТАНКИНО</v>
          </cell>
          <cell r="D202">
            <v>599</v>
          </cell>
          <cell r="F202">
            <v>599</v>
          </cell>
        </row>
        <row r="203">
          <cell r="A203" t="str">
            <v>6777 МЯСНЫЕ С ГОВЯДИНОЙ ПМ сос п/о мгс 0.4кг  ОСТАНКИНО</v>
          </cell>
          <cell r="D203">
            <v>1297</v>
          </cell>
          <cell r="F203">
            <v>1297</v>
          </cell>
        </row>
        <row r="204">
          <cell r="A204" t="str">
            <v>6785 ВЕНСКАЯ САЛЯМИ п/к в/у 0.33кг 8шт.  ОСТАНКИНО</v>
          </cell>
          <cell r="D204">
            <v>432</v>
          </cell>
          <cell r="F204">
            <v>432</v>
          </cell>
        </row>
        <row r="205">
          <cell r="A205" t="str">
            <v>6787 СЕРВЕЛАТ КРЕМЛЕВСКИЙ в/к в/у 0,33кг 8шт.  ОСТАНКИНО</v>
          </cell>
          <cell r="D205">
            <v>401</v>
          </cell>
          <cell r="F205">
            <v>401</v>
          </cell>
        </row>
        <row r="206">
          <cell r="A206" t="str">
            <v>6791 СЕРВЕЛАТ ПРЕМИУМ в/к в/у 0,33кг 8шт.  ОСТАНКИНО</v>
          </cell>
          <cell r="D206">
            <v>328</v>
          </cell>
          <cell r="F206">
            <v>328</v>
          </cell>
        </row>
        <row r="207">
          <cell r="A207" t="str">
            <v>6793 БАЛЫКОВАЯ в/к в/у 0,33кг 8шт.  ОСТАНКИНО</v>
          </cell>
          <cell r="D207">
            <v>714</v>
          </cell>
          <cell r="F207">
            <v>714</v>
          </cell>
        </row>
        <row r="208">
          <cell r="A208" t="str">
            <v>6794 БАЛЫКОВАЯ в/к в/у  ОСТАНКИНО</v>
          </cell>
          <cell r="D208">
            <v>39</v>
          </cell>
          <cell r="F208">
            <v>39</v>
          </cell>
        </row>
        <row r="209">
          <cell r="A209" t="str">
            <v>6795 ОСТАНКИНСКАЯ в/к в/у 0,33кг 8шт.  ОСТАНКИНО</v>
          </cell>
          <cell r="D209">
            <v>83</v>
          </cell>
          <cell r="F209">
            <v>83</v>
          </cell>
        </row>
        <row r="210">
          <cell r="A210" t="str">
            <v>6801 ОСТАНКИНСКАЯ вар п/о 0.4кг 8шт.  ОСТАНКИНО</v>
          </cell>
          <cell r="D210">
            <v>54</v>
          </cell>
          <cell r="F210">
            <v>54</v>
          </cell>
        </row>
        <row r="211">
          <cell r="A211" t="str">
            <v>6807 СЕРВЕЛАТ ЕВРОПЕЙСКИЙ в/к в/у 0,33кг 8шт.  ОСТАНКИНО</v>
          </cell>
          <cell r="D211">
            <v>137</v>
          </cell>
          <cell r="F211">
            <v>137</v>
          </cell>
        </row>
        <row r="212">
          <cell r="A212" t="str">
            <v>6829 МОЛОЧНЫЕ КЛАССИЧЕСКИЕ сос п/о мгс 2*4_С  ОСТАНКИНО</v>
          </cell>
          <cell r="D212">
            <v>375.5</v>
          </cell>
          <cell r="F212">
            <v>375.5</v>
          </cell>
        </row>
        <row r="213">
          <cell r="A213" t="str">
            <v>6834 ПОСОЛЬСКАЯ ПМ с/к с/н в/у 1/100 10шт.  ОСТАНКИНО</v>
          </cell>
          <cell r="D213">
            <v>181</v>
          </cell>
          <cell r="F213">
            <v>181</v>
          </cell>
        </row>
        <row r="214">
          <cell r="A214" t="str">
            <v>6837 ФИЛЕЙНЫЕ Папа Может сос ц/о мгс 0.4кг  ОСТАНКИНО</v>
          </cell>
          <cell r="D214">
            <v>1104</v>
          </cell>
          <cell r="F214">
            <v>1104</v>
          </cell>
        </row>
        <row r="215">
          <cell r="A215" t="str">
            <v>6842 ДЫМОВИЦА ИЗ ОКОРОКА к/в мл/к в/у 0,3кг  ОСТАНКИНО</v>
          </cell>
          <cell r="D215">
            <v>308</v>
          </cell>
          <cell r="F215">
            <v>308</v>
          </cell>
        </row>
        <row r="216">
          <cell r="A216" t="str">
            <v>6852 МОЛОЧНЫЕ ПРЕМИУМ ПМ сос п/о в/ у 1/350  ОСТАНКИНО</v>
          </cell>
          <cell r="D216">
            <v>2596</v>
          </cell>
          <cell r="F216">
            <v>2596</v>
          </cell>
        </row>
        <row r="217">
          <cell r="A217" t="str">
            <v>6853 МОЛОЧНЫЕ ПРЕМИУМ ПМ сос п/о мгс 1*6  ОСТАНКИНО</v>
          </cell>
          <cell r="D217">
            <v>104.2</v>
          </cell>
          <cell r="F217">
            <v>104.2</v>
          </cell>
        </row>
        <row r="218">
          <cell r="A218" t="str">
            <v>6854 МОЛОЧНЫЕ ПРЕМИУМ ПМ сос п/о мгс 0.6кг  ОСТАНКИНО</v>
          </cell>
          <cell r="D218">
            <v>300</v>
          </cell>
          <cell r="F218">
            <v>300</v>
          </cell>
        </row>
        <row r="219">
          <cell r="A219" t="str">
            <v>6861 ДОМАШНИЙ РЕЦЕПТ Коровино вар п/о  ОСТАНКИНО</v>
          </cell>
          <cell r="D219">
            <v>275.5</v>
          </cell>
          <cell r="F219">
            <v>275.5</v>
          </cell>
        </row>
        <row r="220">
          <cell r="A220" t="str">
            <v>6862 ДОМАШНИЙ РЕЦЕПТ СО ШПИК. Коровино вар п/о  ОСТАНКИНО</v>
          </cell>
          <cell r="D220">
            <v>27.1</v>
          </cell>
          <cell r="F220">
            <v>27.1</v>
          </cell>
        </row>
        <row r="221">
          <cell r="A221" t="str">
            <v>6866 ВЕТЧ.НЕЖНАЯ Коровино п/о_Маяк  ОСТАНКИНО</v>
          </cell>
          <cell r="D221">
            <v>145.6</v>
          </cell>
          <cell r="F221">
            <v>145.6</v>
          </cell>
        </row>
        <row r="222">
          <cell r="A222" t="str">
            <v>6869 С ГОВЯДИНОЙ СН сос п/о мгс 1кг 6шт.  ОСТАНКИНО</v>
          </cell>
          <cell r="D222">
            <v>79</v>
          </cell>
          <cell r="F222">
            <v>79</v>
          </cell>
        </row>
        <row r="223">
          <cell r="A223" t="str">
            <v>6909 ДЛЯ ДЕТЕЙ сос п/о мгс 0.33кг 8шт.  ОСТАНКИНО</v>
          </cell>
          <cell r="D223">
            <v>513</v>
          </cell>
          <cell r="F223">
            <v>513</v>
          </cell>
        </row>
        <row r="224">
          <cell r="A224" t="str">
            <v>6919 БЕКОН с/к с/н в/у 1/180 10шт.  ОСТАНКИНО</v>
          </cell>
          <cell r="D224">
            <v>404</v>
          </cell>
          <cell r="F224">
            <v>404</v>
          </cell>
        </row>
        <row r="225">
          <cell r="A225" t="str">
            <v>6921 БЕКОН Папа может с/к с/н в/у 1/140 10шт  ОСТАНКИНО</v>
          </cell>
          <cell r="D225">
            <v>843</v>
          </cell>
          <cell r="F225">
            <v>843</v>
          </cell>
        </row>
        <row r="226">
          <cell r="A226" t="str">
            <v>6948 МОЛОЧНЫЕ ПРЕМИУМ.ПМ сос п/о мгс 1,5*4 Останкино</v>
          </cell>
          <cell r="D226">
            <v>82.8</v>
          </cell>
          <cell r="F226">
            <v>82.8</v>
          </cell>
        </row>
        <row r="227">
          <cell r="A227" t="str">
            <v>6951 СЛИВОЧНЫЕ Папа может сос п/о мгс 1.5*4  ОСТАНКИНО</v>
          </cell>
          <cell r="D227">
            <v>167.6</v>
          </cell>
          <cell r="F227">
            <v>167.6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189.2</v>
          </cell>
          <cell r="F228">
            <v>189.2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294</v>
          </cell>
          <cell r="F229">
            <v>294</v>
          </cell>
        </row>
        <row r="230">
          <cell r="A230" t="str">
            <v>Балыковая с/к 200 гр. срез "Эликатессе" термоформ.пак.  СПК</v>
          </cell>
          <cell r="D230">
            <v>41</v>
          </cell>
          <cell r="F230">
            <v>41</v>
          </cell>
        </row>
        <row r="231">
          <cell r="A231" t="str">
            <v>БОНУС Z-ОСОБАЯ Коровино вар п/о (5324)  ОСТАНКИНО</v>
          </cell>
          <cell r="D231">
            <v>2</v>
          </cell>
          <cell r="F231">
            <v>2</v>
          </cell>
        </row>
        <row r="232">
          <cell r="A232" t="str">
            <v>БОНУС ДОМАШНИЙ РЕЦЕПТ Коровино 0.5кг 8шт. (6305)</v>
          </cell>
          <cell r="D232">
            <v>33</v>
          </cell>
          <cell r="F232">
            <v>33</v>
          </cell>
        </row>
        <row r="233">
          <cell r="A233" t="str">
            <v>БОНУС ДОМАШНИЙ РЕЦЕПТ Коровино вар п/о (5324)</v>
          </cell>
          <cell r="D233">
            <v>18</v>
          </cell>
          <cell r="F233">
            <v>18</v>
          </cell>
        </row>
        <row r="234">
          <cell r="A234" t="str">
            <v>БОНУС СОЧНЫЕ сос п/о мгс 0.41кг_UZ (6087)  ОСТАНКИНО</v>
          </cell>
          <cell r="D234">
            <v>100</v>
          </cell>
          <cell r="F234">
            <v>100</v>
          </cell>
        </row>
        <row r="235">
          <cell r="A235" t="str">
            <v>БОНУС СОЧНЫЕ сос п/о мгс 1*6_UZ (6088)  ОСТАНКИНО</v>
          </cell>
          <cell r="D235">
            <v>275</v>
          </cell>
          <cell r="F235">
            <v>275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832.26199999999994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560</v>
          </cell>
        </row>
        <row r="238">
          <cell r="A238" t="str">
            <v>БОНУС_Колбаса вареная Филейская ТМ Вязанка. ВЕС  ПОКОМ</v>
          </cell>
          <cell r="F238">
            <v>324.37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306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64.8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371</v>
          </cell>
        </row>
        <row r="242">
          <cell r="A242" t="str">
            <v>Бутербродная вареная 0,47 кг шт.  СПК</v>
          </cell>
          <cell r="D242">
            <v>79</v>
          </cell>
          <cell r="F242">
            <v>79</v>
          </cell>
        </row>
        <row r="243">
          <cell r="A243" t="str">
            <v>Вацлавская п/к (черева) 390 гр.шт. термоус.пак  СПК</v>
          </cell>
          <cell r="D243">
            <v>66</v>
          </cell>
          <cell r="F243">
            <v>66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1</v>
          </cell>
          <cell r="F244">
            <v>515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1211</v>
          </cell>
          <cell r="F245">
            <v>3220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743</v>
          </cell>
          <cell r="F246">
            <v>2227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304</v>
          </cell>
        </row>
        <row r="248">
          <cell r="A248" t="str">
            <v>Гуцульская с/к "КолбасГрад" 160 гр.шт. термоус. пак  СПК</v>
          </cell>
          <cell r="D248">
            <v>81</v>
          </cell>
          <cell r="F248">
            <v>81</v>
          </cell>
        </row>
        <row r="249">
          <cell r="A249" t="str">
            <v>Дельгаро с/в "Эликатессе" 140 гр.шт.  СПК</v>
          </cell>
          <cell r="D249">
            <v>69</v>
          </cell>
          <cell r="F249">
            <v>69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218</v>
          </cell>
          <cell r="F250">
            <v>218</v>
          </cell>
        </row>
        <row r="251">
          <cell r="A251" t="str">
            <v>Докторская вареная в/с  СПК</v>
          </cell>
          <cell r="D251">
            <v>7</v>
          </cell>
          <cell r="F251">
            <v>7</v>
          </cell>
        </row>
        <row r="252">
          <cell r="A252" t="str">
            <v>Докторская вареная в/с 0,47 кг шт.  СПК</v>
          </cell>
          <cell r="D252">
            <v>53</v>
          </cell>
          <cell r="F252">
            <v>53</v>
          </cell>
        </row>
        <row r="253">
          <cell r="A253" t="str">
            <v>Докторская вареная термоус.пак. "Высокий вкус"  СПК</v>
          </cell>
          <cell r="D253">
            <v>104.8</v>
          </cell>
          <cell r="F253">
            <v>104.8</v>
          </cell>
        </row>
        <row r="254">
          <cell r="A254" t="str">
            <v>ЖАР-ладушки с клубникой и вишней ТМ Стародворье 0,2 кг ПОКОМ</v>
          </cell>
          <cell r="D254">
            <v>3</v>
          </cell>
          <cell r="F254">
            <v>3</v>
          </cell>
        </row>
        <row r="255">
          <cell r="A255" t="str">
            <v>ЖАР-ладушки с мясом 0,2кг ТМ Стародворье  ПОКОМ</v>
          </cell>
          <cell r="D255">
            <v>3</v>
          </cell>
          <cell r="F255">
            <v>349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3.7</v>
          </cell>
        </row>
        <row r="257">
          <cell r="A257" t="str">
            <v>ЖАР-ладушки с яблоком и грушей ТМ Стародворье 0,2 кг. ПОКОМ</v>
          </cell>
          <cell r="D257">
            <v>2</v>
          </cell>
          <cell r="F257">
            <v>2</v>
          </cell>
        </row>
        <row r="258">
          <cell r="A258" t="str">
            <v>Карбонад Юбилейный термоус.пак.  СПК</v>
          </cell>
          <cell r="D258">
            <v>13.5</v>
          </cell>
          <cell r="F258">
            <v>13.5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6</v>
          </cell>
          <cell r="F259">
            <v>6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1</v>
          </cell>
          <cell r="F260">
            <v>1</v>
          </cell>
        </row>
        <row r="261">
          <cell r="A261" t="str">
            <v>Классическая с/к 80 гр.шт.нар. (лоток с ср.защ.атм.)  СПК</v>
          </cell>
          <cell r="D261">
            <v>27</v>
          </cell>
          <cell r="F261">
            <v>27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875</v>
          </cell>
          <cell r="F262">
            <v>875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712</v>
          </cell>
          <cell r="F263">
            <v>712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115</v>
          </cell>
          <cell r="F264">
            <v>115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63</v>
          </cell>
          <cell r="F265">
            <v>63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7</v>
          </cell>
          <cell r="F266">
            <v>604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607</v>
          </cell>
          <cell r="F267">
            <v>1637</v>
          </cell>
        </row>
        <row r="268">
          <cell r="A268" t="str">
            <v>Ла Фаворте с/в "Эликатессе" 140 гр.шт.  СПК</v>
          </cell>
          <cell r="D268">
            <v>115</v>
          </cell>
          <cell r="F268">
            <v>115</v>
          </cell>
        </row>
        <row r="269">
          <cell r="A269" t="str">
            <v>Ливерная Печеночная "Просто выгодно" 0,3 кг.шт.  СПК</v>
          </cell>
          <cell r="D269">
            <v>147</v>
          </cell>
          <cell r="F269">
            <v>147</v>
          </cell>
        </row>
        <row r="270">
          <cell r="A270" t="str">
            <v>Любительская вареная термоус.пак. "Высокий вкус"  СПК</v>
          </cell>
          <cell r="D270">
            <v>98.4</v>
          </cell>
          <cell r="F270">
            <v>98.4</v>
          </cell>
        </row>
        <row r="271">
          <cell r="A271" t="str">
            <v>Мини-пицца с ветчиной и сыром 0,3кг ТМ Зареченские  ПОКОМ</v>
          </cell>
          <cell r="F271">
            <v>28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136.9</v>
          </cell>
        </row>
        <row r="273">
          <cell r="A273" t="str">
            <v>Мини-чебуречки с мясом ВЕС 5,5кг ТМ Зареченские  ПОКОМ</v>
          </cell>
          <cell r="F273">
            <v>92.5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10</v>
          </cell>
        </row>
        <row r="275">
          <cell r="A275" t="str">
            <v>Мини-шарики с курочкой и сыром ТМ Зареченские ВЕС  ПОКОМ</v>
          </cell>
          <cell r="F275">
            <v>179.8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2.988</v>
          </cell>
          <cell r="F277">
            <v>2.988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11</v>
          </cell>
          <cell r="F278">
            <v>2277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25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11</v>
          </cell>
          <cell r="F280">
            <v>1337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11</v>
          </cell>
          <cell r="F281">
            <v>2051</v>
          </cell>
        </row>
        <row r="282">
          <cell r="A282" t="str">
            <v>Наггетсы с куриным филе и сыром ТМ Вязанка 0,25 кг ПОКОМ</v>
          </cell>
          <cell r="D282">
            <v>19</v>
          </cell>
          <cell r="F282">
            <v>626</v>
          </cell>
        </row>
        <row r="283">
          <cell r="A283" t="str">
            <v>Наггетсы Хрустящие 0,3кг ТМ Зареченские  ПОКОМ</v>
          </cell>
          <cell r="F283">
            <v>36</v>
          </cell>
        </row>
        <row r="284">
          <cell r="A284" t="str">
            <v>Наггетсы Хрустящие ТМ Зареченские. ВЕС ПОКОМ</v>
          </cell>
          <cell r="F284">
            <v>531</v>
          </cell>
        </row>
        <row r="285">
          <cell r="A285" t="str">
            <v>Оригинальная с перцем с/к  СПК</v>
          </cell>
          <cell r="D285">
            <v>158.15</v>
          </cell>
          <cell r="F285">
            <v>158.15</v>
          </cell>
        </row>
        <row r="286">
          <cell r="A286" t="str">
            <v>Паштет печеночный 140 гр.шт.  СПК</v>
          </cell>
          <cell r="D286">
            <v>36</v>
          </cell>
          <cell r="F286">
            <v>36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3</v>
          </cell>
          <cell r="F287">
            <v>117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1</v>
          </cell>
          <cell r="F288">
            <v>81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2</v>
          </cell>
          <cell r="F289">
            <v>793</v>
          </cell>
        </row>
        <row r="290">
          <cell r="A290" t="str">
            <v>Пельмени Бигбули с мясом, Горячая штучка 0,43кг  ПОКОМ</v>
          </cell>
          <cell r="D290">
            <v>4</v>
          </cell>
          <cell r="F290">
            <v>213</v>
          </cell>
        </row>
        <row r="291">
          <cell r="A291" t="str">
            <v>Пельмени Бигбули с мясом, Горячая штучка 0,9кг  ПОКОМ</v>
          </cell>
          <cell r="D291">
            <v>244</v>
          </cell>
          <cell r="F291">
            <v>611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1</v>
          </cell>
          <cell r="F292">
            <v>437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1</v>
          </cell>
          <cell r="F293">
            <v>276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</v>
          </cell>
          <cell r="F294">
            <v>531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809</v>
          </cell>
          <cell r="F295">
            <v>2735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10</v>
          </cell>
          <cell r="F296">
            <v>1084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288.39999999999998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10</v>
          </cell>
          <cell r="F298">
            <v>970.40300000000002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1213</v>
          </cell>
          <cell r="F299">
            <v>3952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14</v>
          </cell>
          <cell r="F300">
            <v>1045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8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39</v>
          </cell>
        </row>
        <row r="303">
          <cell r="A303" t="str">
            <v>Пельмени Жемчужные сфера 1,0кг ТМ Зареченские  ПОКОМ</v>
          </cell>
          <cell r="F303">
            <v>6</v>
          </cell>
        </row>
        <row r="304">
          <cell r="A304" t="str">
            <v>Пельмени Медвежьи ушки с фермерскими сливками 0,7кг  ПОКОМ</v>
          </cell>
          <cell r="D304">
            <v>1</v>
          </cell>
          <cell r="F304">
            <v>109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2</v>
          </cell>
          <cell r="F305">
            <v>139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1</v>
          </cell>
          <cell r="F306">
            <v>92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2</v>
          </cell>
          <cell r="F307">
            <v>1242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199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475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1</v>
          </cell>
          <cell r="F310">
            <v>475</v>
          </cell>
        </row>
        <row r="311">
          <cell r="A311" t="str">
            <v>Пельмени Сочные сфера 0,8 кг ТМ Стародворье  ПОКОМ</v>
          </cell>
          <cell r="F311">
            <v>60</v>
          </cell>
        </row>
        <row r="312">
          <cell r="A312" t="str">
            <v>Пельмени Татарские 0,4кг ТМ Особый рецепт  ПОКОМ</v>
          </cell>
          <cell r="D312">
            <v>1</v>
          </cell>
          <cell r="F312">
            <v>67</v>
          </cell>
        </row>
        <row r="313">
          <cell r="A313" t="str">
            <v>Пипперони с/к "Эликатессе" 0,10 кг.шт.  СПК</v>
          </cell>
          <cell r="D313">
            <v>1</v>
          </cell>
          <cell r="F313">
            <v>1</v>
          </cell>
        </row>
        <row r="314">
          <cell r="A314" t="str">
            <v>Пирожки с мясом 3,7кг ВЕС ТМ Зареченские  ПОКОМ</v>
          </cell>
          <cell r="F314">
            <v>207.20099999999999</v>
          </cell>
        </row>
        <row r="315">
          <cell r="A315" t="str">
            <v>Пирожки с яблоком и грушей ВЕС ТМ Зареченские  ПОКОМ</v>
          </cell>
          <cell r="F315">
            <v>59.201999999999998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11</v>
          </cell>
          <cell r="F316">
            <v>11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24</v>
          </cell>
          <cell r="F317">
            <v>24</v>
          </cell>
        </row>
        <row r="318">
          <cell r="A318" t="str">
            <v>Плавленый Сыр 45% "С грибами" СТМ "ПапаМожет 180гр  ОСТАНКИНО</v>
          </cell>
          <cell r="D318">
            <v>21</v>
          </cell>
          <cell r="F318">
            <v>21</v>
          </cell>
        </row>
        <row r="319">
          <cell r="A319" t="str">
            <v>Покровская вареная 0,47 кг шт.  СПК</v>
          </cell>
          <cell r="D319">
            <v>13</v>
          </cell>
          <cell r="F319">
            <v>13</v>
          </cell>
        </row>
        <row r="320">
          <cell r="A320" t="str">
            <v>ПолуКоп п/к 250 гр.шт. термоформ.пак.  СПК</v>
          </cell>
          <cell r="D320">
            <v>16</v>
          </cell>
          <cell r="F320">
            <v>16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12</v>
          </cell>
          <cell r="F321">
            <v>12</v>
          </cell>
        </row>
        <row r="322">
          <cell r="A322" t="str">
            <v>Ричеза с/к 230 гр.шт.  СПК</v>
          </cell>
          <cell r="D322">
            <v>171</v>
          </cell>
          <cell r="F322">
            <v>174</v>
          </cell>
        </row>
        <row r="323">
          <cell r="A323" t="str">
            <v>Российский сливочный 45% ТМ Папа Может, брус (2шт)  ОСТАНКИНО</v>
          </cell>
          <cell r="D323">
            <v>38.5</v>
          </cell>
          <cell r="F323">
            <v>38.5</v>
          </cell>
        </row>
        <row r="324">
          <cell r="A324" t="str">
            <v>Сальчетти с/к 230 гр.шт.  СПК</v>
          </cell>
          <cell r="D324">
            <v>239</v>
          </cell>
          <cell r="F324">
            <v>239</v>
          </cell>
        </row>
        <row r="325">
          <cell r="A325" t="str">
            <v>Сальчичон с/к 200 гр. срез "Эликатессе" термоформ.пак.  СПК</v>
          </cell>
          <cell r="D325">
            <v>30</v>
          </cell>
          <cell r="F325">
            <v>30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96</v>
          </cell>
          <cell r="F326">
            <v>96</v>
          </cell>
        </row>
        <row r="327">
          <cell r="A327" t="str">
            <v>Салями с/к 100 гр.шт.нар. (лоток с ср.защ.атм.)  СПК</v>
          </cell>
          <cell r="D327">
            <v>21</v>
          </cell>
          <cell r="F327">
            <v>21</v>
          </cell>
        </row>
        <row r="328">
          <cell r="A328" t="str">
            <v>Салями Трюфель с/в "Эликатессе" 0,16 кг.шт.  СПК</v>
          </cell>
          <cell r="D328">
            <v>114</v>
          </cell>
          <cell r="F328">
            <v>114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136</v>
          </cell>
          <cell r="F329">
            <v>136</v>
          </cell>
        </row>
        <row r="330">
          <cell r="A330" t="str">
            <v>Сардельки "Необыкновенные" (в ср.защ.атм.)  СПК</v>
          </cell>
          <cell r="D330">
            <v>7</v>
          </cell>
          <cell r="F330">
            <v>7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19</v>
          </cell>
          <cell r="F331">
            <v>19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58.994</v>
          </cell>
          <cell r="F332">
            <v>58.994</v>
          </cell>
        </row>
        <row r="333">
          <cell r="A333" t="str">
            <v>Семейная с чесночком Экстра вареная  СПК</v>
          </cell>
          <cell r="D333">
            <v>31.6</v>
          </cell>
          <cell r="F333">
            <v>31.6</v>
          </cell>
        </row>
        <row r="334">
          <cell r="A334" t="str">
            <v>Семейная с чесночком Экстра вареная 0,5 кг.шт.  СПК</v>
          </cell>
          <cell r="D334">
            <v>4</v>
          </cell>
          <cell r="F334">
            <v>4</v>
          </cell>
        </row>
        <row r="335">
          <cell r="A335" t="str">
            <v>Сервелат Европейский в/к, в/с 0,38 кг.шт.термофор.пак  СПК</v>
          </cell>
          <cell r="D335">
            <v>31</v>
          </cell>
          <cell r="F335">
            <v>31</v>
          </cell>
        </row>
        <row r="336">
          <cell r="A336" t="str">
            <v>Сервелат Коньячный в/к 0,38 кг.шт термофор.пак  СПК</v>
          </cell>
          <cell r="D336">
            <v>7</v>
          </cell>
          <cell r="F336">
            <v>7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76</v>
          </cell>
          <cell r="F337">
            <v>76</v>
          </cell>
        </row>
        <row r="338">
          <cell r="A338" t="str">
            <v>Сервелат Финский в/к 0,38 кг.шт. термофор.пак.  СПК</v>
          </cell>
          <cell r="D338">
            <v>54</v>
          </cell>
          <cell r="F338">
            <v>54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85</v>
          </cell>
          <cell r="F339">
            <v>85</v>
          </cell>
        </row>
        <row r="340">
          <cell r="A340" t="str">
            <v>Сервелат Фирменный в/к 0,38 кг.шт. термофор.пак.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161</v>
          </cell>
          <cell r="F341">
            <v>161</v>
          </cell>
        </row>
        <row r="342">
          <cell r="A342" t="str">
            <v>Сибирская особая с/к 0,235 кг шт.  СПК</v>
          </cell>
          <cell r="D342">
            <v>256</v>
          </cell>
          <cell r="F342">
            <v>256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168.791</v>
          </cell>
          <cell r="F344">
            <v>168.791</v>
          </cell>
        </row>
        <row r="345">
          <cell r="A345" t="str">
            <v>Сосиски "Баварские" 0,36 кг.шт. вак.упак.  СПК</v>
          </cell>
          <cell r="D345">
            <v>10</v>
          </cell>
          <cell r="F345">
            <v>10</v>
          </cell>
        </row>
        <row r="346">
          <cell r="A346" t="str">
            <v>Сосиски "БОЛЬШАЯ SOSиска" (в ср.защ.атм.) 1,0 кг  СПК</v>
          </cell>
          <cell r="D346">
            <v>5.34</v>
          </cell>
          <cell r="F346">
            <v>5.34</v>
          </cell>
        </row>
        <row r="347">
          <cell r="A347" t="str">
            <v>Сосиски "Молочные" 0,36 кг.шт. вак.упак.  СПК</v>
          </cell>
          <cell r="D347">
            <v>23</v>
          </cell>
          <cell r="F347">
            <v>23</v>
          </cell>
        </row>
        <row r="348">
          <cell r="A348" t="str">
            <v>Сосиски Мини (коллаген) (лоток с ср.защ.атм.) (для ХОРЕКА)  СПК</v>
          </cell>
          <cell r="D348">
            <v>21</v>
          </cell>
          <cell r="F348">
            <v>21</v>
          </cell>
        </row>
        <row r="349">
          <cell r="A349" t="str">
            <v>Сосиски Мусульманские "Просто выгодно" (в ср.защ.атм.)  СПК</v>
          </cell>
          <cell r="D349">
            <v>19</v>
          </cell>
          <cell r="F349">
            <v>19</v>
          </cell>
        </row>
        <row r="350">
          <cell r="A350" t="str">
            <v>Сосиски Хот-дог подкопченные (лоток с ср.защ.атм.)  СПК</v>
          </cell>
          <cell r="D350">
            <v>33</v>
          </cell>
          <cell r="F350">
            <v>33</v>
          </cell>
        </row>
        <row r="351">
          <cell r="A351" t="str">
            <v>Сосисоны в темпуре ВЕС  ПОКОМ</v>
          </cell>
          <cell r="F351">
            <v>5.4</v>
          </cell>
        </row>
        <row r="352">
          <cell r="A352" t="str">
            <v>Сочный мегачебурек ТМ Зареченские ВЕС ПОКОМ</v>
          </cell>
          <cell r="F352">
            <v>143.56</v>
          </cell>
        </row>
        <row r="353">
          <cell r="A353" t="str">
            <v>Сыр "Пармезан" 40% колотый 100 гр  ОСТАНКИНО</v>
          </cell>
          <cell r="D353">
            <v>1</v>
          </cell>
          <cell r="F353">
            <v>1</v>
          </cell>
        </row>
        <row r="354">
          <cell r="A354" t="str">
            <v>Сыр "Пармезан" 40% кусок 180 гр  ОСТАНКИНО</v>
          </cell>
          <cell r="D354">
            <v>73</v>
          </cell>
          <cell r="F354">
            <v>73</v>
          </cell>
        </row>
        <row r="355">
          <cell r="A355" t="str">
            <v>Сыр Боккончини копченый 40% 100 гр.  ОСТАНКИНО</v>
          </cell>
          <cell r="D355">
            <v>272</v>
          </cell>
          <cell r="F355">
            <v>272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10</v>
          </cell>
          <cell r="F356">
            <v>10</v>
          </cell>
        </row>
        <row r="357">
          <cell r="A357" t="str">
            <v>Сыр колбасный копченый Папа Может 400 гр  ОСТАНКИНО</v>
          </cell>
          <cell r="D357">
            <v>13</v>
          </cell>
          <cell r="F357">
            <v>13</v>
          </cell>
        </row>
        <row r="358">
          <cell r="A358" t="str">
            <v>Сыр Останкино "Алтайский Gold" 50% вес  ОСТАНКИНО</v>
          </cell>
          <cell r="D358">
            <v>1.2</v>
          </cell>
          <cell r="F358">
            <v>1.2</v>
          </cell>
        </row>
        <row r="359">
          <cell r="A359" t="str">
            <v>Сыр ПАПА МОЖЕТ "Гауда Голд" 45% 180 г  ОСТАНКИНО</v>
          </cell>
          <cell r="D359">
            <v>654</v>
          </cell>
          <cell r="F359">
            <v>654</v>
          </cell>
        </row>
        <row r="360">
          <cell r="A360" t="str">
            <v>Сыр Папа Может "Гауда Голд", 45% брусок ВЕС ОСТАНКИНО</v>
          </cell>
          <cell r="D360">
            <v>24.5</v>
          </cell>
          <cell r="F360">
            <v>24.5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1237</v>
          </cell>
          <cell r="F361">
            <v>1237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36.729999999999997</v>
          </cell>
          <cell r="F362">
            <v>36.729999999999997</v>
          </cell>
        </row>
        <row r="363">
          <cell r="A363" t="str">
            <v>Сыр ПАПА МОЖЕТ "Министерский" 180гр, 45 %  ОСТАНКИНО</v>
          </cell>
          <cell r="D363">
            <v>113</v>
          </cell>
          <cell r="F363">
            <v>113</v>
          </cell>
        </row>
        <row r="364">
          <cell r="A364" t="str">
            <v>Сыр ПАПА МОЖЕТ "Папин завтрак" 180гр, 45 %  ОСТАНКИНО</v>
          </cell>
          <cell r="D364">
            <v>47</v>
          </cell>
          <cell r="F364">
            <v>47</v>
          </cell>
        </row>
        <row r="365">
          <cell r="A365" t="str">
            <v>Сыр ПАПА МОЖЕТ "Российский традиционный" 45% 180 г  ОСТАНКИНО</v>
          </cell>
          <cell r="D365">
            <v>1315</v>
          </cell>
          <cell r="F365">
            <v>1315</v>
          </cell>
        </row>
        <row r="366">
          <cell r="A366" t="str">
            <v>Сыр ПАПА МОЖЕТ "Тильзитер" 45% 180 г  ОСТАНКИНО</v>
          </cell>
          <cell r="D366">
            <v>286</v>
          </cell>
          <cell r="F366">
            <v>286</v>
          </cell>
        </row>
        <row r="367">
          <cell r="A367" t="str">
            <v>Сыр Папа Может "Тильзитер", 45% брусок ВЕС   ОСТАНКИНО</v>
          </cell>
          <cell r="D367">
            <v>43.7</v>
          </cell>
          <cell r="F367">
            <v>43.7</v>
          </cell>
        </row>
        <row r="368">
          <cell r="A368" t="str">
            <v>Сыр Папа Может Голландский 45%, нарез, 125г (9 шт)  Останкино</v>
          </cell>
          <cell r="D368">
            <v>31</v>
          </cell>
          <cell r="F368">
            <v>31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77</v>
          </cell>
          <cell r="F369">
            <v>77</v>
          </cell>
        </row>
        <row r="370">
          <cell r="A370" t="str">
            <v>Сыр рассольный жирный Чечил 45% 100 гр  ОСТАНКИНО</v>
          </cell>
          <cell r="D370">
            <v>3</v>
          </cell>
          <cell r="F370">
            <v>3</v>
          </cell>
        </row>
        <row r="371">
          <cell r="A371" t="str">
            <v>Сыр рассольный жирный Чечил копченый 45% 100 гр  ОСТАНКИНО</v>
          </cell>
          <cell r="D371">
            <v>3</v>
          </cell>
          <cell r="F371">
            <v>3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173</v>
          </cell>
          <cell r="F372">
            <v>173</v>
          </cell>
        </row>
        <row r="373">
          <cell r="A373" t="str">
            <v>Сыр Скаморца свежий 40% 100 гр.  ОСТАНКИНО</v>
          </cell>
          <cell r="D373">
            <v>280</v>
          </cell>
          <cell r="F373">
            <v>280</v>
          </cell>
        </row>
        <row r="374">
          <cell r="A374" t="str">
            <v>Сыр творожный с зеленью 60% Папа может 140 гр.  ОСТАНКИНО</v>
          </cell>
          <cell r="D374">
            <v>38</v>
          </cell>
          <cell r="F374">
            <v>38</v>
          </cell>
        </row>
        <row r="375">
          <cell r="A375" t="str">
            <v>Сыр Чечил копченый 43% 100г/6шт ТМ Папа Может  ОСТАНКИНО</v>
          </cell>
          <cell r="D375">
            <v>337</v>
          </cell>
          <cell r="F375">
            <v>337</v>
          </cell>
        </row>
        <row r="376">
          <cell r="A376" t="str">
            <v>Сыр Чечил свежий 45% 100г/6шт ТМ Папа Может  ОСТАНКИНО</v>
          </cell>
          <cell r="D376">
            <v>101</v>
          </cell>
          <cell r="F376">
            <v>101</v>
          </cell>
        </row>
        <row r="377">
          <cell r="A377" t="str">
            <v>Сыч/Прод Коровино Российский 50% 200г СЗМЖ  ОСТАНКИНО</v>
          </cell>
          <cell r="D377">
            <v>156</v>
          </cell>
          <cell r="F377">
            <v>156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277.5</v>
          </cell>
          <cell r="F378">
            <v>277.5</v>
          </cell>
        </row>
        <row r="379">
          <cell r="A379" t="str">
            <v>Сыч/Прод Коровино Тильзитер 50% 200г СЗМЖ  ОСТАНКИНО</v>
          </cell>
          <cell r="D379">
            <v>127</v>
          </cell>
          <cell r="F379">
            <v>127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132</v>
          </cell>
          <cell r="F380">
            <v>132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8</v>
          </cell>
          <cell r="F381">
            <v>8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178</v>
          </cell>
          <cell r="F382">
            <v>178</v>
          </cell>
        </row>
        <row r="383">
          <cell r="A383" t="str">
            <v>Торо Неро с/в "Эликатессе" 140 гр.шт.  СПК</v>
          </cell>
          <cell r="D383">
            <v>64</v>
          </cell>
          <cell r="F383">
            <v>64</v>
          </cell>
        </row>
        <row r="384">
          <cell r="A384" t="str">
            <v>Уши свиные копченые к пиву 0,15кг нар. д/ф шт.  СПК</v>
          </cell>
          <cell r="D384">
            <v>29</v>
          </cell>
          <cell r="F384">
            <v>29</v>
          </cell>
        </row>
        <row r="385">
          <cell r="A385" t="str">
            <v>Фестивальная пора с/к 100 гр.шт.нар. (лоток с ср.защ.атм.)  СПК</v>
          </cell>
          <cell r="D385">
            <v>184</v>
          </cell>
          <cell r="F385">
            <v>184</v>
          </cell>
        </row>
        <row r="386">
          <cell r="A386" t="str">
            <v>Фестивальная пора с/к 235 гр.шт.  СПК</v>
          </cell>
          <cell r="D386">
            <v>818</v>
          </cell>
          <cell r="F386">
            <v>818</v>
          </cell>
        </row>
        <row r="387">
          <cell r="A387" t="str">
            <v>Фестивальная пора с/к термоус.пак  СПК</v>
          </cell>
          <cell r="D387">
            <v>84.9</v>
          </cell>
          <cell r="F387">
            <v>84.9</v>
          </cell>
        </row>
        <row r="388">
          <cell r="A388" t="str">
            <v>Фуэт с/в "Эликатессе" 160 гр.шт.  СПК</v>
          </cell>
          <cell r="D388">
            <v>198</v>
          </cell>
          <cell r="F388">
            <v>198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167</v>
          </cell>
        </row>
        <row r="390">
          <cell r="A390" t="str">
            <v>Хотстеры с сыром 0,25кг ТМ Горячая штучка  ПОКОМ</v>
          </cell>
          <cell r="D390">
            <v>6</v>
          </cell>
          <cell r="F390">
            <v>467</v>
          </cell>
        </row>
        <row r="391">
          <cell r="A391" t="str">
            <v>Хотстеры ТМ Горячая штучка ТС Хотстеры 0,25 кг зам  ПОКОМ</v>
          </cell>
          <cell r="D391">
            <v>128</v>
          </cell>
          <cell r="F391">
            <v>1675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3</v>
          </cell>
          <cell r="F392">
            <v>547</v>
          </cell>
        </row>
        <row r="393">
          <cell r="A393" t="str">
            <v>Хрустящие крылышки ТМ Горячая штучка 0,3 кг зам  ПОКОМ</v>
          </cell>
          <cell r="D393">
            <v>8</v>
          </cell>
          <cell r="F393">
            <v>531</v>
          </cell>
        </row>
        <row r="394">
          <cell r="A394" t="str">
            <v>Чебупай сочное яблоко ТМ Горячая штучка 0,2 кг зам.  ПОКОМ</v>
          </cell>
          <cell r="F394">
            <v>258</v>
          </cell>
        </row>
        <row r="395">
          <cell r="A395" t="str">
            <v>Чебупай спелая вишня ТМ Горячая штучка 0,2 кг зам.  ПОКОМ</v>
          </cell>
          <cell r="F395">
            <v>166</v>
          </cell>
        </row>
        <row r="396">
          <cell r="A396" t="str">
            <v>Чебупели Foodgital 0,25кг ТМ Горячая штучка  ПОКОМ</v>
          </cell>
          <cell r="F396">
            <v>56</v>
          </cell>
        </row>
        <row r="397">
          <cell r="A397" t="str">
            <v>Чебупели Курочка гриль ТМ Горячая штучка, 0,3 кг зам  ПОКОМ</v>
          </cell>
          <cell r="D397">
            <v>3</v>
          </cell>
          <cell r="F397">
            <v>318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913</v>
          </cell>
          <cell r="F398">
            <v>2601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613</v>
          </cell>
          <cell r="F399">
            <v>3218</v>
          </cell>
        </row>
        <row r="400">
          <cell r="A400" t="str">
            <v>Чебуреки Мясные вес 2,7 кг ТМ Зареченские ВЕС ПОКОМ</v>
          </cell>
          <cell r="F400">
            <v>42.8</v>
          </cell>
        </row>
        <row r="401">
          <cell r="A401" t="str">
            <v>Чебуреки сочные ВЕС ТМ Зареченские  ПОКОМ</v>
          </cell>
          <cell r="F401">
            <v>515</v>
          </cell>
        </row>
        <row r="402">
          <cell r="A402" t="str">
            <v>Шпикачки Русские (черева) (в ср.защ.атм.) "Высокий вкус"  СПК</v>
          </cell>
          <cell r="D402">
            <v>132</v>
          </cell>
          <cell r="F402">
            <v>132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69</v>
          </cell>
          <cell r="F403">
            <v>69</v>
          </cell>
        </row>
        <row r="404">
          <cell r="A404" t="str">
            <v>Юбилейная с/к 0,10 кг.шт. нарезка (лоток с ср.защ.атм.)  СПК</v>
          </cell>
          <cell r="D404">
            <v>34</v>
          </cell>
          <cell r="F404">
            <v>34</v>
          </cell>
        </row>
        <row r="405">
          <cell r="A405" t="str">
            <v>Юбилейная с/к 0,235 кг.шт.  СПК</v>
          </cell>
          <cell r="D405">
            <v>439</v>
          </cell>
          <cell r="F405">
            <v>439</v>
          </cell>
        </row>
        <row r="406">
          <cell r="A406" t="str">
            <v>Итого</v>
          </cell>
          <cell r="D406">
            <v>119139.058</v>
          </cell>
          <cell r="F406">
            <v>257157.851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23.11.2024 - 23.11.2024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43.165999999999997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64.168999999999997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237.30099999999999</v>
          </cell>
        </row>
        <row r="10">
          <cell r="A10" t="str">
            <v xml:space="preserve"> 021  Колбаса Вязанка с индейкой, вектор 0,45 кг, ПОКОМ</v>
          </cell>
          <cell r="D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223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561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422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65.421000000000006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919.91300000000001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36.344000000000001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72.287999999999997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27.991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42.398000000000003</v>
          </cell>
        </row>
        <row r="28">
          <cell r="A28" t="str">
            <v xml:space="preserve"> 240  Колбаса Салями охотничья, ВЕС. ПОКОМ</v>
          </cell>
          <cell r="D28">
            <v>2.2120000000000002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74.504999999999995</v>
          </cell>
        </row>
        <row r="30">
          <cell r="A30" t="str">
            <v xml:space="preserve"> 247  Сардельки Нежные, ВЕС.  ПОКОМ</v>
          </cell>
          <cell r="D30">
            <v>21.850999999999999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32.264000000000003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178.714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9.3439999999999994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11.019</v>
          </cell>
        </row>
        <row r="35">
          <cell r="A35" t="str">
            <v xml:space="preserve"> 263  Шпикачки Стародворские, ВЕС.  ПОКОМ</v>
          </cell>
          <cell r="D35">
            <v>25.265999999999998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31.581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7.9180000000000001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7.19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375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626</v>
          </cell>
        </row>
        <row r="42">
          <cell r="A42" t="str">
            <v xml:space="preserve"> 283  Сосиски Сочинки, ВЕС, ТМ Стародворье ПОКОМ</v>
          </cell>
          <cell r="D42">
            <v>110.98099999999999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52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27.305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7.2560000000000002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28.189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170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250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59.055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112.748</v>
          </cell>
        </row>
        <row r="55">
          <cell r="A55" t="str">
            <v xml:space="preserve"> 316  Колбаса Нежная ТМ Зареченские ВЕС  ПОКОМ</v>
          </cell>
          <cell r="D55">
            <v>5.9880000000000004</v>
          </cell>
        </row>
        <row r="56">
          <cell r="A56" t="str">
            <v xml:space="preserve"> 318  Сосиски Датские ТМ Зареченские, ВЕС  ПОКОМ</v>
          </cell>
          <cell r="D56">
            <v>352.68200000000002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585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115.526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44</v>
          </cell>
        </row>
        <row r="64">
          <cell r="A64" t="str">
            <v xml:space="preserve"> 335  Колбаса Сливушка ТМ Вязанка. ВЕС.  ПОКОМ </v>
          </cell>
          <cell r="D64">
            <v>35.377000000000002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430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343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65.102999999999994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36.53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85.253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82.751000000000005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19.114999999999998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55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113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72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697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815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4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3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7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66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28.87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1.4590000000000001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31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17.43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5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21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29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49.274999999999999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560.97500000000002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1181.809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366.56900000000002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22.774999999999999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18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5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5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10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13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0.73099999999999998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1.4510000000000001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87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76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102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74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19.32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103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13</v>
          </cell>
        </row>
        <row r="116">
          <cell r="A116" t="str">
            <v>1146 Ароматная с/к в/у ОСТАНКИНО</v>
          </cell>
          <cell r="D116">
            <v>0.5</v>
          </cell>
        </row>
        <row r="117">
          <cell r="A117" t="str">
            <v>3215 ВЕТЧ.МЯСНАЯ Папа может п/о 0.4кг 8шт.    ОСТАНКИНО</v>
          </cell>
          <cell r="D117">
            <v>25</v>
          </cell>
        </row>
        <row r="118">
          <cell r="A118" t="str">
            <v>3680 ПРЕСИЖН с/к дек. спец мгс ОСТАНКИНО</v>
          </cell>
          <cell r="D118">
            <v>2.1640000000000001</v>
          </cell>
        </row>
        <row r="119">
          <cell r="A119" t="str">
            <v>3684 ПРЕСИЖН с/к в/у 1/250 8шт.   ОСТАНКИНО</v>
          </cell>
          <cell r="D119">
            <v>11</v>
          </cell>
        </row>
        <row r="120">
          <cell r="A120" t="str">
            <v>3812 СОЧНЫЕ сос п/о мгс 2*2  ОСТАНКИНО</v>
          </cell>
          <cell r="D120">
            <v>269.62</v>
          </cell>
        </row>
        <row r="121">
          <cell r="A121" t="str">
            <v>4063 МЯСНАЯ Папа может вар п/о_Л   ОСТАНКИНО</v>
          </cell>
          <cell r="D121">
            <v>281.70499999999998</v>
          </cell>
        </row>
        <row r="122">
          <cell r="A122" t="str">
            <v>4117 ЭКСТРА Папа может с/к в/у_Л   ОСТАНКИНО</v>
          </cell>
          <cell r="D122">
            <v>2.004</v>
          </cell>
        </row>
        <row r="123">
          <cell r="A123" t="str">
            <v>4555 Докторская ГОСТ вар п/о ОСТАНКИНО</v>
          </cell>
          <cell r="D123">
            <v>4.0549999999999997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10.727</v>
          </cell>
        </row>
        <row r="125">
          <cell r="A125" t="str">
            <v>4691 ШЕЙКА КОПЧЕНАЯ к/в мл/к в/у 300*6  ОСТАНКИНО</v>
          </cell>
          <cell r="D125">
            <v>1</v>
          </cell>
        </row>
        <row r="126">
          <cell r="A126" t="str">
            <v>4786 КОЛБ.СНЭКИ Папа может в/к мгс 1/70_5  ОСТАНКИНО</v>
          </cell>
          <cell r="D126">
            <v>18</v>
          </cell>
        </row>
        <row r="127">
          <cell r="A127" t="str">
            <v>4813 ФИЛЕЙНАЯ Папа может вар п/о_Л   ОСТАНКИНО</v>
          </cell>
          <cell r="D127">
            <v>65.108000000000004</v>
          </cell>
        </row>
        <row r="128">
          <cell r="A128" t="str">
            <v>4993 САЛЯМИ ИТАЛЬЯНСКАЯ с/к в/у 1/250*8_120c ОСТАНКИНО</v>
          </cell>
          <cell r="D128">
            <v>53</v>
          </cell>
        </row>
        <row r="129">
          <cell r="A129" t="str">
            <v>5246 ДОКТОРСКАЯ ПРЕМИУМ вар б/о мгс_30с ОСТАНКИНО</v>
          </cell>
          <cell r="D129">
            <v>4.4749999999999996</v>
          </cell>
        </row>
        <row r="130">
          <cell r="A130" t="str">
            <v>5341 СЕРВЕЛАТ ОХОТНИЧИЙ в/к в/у  ОСТАНКИНО</v>
          </cell>
          <cell r="D130">
            <v>62.000999999999998</v>
          </cell>
        </row>
        <row r="131">
          <cell r="A131" t="str">
            <v>5483 ЭКСТРА Папа может с/к в/у 1/250 8шт.   ОСТАНКИНО</v>
          </cell>
          <cell r="D131">
            <v>89</v>
          </cell>
        </row>
        <row r="132">
          <cell r="A132" t="str">
            <v>5544 Сервелат Финский в/к в/у_45с НОВАЯ ОСТАНКИНО</v>
          </cell>
          <cell r="D132">
            <v>196.351</v>
          </cell>
        </row>
        <row r="133">
          <cell r="A133" t="str">
            <v>5679 САЛЯМИ ИТАЛЬЯНСКАЯ с/к в/у 1/150_60с ОСТАНКИНО</v>
          </cell>
          <cell r="D133">
            <v>42</v>
          </cell>
        </row>
        <row r="134">
          <cell r="A134" t="str">
            <v>5682 САЛЯМИ МЕЛКОЗЕРНЕНАЯ с/к в/у 1/120_60с   ОСТАНКИНО</v>
          </cell>
          <cell r="D134">
            <v>329</v>
          </cell>
        </row>
        <row r="135">
          <cell r="A135" t="str">
            <v>5698 СЫТНЫЕ Папа может сар б/о мгс 1*3_Маяк  ОСТАНКИНО</v>
          </cell>
          <cell r="D135">
            <v>35.082999999999998</v>
          </cell>
        </row>
        <row r="136">
          <cell r="A136" t="str">
            <v>5706 АРОМАТНАЯ Папа может с/к в/у 1/250 8шт.  ОСТАНКИНО</v>
          </cell>
          <cell r="D136">
            <v>94</v>
          </cell>
        </row>
        <row r="137">
          <cell r="A137" t="str">
            <v>5708 ПОСОЛЬСКАЯ Папа может с/к в/у ОСТАНКИНО</v>
          </cell>
          <cell r="D137">
            <v>7.5650000000000004</v>
          </cell>
        </row>
        <row r="138">
          <cell r="A138" t="str">
            <v>5851 ЭКСТРА Папа может вар п/о   ОСТАНКИНО</v>
          </cell>
          <cell r="D138">
            <v>56.667999999999999</v>
          </cell>
        </row>
        <row r="139">
          <cell r="A139" t="str">
            <v>5931 ОХОТНИЧЬЯ Папа может с/к в/у 1/220 8шт.   ОСТАНКИНО</v>
          </cell>
          <cell r="D139">
            <v>140</v>
          </cell>
        </row>
        <row r="140">
          <cell r="A140" t="str">
            <v>6004 РАГУ СВИНОЕ 1кг 8шт.зам_120с ОСТАНКИНО</v>
          </cell>
          <cell r="D140">
            <v>40</v>
          </cell>
        </row>
        <row r="141">
          <cell r="A141" t="str">
            <v>6113 СОЧНЫЕ сос п/о мгс 1*6_Ашан  ОСТАНКИНО</v>
          </cell>
          <cell r="D141">
            <v>252.624</v>
          </cell>
        </row>
        <row r="142">
          <cell r="A142" t="str">
            <v>6158 ВРЕМЯ ОЛИВЬЕ Папа может вар п/о 0.4кг   ОСТАНКИНО</v>
          </cell>
          <cell r="D142">
            <v>419</v>
          </cell>
        </row>
        <row r="143">
          <cell r="A143" t="str">
            <v>6159 ВРЕМЯ ОЛИВЬЕ.Папа может вар п/о ОСТАНКИНО</v>
          </cell>
          <cell r="D143">
            <v>5.3780000000000001</v>
          </cell>
        </row>
        <row r="144">
          <cell r="A144" t="str">
            <v>6200 ГРУДИНКА ПРЕМИУМ к/в мл/к в/у 0.3кг  ОСТАНКИНО</v>
          </cell>
          <cell r="D144">
            <v>68</v>
          </cell>
        </row>
        <row r="145">
          <cell r="A145" t="str">
            <v>6206 СВИНИНА ПО-ДОМАШНЕМУ к/в мл/к в/у 0.3кг  ОСТАНКИНО</v>
          </cell>
          <cell r="D145">
            <v>100</v>
          </cell>
        </row>
        <row r="146">
          <cell r="A146" t="str">
            <v>6221 НЕАПОЛИТАНСКИЙ ДУЭТ с/к с/н мгс 1/90  ОСТАНКИНО</v>
          </cell>
          <cell r="D146">
            <v>54</v>
          </cell>
        </row>
        <row r="147">
          <cell r="A147" t="str">
            <v>6222 ИТАЛЬЯНСКОЕ АССОРТИ с/в с/н мгс 1/90 ОСТАНКИНО</v>
          </cell>
          <cell r="D147">
            <v>26</v>
          </cell>
        </row>
        <row r="148">
          <cell r="A148" t="str">
            <v>6228 МЯСНОЕ АССОРТИ к/з с/н мгс 1/90 10шт.  ОСТАНКИНО</v>
          </cell>
          <cell r="D148">
            <v>104</v>
          </cell>
        </row>
        <row r="149">
          <cell r="A149" t="str">
            <v>6247 ДОМАШНЯЯ Папа может вар п/о 0,4кг 8шт.  ОСТАНКИНО</v>
          </cell>
          <cell r="D149">
            <v>25</v>
          </cell>
        </row>
        <row r="150">
          <cell r="A150" t="str">
            <v>6268 ГОВЯЖЬЯ Папа может вар п/о 0,4кг 8 шт.  ОСТАНКИНО</v>
          </cell>
          <cell r="D150">
            <v>49</v>
          </cell>
        </row>
        <row r="151">
          <cell r="A151" t="str">
            <v>6279 КОРЕЙКА ПО-ОСТ.к/в в/с с/н в/у 1/150_45с  ОСТАНКИНО</v>
          </cell>
          <cell r="D151">
            <v>39</v>
          </cell>
        </row>
        <row r="152">
          <cell r="A152" t="str">
            <v>6303 МЯСНЫЕ Папа может сос п/о мгс 1.5*3  ОСТАНКИНО</v>
          </cell>
          <cell r="D152">
            <v>100.467</v>
          </cell>
        </row>
        <row r="153">
          <cell r="A153" t="str">
            <v>6324 ДОКТОРСКАЯ ГОСТ вар п/о 0.4кг 8шт.  ОСТАНКИНО</v>
          </cell>
          <cell r="D153">
            <v>66</v>
          </cell>
        </row>
        <row r="154">
          <cell r="A154" t="str">
            <v>6325 ДОКТОРСКАЯ ПРЕМИУМ вар п/о 0.4кг 8шт.  ОСТАНКИНО</v>
          </cell>
          <cell r="D154">
            <v>128</v>
          </cell>
        </row>
        <row r="155">
          <cell r="A155" t="str">
            <v>6333 МЯСНАЯ Папа может вар п/о 0.4кг 8шт.  ОСТАНКИНО</v>
          </cell>
          <cell r="D155">
            <v>698</v>
          </cell>
        </row>
        <row r="156">
          <cell r="A156" t="str">
            <v>6340 ДОМАШНИЙ РЕЦЕПТ Коровино 0.5кг 8шт.  ОСТАНКИНО</v>
          </cell>
          <cell r="D156">
            <v>91</v>
          </cell>
        </row>
        <row r="157">
          <cell r="A157" t="str">
            <v>6341 ДОМАШНИЙ РЕЦЕПТ СО ШПИКОМ Коровино 0.5кг  ОСТАНКИНО</v>
          </cell>
          <cell r="D157">
            <v>2</v>
          </cell>
        </row>
        <row r="158">
          <cell r="A158" t="str">
            <v>6353 ЭКСТРА Папа может вар п/о 0.4кг 8шт.  ОСТАНКИНО</v>
          </cell>
          <cell r="D158">
            <v>286</v>
          </cell>
        </row>
        <row r="159">
          <cell r="A159" t="str">
            <v>6392 ФИЛЕЙНАЯ Папа может вар п/о 0.4кг. ОСТАНКИНО</v>
          </cell>
          <cell r="D159">
            <v>813</v>
          </cell>
        </row>
        <row r="160">
          <cell r="A160" t="str">
            <v>6415 БАЛЫКОВАЯ Коровино п/к в/у 0.84кг 6шт.  ОСТАНКИНО</v>
          </cell>
          <cell r="D160">
            <v>3</v>
          </cell>
        </row>
        <row r="161">
          <cell r="A161" t="str">
            <v>6426 КЛАССИЧЕСКАЯ ПМ вар п/о 0.3кг 8шт.  ОСТАНКИНО</v>
          </cell>
          <cell r="D161">
            <v>312</v>
          </cell>
        </row>
        <row r="162">
          <cell r="A162" t="str">
            <v>6448 СВИНИНА МАДЕРА с/к с/н в/у 1/100 10шт.   ОСТАНКИНО</v>
          </cell>
          <cell r="D162">
            <v>49</v>
          </cell>
        </row>
        <row r="163">
          <cell r="A163" t="str">
            <v>6453 ЭКСТРА Папа может с/к с/н в/у 1/100 14шт.   ОСТАНКИНО</v>
          </cell>
          <cell r="D163">
            <v>339</v>
          </cell>
        </row>
        <row r="164">
          <cell r="A164" t="str">
            <v>6454 АРОМАТНАЯ с/к с/н в/у 1/100 14шт.  ОСТАНКИНО</v>
          </cell>
          <cell r="D164">
            <v>224</v>
          </cell>
        </row>
        <row r="165">
          <cell r="A165" t="str">
            <v>6459 СЕРВЕЛАТ ШВЕЙЦАРСК. в/к с/н в/у 1/100*10  ОСТАНКИНО</v>
          </cell>
          <cell r="D165">
            <v>16</v>
          </cell>
        </row>
        <row r="166">
          <cell r="A166" t="str">
            <v>6470 ВЕТЧ.МРАМОРНАЯ в/у_45с  ОСТАНКИНО</v>
          </cell>
          <cell r="D166">
            <v>13.492000000000001</v>
          </cell>
        </row>
        <row r="167">
          <cell r="A167" t="str">
            <v>6492 ШПИК С ЧЕСНОК.И ПЕРЦЕМ к/в в/у 0.3кг_45c  ОСТАНКИНО</v>
          </cell>
          <cell r="D167">
            <v>42</v>
          </cell>
        </row>
        <row r="168">
          <cell r="A168" t="str">
            <v>6495 ВЕТЧ.МРАМОРНАЯ в/у срез 0.3кг 6шт_45с  ОСТАНКИНО</v>
          </cell>
          <cell r="D168">
            <v>73</v>
          </cell>
        </row>
        <row r="169">
          <cell r="A169" t="str">
            <v>6527 ШПИКАЧКИ СОЧНЫЕ ПМ сар б/о мгс 1*3 45с ОСТАНКИНО</v>
          </cell>
          <cell r="D169">
            <v>70.242000000000004</v>
          </cell>
        </row>
        <row r="170">
          <cell r="A170" t="str">
            <v>6528 ШПИКАЧКИ СОЧНЫЕ ПМ сар б/о мгс 0.4кг 45с  ОСТАНКИНО</v>
          </cell>
          <cell r="D170">
            <v>-1</v>
          </cell>
        </row>
        <row r="171">
          <cell r="A171" t="str">
            <v>6586 МРАМОРНАЯ И БАЛЫКОВАЯ в/к с/н мгс 1/90 ОСТАНКИНО</v>
          </cell>
          <cell r="D171">
            <v>16</v>
          </cell>
        </row>
        <row r="172">
          <cell r="A172" t="str">
            <v>6609 С ГОВЯДИНОЙ ПМ сар б/о мгс 0.4кг_45с ОСТАНКИНО</v>
          </cell>
          <cell r="D172">
            <v>24</v>
          </cell>
        </row>
        <row r="173">
          <cell r="A173" t="str">
            <v>6653 ШПИКАЧКИ СОЧНЫЕ С БЕКОНОМ п/о мгс 0.3кг. ОСТАНКИНО</v>
          </cell>
          <cell r="D173">
            <v>10</v>
          </cell>
        </row>
        <row r="174">
          <cell r="A174" t="str">
            <v>6666 БОЯНСКАЯ Папа может п/к в/у 0,28кг 8 шт. ОСТАНКИНО</v>
          </cell>
          <cell r="D174">
            <v>243</v>
          </cell>
        </row>
        <row r="175">
          <cell r="A175" t="str">
            <v>6683 СЕРВЕЛАТ ЗЕРНИСТЫЙ ПМ в/к в/у 0,35кг  ОСТАНКИНО</v>
          </cell>
          <cell r="D175">
            <v>558</v>
          </cell>
        </row>
        <row r="176">
          <cell r="A176" t="str">
            <v>6684 СЕРВЕЛАТ КАРЕЛЬСКИЙ ПМ в/к в/у 0.28кг  ОСТАНКИНО</v>
          </cell>
          <cell r="D176">
            <v>346</v>
          </cell>
        </row>
        <row r="177">
          <cell r="A177" t="str">
            <v>6689 СЕРВЕЛАТ ОХОТНИЧИЙ ПМ в/к в/у 0,35кг 8шт  ОСТАНКИНО</v>
          </cell>
          <cell r="D177">
            <v>512</v>
          </cell>
        </row>
        <row r="178">
          <cell r="A178" t="str">
            <v>6697 СЕРВЕЛАТ ФИНСКИЙ ПМ в/к в/у 0,35кг 8шт.  ОСТАНКИНО</v>
          </cell>
          <cell r="D178">
            <v>715</v>
          </cell>
        </row>
        <row r="179">
          <cell r="A179" t="str">
            <v>6713 СОЧНЫЙ ГРИЛЬ ПМ сос п/о мгс 0.41кг 8шт.  ОСТАНКИНО</v>
          </cell>
          <cell r="D179">
            <v>204</v>
          </cell>
        </row>
        <row r="180">
          <cell r="A180" t="str">
            <v>6722 СОЧНЫЕ ПМ сос п/о мгс 0,41кг 10шт.  ОСТАНКИНО</v>
          </cell>
          <cell r="D180">
            <v>1645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6747 РУССКАЯ ПРЕМИУМ ПМ вар ф/о в/у  ОСТАНКИНО</v>
          </cell>
          <cell r="D182">
            <v>7.5049999999999999</v>
          </cell>
        </row>
        <row r="183">
          <cell r="A183" t="str">
            <v>6762 СЛИВОЧНЫЕ сос ц/о мгс 0.41кг 8шт.  ОСТАНКИНО</v>
          </cell>
          <cell r="D183">
            <v>57</v>
          </cell>
        </row>
        <row r="184">
          <cell r="A184" t="str">
            <v>6765 РУБЛЕНЫЕ сос ц/о мгс 0.36кг 6шт.  ОСТАНКИНО</v>
          </cell>
          <cell r="D184">
            <v>113</v>
          </cell>
        </row>
        <row r="185">
          <cell r="A185" t="str">
            <v>6767 РУБЛЕНЫЕ сос ц/о мгс 1*4  ОСТАНКИНО</v>
          </cell>
          <cell r="D185">
            <v>3.2759999999999998</v>
          </cell>
        </row>
        <row r="186">
          <cell r="A186" t="str">
            <v>6768 С СЫРОМ сос ц/о мгс 0.41кг 6шт.  ОСТАНКИНО</v>
          </cell>
          <cell r="D186">
            <v>5</v>
          </cell>
        </row>
        <row r="187">
          <cell r="A187" t="str">
            <v>6773 САЛЯМИ Папа может п/к в/у 0,28кг 8шт.  ОСТАНКИНО</v>
          </cell>
          <cell r="D187">
            <v>89</v>
          </cell>
        </row>
        <row r="188">
          <cell r="A188" t="str">
            <v>6777 МЯСНЫЕ С ГОВЯДИНОЙ ПМ сос п/о мгс 0.4кг  ОСТАНКИНО</v>
          </cell>
          <cell r="D188">
            <v>144</v>
          </cell>
        </row>
        <row r="189">
          <cell r="A189" t="str">
            <v>6785 ВЕНСКАЯ САЛЯМИ п/к в/у 0.33кг 8шт.  ОСТАНКИНО</v>
          </cell>
          <cell r="D189">
            <v>74</v>
          </cell>
        </row>
        <row r="190">
          <cell r="A190" t="str">
            <v>6787 СЕРВЕЛАТ КРЕМЛЕВСКИЙ в/к в/у 0,33кг 8шт.  ОСТАНКИНО</v>
          </cell>
          <cell r="D190">
            <v>69</v>
          </cell>
        </row>
        <row r="191">
          <cell r="A191" t="str">
            <v>6791 СЕРВЕЛАТ ПРЕМИУМ в/к в/у 0,33кг 8шт.  ОСТАНКИНО</v>
          </cell>
          <cell r="D191">
            <v>48</v>
          </cell>
        </row>
        <row r="192">
          <cell r="A192" t="str">
            <v>6793 БАЛЫКОВАЯ в/к в/у 0,33кг 8шт.  ОСТАНКИНО</v>
          </cell>
          <cell r="D192">
            <v>85</v>
          </cell>
        </row>
        <row r="193">
          <cell r="A193" t="str">
            <v>6794 БАЛЫКОВАЯ в/к в/у  ОСТАНКИНО</v>
          </cell>
          <cell r="D193">
            <v>12.372999999999999</v>
          </cell>
        </row>
        <row r="194">
          <cell r="A194" t="str">
            <v>6795 ОСТАНКИНСКАЯ в/к в/у 0,33кг 8шт.  ОСТАНКИНО</v>
          </cell>
          <cell r="D194">
            <v>13</v>
          </cell>
        </row>
        <row r="195">
          <cell r="A195" t="str">
            <v>6801 ОСТАНКИНСКАЯ вар п/о 0.4кг 8шт.  ОСТАНКИНО</v>
          </cell>
          <cell r="D195">
            <v>7</v>
          </cell>
        </row>
        <row r="196">
          <cell r="A196" t="str">
            <v>6807 СЕРВЕЛАТ ЕВРОПЕЙСКИЙ в/к в/у 0,33кг 8шт.  ОСТАНКИНО</v>
          </cell>
          <cell r="D196">
            <v>20</v>
          </cell>
        </row>
        <row r="197">
          <cell r="A197" t="str">
            <v>6829 МОЛОЧНЫЕ КЛАССИЧЕСКИЕ сос п/о мгс 2*4_С  ОСТАНКИНО</v>
          </cell>
          <cell r="D197">
            <v>63.667999999999999</v>
          </cell>
        </row>
        <row r="198">
          <cell r="A198" t="str">
            <v>6834 ПОСОЛЬСКАЯ ПМ с/к с/н в/у 1/100 10шт.  ОСТАНКИНО</v>
          </cell>
          <cell r="D198">
            <v>34</v>
          </cell>
        </row>
        <row r="199">
          <cell r="A199" t="str">
            <v>6837 ФИЛЕЙНЫЕ Папа Может сос ц/о мгс 0.4кг  ОСТАНКИНО</v>
          </cell>
          <cell r="D199">
            <v>176</v>
          </cell>
        </row>
        <row r="200">
          <cell r="A200" t="str">
            <v>6842 ДЫМОВИЦА ИЗ ОКОРОКА к/в мл/к в/у 0,3кг  ОСТАНКИНО</v>
          </cell>
          <cell r="D200">
            <v>3</v>
          </cell>
        </row>
        <row r="201">
          <cell r="A201" t="str">
            <v>6852 МОЛОЧНЫЕ ПРЕМИУМ ПМ сос п/о в/ у 1/350  ОСТАНКИНО</v>
          </cell>
          <cell r="D201">
            <v>374</v>
          </cell>
        </row>
        <row r="202">
          <cell r="A202" t="str">
            <v>6854 МОЛОЧНЫЕ ПРЕМИУМ ПМ сос п/о мгс 0.6кг  ОСТАНКИНО</v>
          </cell>
          <cell r="D202">
            <v>37</v>
          </cell>
        </row>
        <row r="203">
          <cell r="A203" t="str">
            <v>6861 ДОМАШНИЙ РЕЦЕПТ Коровино вар п/о  ОСТАНКИНО</v>
          </cell>
          <cell r="D203">
            <v>76.841999999999999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5.8970000000000002</v>
          </cell>
        </row>
        <row r="205">
          <cell r="A205" t="str">
            <v>6866 ВЕТЧ.НЕЖНАЯ Коровино п/о_Маяк  ОСТАНКИНО</v>
          </cell>
          <cell r="D205">
            <v>30.096</v>
          </cell>
        </row>
        <row r="206">
          <cell r="A206" t="str">
            <v>6869 С ГОВЯДИНОЙ СН сос п/о мгс 1кг 6шт.  ОСТАНКИНО</v>
          </cell>
          <cell r="D206">
            <v>16</v>
          </cell>
        </row>
        <row r="207">
          <cell r="A207" t="str">
            <v>6901 МЯСНИКС ПМ сос б/о мгс 1/160 14шт.  ОСТАНКИНО</v>
          </cell>
          <cell r="D207">
            <v>-1</v>
          </cell>
        </row>
        <row r="208">
          <cell r="A208" t="str">
            <v>6909 ДЛЯ ДЕТЕЙ сос п/о мгс 0.33кг 8шт.  ОСТАНКИНО</v>
          </cell>
          <cell r="D208">
            <v>85</v>
          </cell>
        </row>
        <row r="209">
          <cell r="A209" t="str">
            <v>6919 БЕКОН с/к с/н в/у 1/180 10шт.  ОСТАНКИНО</v>
          </cell>
          <cell r="D209">
            <v>125</v>
          </cell>
        </row>
        <row r="210">
          <cell r="A210" t="str">
            <v>6921 БЕКОН Папа может с/к с/н в/у 1/140 10шт  ОСТАНКИНО</v>
          </cell>
          <cell r="D210">
            <v>135</v>
          </cell>
        </row>
        <row r="211">
          <cell r="A211" t="str">
            <v>6948 МОЛОЧНЫЕ ПРЕМИУМ.ПМ сос п/о мгс 1,5*4 Останкино</v>
          </cell>
          <cell r="D211">
            <v>16.972999999999999</v>
          </cell>
        </row>
        <row r="212">
          <cell r="A212" t="str">
            <v>6951 СЛИВОЧНЫЕ Папа может сос п/о мгс 1.5*4  ОСТАНКИНО</v>
          </cell>
          <cell r="D212">
            <v>53.941000000000003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40</v>
          </cell>
        </row>
        <row r="215">
          <cell r="A215" t="str">
            <v>Балыковая с/к 200 гр. срез "Эликатессе" термоформ.пак.  СПК</v>
          </cell>
          <cell r="D215">
            <v>5</v>
          </cell>
        </row>
        <row r="216">
          <cell r="A216" t="str">
            <v>БОНУС ДОМАШНИЙ РЕЦЕПТ Коровино вар п/о (5324)</v>
          </cell>
          <cell r="D216">
            <v>7.93</v>
          </cell>
        </row>
        <row r="217">
          <cell r="A217" t="str">
            <v>БОНУС СОЧНЫЕ сос п/о мгс 0.41кг_UZ (6087)  ОСТАНКИНО</v>
          </cell>
          <cell r="D217">
            <v>8</v>
          </cell>
        </row>
        <row r="218">
          <cell r="A218" t="str">
            <v>БОНУС СОЧНЫЕ сос п/о мгс 1*6_UZ (6088)  ОСТАНКИНО</v>
          </cell>
          <cell r="D218">
            <v>26.518999999999998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163.63499999999999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181</v>
          </cell>
        </row>
        <row r="221">
          <cell r="A221" t="str">
            <v>БОНУС_Колбаса вареная Филейская ТМ Вязанка. ВЕС  ПОКОМ</v>
          </cell>
          <cell r="D221">
            <v>48.454000000000001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35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13.5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52</v>
          </cell>
        </row>
        <row r="225">
          <cell r="A225" t="str">
            <v>Бутербродная вареная 0,47 кг шт.  СПК</v>
          </cell>
          <cell r="D225">
            <v>2</v>
          </cell>
        </row>
        <row r="226">
          <cell r="A226" t="str">
            <v>Вацлавская п/к (черева) 390 гр.шт. термоус.пак  СПК</v>
          </cell>
          <cell r="D226">
            <v>1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419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163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3</v>
          </cell>
        </row>
        <row r="231">
          <cell r="A231" t="str">
            <v>Гуцульская с/к "КолбасГрад" 160 гр.шт. термоус. пак  СПК</v>
          </cell>
          <cell r="D231">
            <v>4</v>
          </cell>
        </row>
        <row r="232">
          <cell r="A232" t="str">
            <v>Дельгаро с/в "Эликатессе" 140 гр.шт.  СПК</v>
          </cell>
          <cell r="D232">
            <v>6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23</v>
          </cell>
        </row>
        <row r="234">
          <cell r="A234" t="str">
            <v>Докторская вареная в/с  СПК</v>
          </cell>
          <cell r="D234">
            <v>3.706</v>
          </cell>
        </row>
        <row r="235">
          <cell r="A235" t="str">
            <v>Докторская вареная в/с 0,47 кг шт.  СПК</v>
          </cell>
          <cell r="D235">
            <v>4</v>
          </cell>
        </row>
        <row r="236">
          <cell r="A236" t="str">
            <v>Докторская вареная термоус.пак. "Высокий вкус"  СПК</v>
          </cell>
          <cell r="D236">
            <v>13.557</v>
          </cell>
        </row>
        <row r="237">
          <cell r="A237" t="str">
            <v>ЖАР-ладушки с мясом 0,2кг ТМ Стародворье  ПОКОМ</v>
          </cell>
          <cell r="D237">
            <v>45</v>
          </cell>
        </row>
        <row r="238">
          <cell r="A238" t="str">
            <v>Карбонад Юбилейный термоус.пак.  СПК</v>
          </cell>
          <cell r="D238">
            <v>3.9580000000000002</v>
          </cell>
        </row>
        <row r="239">
          <cell r="A239" t="str">
            <v>Классическая с/к 80 гр.шт.нар. (лоток с ср.защ.атм.)  СПК</v>
          </cell>
          <cell r="D239">
            <v>1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140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162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63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188</v>
          </cell>
        </row>
        <row r="245">
          <cell r="A245" t="str">
            <v>Ла Фаворте с/в "Эликатессе" 140 гр.шт.  СПК</v>
          </cell>
          <cell r="D245">
            <v>12</v>
          </cell>
        </row>
        <row r="246">
          <cell r="A246" t="str">
            <v>Ливерная Печеночная "Просто выгодно" 0,3 кг.шт.  СПК</v>
          </cell>
          <cell r="D246">
            <v>4</v>
          </cell>
        </row>
        <row r="247">
          <cell r="A247" t="str">
            <v>Любительская вареная термоус.пак. "Высокий вкус"  СПК</v>
          </cell>
          <cell r="D247">
            <v>13.827999999999999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14.8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18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372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148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278</v>
          </cell>
        </row>
        <row r="254">
          <cell r="A254" t="str">
            <v>Наггетсы с куриным филе и сыром ТМ Вязанка 0,25 кг ПОКОМ</v>
          </cell>
          <cell r="D254">
            <v>55</v>
          </cell>
        </row>
        <row r="255">
          <cell r="A255" t="str">
            <v>Наггетсы Хрустящие 0,3кг ТМ Зареченские  ПОКОМ</v>
          </cell>
          <cell r="D255">
            <v>4</v>
          </cell>
        </row>
        <row r="256">
          <cell r="A256" t="str">
            <v>Наггетсы Хрустящие ТМ Зареченские. ВЕС ПОКОМ</v>
          </cell>
          <cell r="D256">
            <v>71</v>
          </cell>
        </row>
        <row r="257">
          <cell r="A257" t="str">
            <v>Оригинальная с перцем с/к  СПК</v>
          </cell>
          <cell r="D257">
            <v>39.652000000000001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14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83</v>
          </cell>
        </row>
        <row r="262">
          <cell r="A262" t="str">
            <v>Пельмени Бигбули с мясом, Горячая штучка 0,9кг  ПОКОМ</v>
          </cell>
          <cell r="D262">
            <v>56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71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43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253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147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35.1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205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350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121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4</v>
          </cell>
        </row>
        <row r="272">
          <cell r="A272" t="str">
            <v>Пельмени Медвежьи ушки с фермерскими сливками 0,7кг  ПОКОМ</v>
          </cell>
          <cell r="D272">
            <v>10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18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17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134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14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63</v>
          </cell>
        </row>
        <row r="279">
          <cell r="A279" t="str">
            <v>Пельмени Сочные сфера 0,8 кг ТМ Стародворье  ПОКОМ</v>
          </cell>
          <cell r="D279">
            <v>9</v>
          </cell>
        </row>
        <row r="280">
          <cell r="A280" t="str">
            <v>Пельмени Татарские 0,4кг ТМ Особый рецепт  ПОКОМ</v>
          </cell>
          <cell r="D280">
            <v>10</v>
          </cell>
        </row>
        <row r="281">
          <cell r="A281" t="str">
            <v>Пирожки с мясом 3,7кг ВЕС ТМ Зареченские  ПОКОМ</v>
          </cell>
          <cell r="D281">
            <v>29.6</v>
          </cell>
        </row>
        <row r="282">
          <cell r="A282" t="str">
            <v>Пирожки с яблоком и грушей ВЕС ТМ Зареченские  ПОКОМ</v>
          </cell>
          <cell r="D282">
            <v>7.4</v>
          </cell>
        </row>
        <row r="283">
          <cell r="A283" t="str">
            <v>ПолуКоп п/к 250 гр.шт. термоформ.пак.  СПК</v>
          </cell>
          <cell r="D283">
            <v>1</v>
          </cell>
        </row>
        <row r="284">
          <cell r="A284" t="str">
            <v>Ричеза с/к 230 гр.шт.  СПК</v>
          </cell>
          <cell r="D284">
            <v>18</v>
          </cell>
        </row>
        <row r="285">
          <cell r="A285" t="str">
            <v>Сальчетти с/к 230 гр.шт.  СПК</v>
          </cell>
          <cell r="D285">
            <v>37</v>
          </cell>
        </row>
        <row r="286">
          <cell r="A286" t="str">
            <v>Сальчичон с/к 200 гр. срез "Эликатессе" термоформ.пак.  СПК</v>
          </cell>
          <cell r="D286">
            <v>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12</v>
          </cell>
        </row>
        <row r="288">
          <cell r="A288" t="str">
            <v>Салями с/к 100 гр.шт.нар. (лоток с ср.защ.атм.)  СПК</v>
          </cell>
          <cell r="D288">
            <v>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15.935</v>
          </cell>
        </row>
        <row r="290">
          <cell r="A290" t="str">
            <v>Сардельки Докторские (черева) 400 гр.шт. (лоток с ср.защ.атм.) "Высокий вкус"  СПК</v>
          </cell>
          <cell r="D290">
            <v>2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5.9459999999999997</v>
          </cell>
        </row>
        <row r="292">
          <cell r="A292" t="str">
            <v>Семейная с чесночком Экстра вареная  СПК</v>
          </cell>
          <cell r="D292">
            <v>6.54</v>
          </cell>
        </row>
        <row r="293">
          <cell r="A293" t="str">
            <v>Семейная с чесночком Экстра вареная 0,5 кг.шт.  СПК</v>
          </cell>
          <cell r="D293">
            <v>1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7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13</v>
          </cell>
        </row>
        <row r="296">
          <cell r="A296" t="str">
            <v>Сибирская особая с/к 0,235 кг шт.  СПК</v>
          </cell>
          <cell r="D296">
            <v>31</v>
          </cell>
        </row>
        <row r="297">
          <cell r="A297" t="str">
            <v>Сосиски Хот-дог подкопченные (лоток с ср.защ.атм.)  СПК</v>
          </cell>
          <cell r="D297">
            <v>1.036</v>
          </cell>
        </row>
        <row r="298">
          <cell r="A298" t="str">
            <v>Сочный мегачебурек ТМ Зареченские ВЕС ПОКОМ</v>
          </cell>
          <cell r="D298">
            <v>29.09</v>
          </cell>
        </row>
        <row r="299">
          <cell r="A299" t="str">
            <v>Торо Неро с/в "Эликатессе" 140 гр.шт.  СПК</v>
          </cell>
          <cell r="D299">
            <v>14</v>
          </cell>
        </row>
        <row r="300">
          <cell r="A300" t="str">
            <v>Уши свиные копченые к пиву 0,15кг нар. д/ф шт.  СПК</v>
          </cell>
          <cell r="D300">
            <v>2</v>
          </cell>
        </row>
        <row r="301">
          <cell r="A301" t="str">
            <v>Фестивальная пора с/к 100 гр.шт.нар. (лоток с ср.защ.атм.)  СПК</v>
          </cell>
          <cell r="D301">
            <v>14</v>
          </cell>
        </row>
        <row r="302">
          <cell r="A302" t="str">
            <v>Фестивальная пора с/к 235 гр.шт.  СПК</v>
          </cell>
          <cell r="D302">
            <v>59</v>
          </cell>
        </row>
        <row r="303">
          <cell r="A303" t="str">
            <v>Фуэт с/в "Эликатессе" 160 гр.шт.  СПК</v>
          </cell>
          <cell r="D303">
            <v>21</v>
          </cell>
        </row>
        <row r="304">
          <cell r="A304" t="str">
            <v>Хинкали Классические ТМ Зареченские ВЕС ПОКОМ</v>
          </cell>
          <cell r="D304">
            <v>45</v>
          </cell>
        </row>
        <row r="305">
          <cell r="A305" t="str">
            <v>Хотстеры с сыром 0,25кг ТМ Горячая штучка  ПОКОМ</v>
          </cell>
          <cell r="D305">
            <v>65</v>
          </cell>
        </row>
        <row r="306">
          <cell r="A306" t="str">
            <v>Хотстеры ТМ Горячая штучка ТС Хотстеры 0,25 кг зам  ПОКОМ</v>
          </cell>
          <cell r="D306">
            <v>217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61</v>
          </cell>
        </row>
        <row r="308">
          <cell r="A308" t="str">
            <v>Хрустящие крылышки ТМ Горячая штучка 0,3 кг зам  ПОКОМ</v>
          </cell>
          <cell r="D308">
            <v>32</v>
          </cell>
        </row>
        <row r="309">
          <cell r="A309" t="str">
            <v>Чебупели Foodgital 0,25кг ТМ Горячая штучка  ПОКОМ</v>
          </cell>
          <cell r="D309">
            <v>4</v>
          </cell>
        </row>
        <row r="310">
          <cell r="A310" t="str">
            <v>Чебупели Курочка гриль ТМ Горячая штучка, 0,3 кг зам  ПОКОМ</v>
          </cell>
          <cell r="D310">
            <v>28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220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371</v>
          </cell>
        </row>
        <row r="313">
          <cell r="A313" t="str">
            <v>Чебуреки Мясные вес 2,7 кг ТМ Зареченские ВЕС ПОКОМ</v>
          </cell>
          <cell r="D313">
            <v>18.5</v>
          </cell>
        </row>
        <row r="314">
          <cell r="A314" t="str">
            <v>Чебуреки сочные ВЕС ТМ Зареченские  ПОКОМ</v>
          </cell>
          <cell r="D314">
            <v>75</v>
          </cell>
        </row>
        <row r="315">
          <cell r="A315" t="str">
            <v>Шпикачки Русские (черева) (в ср.защ.атм.) "Высокий вкус"  СПК</v>
          </cell>
          <cell r="D315">
            <v>-0.84799999999999998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15</v>
          </cell>
        </row>
        <row r="317">
          <cell r="A317" t="str">
            <v>Юбилейная с/к 0,10 кг.шт. нарезка (лоток с ср.защ.атм.)  СПК</v>
          </cell>
          <cell r="D317">
            <v>2</v>
          </cell>
        </row>
        <row r="318">
          <cell r="A318" t="str">
            <v>Юбилейная с/к 0,235 кг.шт.  СПК</v>
          </cell>
          <cell r="D318">
            <v>48</v>
          </cell>
        </row>
        <row r="319">
          <cell r="A319" t="str">
            <v>Итого</v>
          </cell>
          <cell r="D319">
            <v>33794.516000000003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4" sqref="T24"/>
    </sheetView>
  </sheetViews>
  <sheetFormatPr defaultColWidth="10.5" defaultRowHeight="11.45" customHeight="1" outlineLevelRow="1" x14ac:dyDescent="0.2"/>
  <cols>
    <col min="1" max="1" width="52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6" width="6.5" style="5" bestFit="1" customWidth="1"/>
    <col min="17" max="17" width="0.6640625" style="5" customWidth="1"/>
    <col min="18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7.33203125" style="5" bestFit="1" customWidth="1"/>
    <col min="31" max="32" width="7.5" style="5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134</v>
      </c>
      <c r="AF3" s="19" t="s">
        <v>135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111</v>
      </c>
      <c r="H4" s="10" t="s">
        <v>112</v>
      </c>
      <c r="I4" s="10" t="s">
        <v>113</v>
      </c>
      <c r="J4" s="10" t="s">
        <v>114</v>
      </c>
      <c r="K4" s="10" t="s">
        <v>115</v>
      </c>
      <c r="L4" s="10" t="s">
        <v>115</v>
      </c>
      <c r="M4" s="10" t="s">
        <v>115</v>
      </c>
      <c r="N4" s="10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0" t="s">
        <v>112</v>
      </c>
      <c r="T4" s="12" t="s">
        <v>115</v>
      </c>
      <c r="U4" s="10" t="s">
        <v>116</v>
      </c>
      <c r="V4" s="13" t="s">
        <v>117</v>
      </c>
      <c r="W4" s="10" t="s">
        <v>118</v>
      </c>
      <c r="X4" s="10" t="s">
        <v>119</v>
      </c>
      <c r="Y4" s="10" t="s">
        <v>112</v>
      </c>
      <c r="Z4" s="10" t="s">
        <v>112</v>
      </c>
      <c r="AA4" s="10" t="s">
        <v>112</v>
      </c>
      <c r="AB4" s="10" t="s">
        <v>120</v>
      </c>
      <c r="AC4" s="10" t="s">
        <v>121</v>
      </c>
      <c r="AD4" s="10" t="s">
        <v>122</v>
      </c>
      <c r="AE4" s="13" t="s">
        <v>123</v>
      </c>
      <c r="AF4" s="13" t="s">
        <v>123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126</v>
      </c>
      <c r="N5" s="5">
        <v>27.11</v>
      </c>
      <c r="O5" s="16" t="s">
        <v>127</v>
      </c>
      <c r="P5" s="16" t="s">
        <v>128</v>
      </c>
      <c r="R5" s="16" t="s">
        <v>129</v>
      </c>
      <c r="T5" s="16" t="s">
        <v>130</v>
      </c>
      <c r="Y5" s="5" t="s">
        <v>131</v>
      </c>
      <c r="Z5" s="5" t="s">
        <v>132</v>
      </c>
      <c r="AA5" s="5" t="s">
        <v>133</v>
      </c>
      <c r="AB5" s="16" t="s">
        <v>124</v>
      </c>
      <c r="AE5" s="16" t="s">
        <v>129</v>
      </c>
      <c r="AF5" s="16" t="s">
        <v>130</v>
      </c>
    </row>
    <row r="6" spans="1:34" ht="11.1" customHeight="1" x14ac:dyDescent="0.2">
      <c r="A6" s="6"/>
      <c r="B6" s="6"/>
      <c r="C6" s="3"/>
      <c r="D6" s="3"/>
      <c r="E6" s="9">
        <f>SUM(E7:E115)</f>
        <v>86508.526000000013</v>
      </c>
      <c r="F6" s="9">
        <f>SUM(F7:F115)</f>
        <v>41015.154000000002</v>
      </c>
      <c r="I6" s="9">
        <f>SUM(I7:I115)</f>
        <v>86556.108000000022</v>
      </c>
      <c r="J6" s="9">
        <f t="shared" ref="J6:T6" si="0">SUM(J7:J115)</f>
        <v>-47.581999999999766</v>
      </c>
      <c r="K6" s="9">
        <f t="shared" si="0"/>
        <v>13440</v>
      </c>
      <c r="L6" s="9">
        <f t="shared" si="0"/>
        <v>36570</v>
      </c>
      <c r="M6" s="9">
        <f t="shared" si="0"/>
        <v>3370</v>
      </c>
      <c r="N6" s="9">
        <f t="shared" si="0"/>
        <v>14640</v>
      </c>
      <c r="O6" s="9">
        <f t="shared" si="0"/>
        <v>18870</v>
      </c>
      <c r="P6" s="9">
        <f t="shared" si="0"/>
        <v>11720</v>
      </c>
      <c r="Q6" s="9">
        <f t="shared" si="0"/>
        <v>0</v>
      </c>
      <c r="R6" s="9">
        <f t="shared" si="0"/>
        <v>1720</v>
      </c>
      <c r="S6" s="9">
        <f t="shared" si="0"/>
        <v>17301.705200000004</v>
      </c>
      <c r="T6" s="9">
        <f t="shared" si="0"/>
        <v>2590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19276.797599999991</v>
      </c>
      <c r="Z6" s="9">
        <f t="shared" ref="Z6" si="4">SUM(Z7:Z115)</f>
        <v>17280.973399999999</v>
      </c>
      <c r="AA6" s="9">
        <f t="shared" ref="AA6" si="5">SUM(AA7:AA115)</f>
        <v>17506.319399999989</v>
      </c>
      <c r="AB6" s="9">
        <f t="shared" ref="AB6" si="6">SUM(AB7:AB115)</f>
        <v>13006.249000000002</v>
      </c>
      <c r="AC6" s="9"/>
      <c r="AD6" s="9"/>
      <c r="AE6" s="9">
        <f t="shared" ref="AE6" si="7">SUM(AE7:AE115)</f>
        <v>1000</v>
      </c>
      <c r="AF6" s="9">
        <f t="shared" ref="AF6" si="8">SUM(AF7:AF115)</f>
        <v>937.2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/>
      <c r="D7" s="8">
        <v>39.950000000000003</v>
      </c>
      <c r="E7" s="8">
        <v>3.4750000000000001</v>
      </c>
      <c r="F7" s="8">
        <v>36.475000000000001</v>
      </c>
      <c r="G7" s="1">
        <f>VLOOKUP(A:A,[1]TDSheet!$A:$G,7,0)</f>
        <v>1</v>
      </c>
      <c r="H7" s="1">
        <v>120</v>
      </c>
      <c r="I7" s="15">
        <f>VLOOKUP(A:A,[2]TDSheet!$A:$F,6,0)</f>
        <v>3.694</v>
      </c>
      <c r="J7" s="15">
        <f>E7-I7</f>
        <v>-0.21899999999999986</v>
      </c>
      <c r="K7" s="15">
        <f>VLOOKUP(A:A,[1]TDSheet!$A:$L,12,0)</f>
        <v>0</v>
      </c>
      <c r="L7" s="15">
        <f>VLOOKUP(A:A,[1]TDSheet!$A:$M,13,0)</f>
        <v>0</v>
      </c>
      <c r="M7" s="15">
        <f>VLOOKUP(A:A,[1]TDSheet!$A:$N,14,0)</f>
        <v>0</v>
      </c>
      <c r="N7" s="15">
        <f>VLOOKUP(A:A,[1]TDSheet!$A:$Q,17,0)</f>
        <v>0</v>
      </c>
      <c r="O7" s="15">
        <f>VLOOKUP(A:A,[1]TDSheet!$A:$R,18,0)</f>
        <v>0</v>
      </c>
      <c r="P7" s="15">
        <f>VLOOKUP(A:A,[1]TDSheet!$A:$T,20,0)</f>
        <v>0</v>
      </c>
      <c r="Q7" s="15"/>
      <c r="R7" s="17"/>
      <c r="S7" s="15">
        <f>E7/5</f>
        <v>0.69500000000000006</v>
      </c>
      <c r="T7" s="17"/>
      <c r="U7" s="18">
        <f>(F7+K7+L7+M7+N7+O7+P7+R7+T7)/S7</f>
        <v>52.482014388489205</v>
      </c>
      <c r="V7" s="15">
        <f>F7/S7</f>
        <v>52.482014388489205</v>
      </c>
      <c r="W7" s="15"/>
      <c r="X7" s="15"/>
      <c r="Y7" s="15">
        <f>VLOOKUP(A:A,[1]TDSheet!$A:$Z,26,0)</f>
        <v>0</v>
      </c>
      <c r="Z7" s="15">
        <f>VLOOKUP(A:A,[1]TDSheet!$A:$AA,27,0)</f>
        <v>0</v>
      </c>
      <c r="AA7" s="15">
        <f>VLOOKUP(A:A,[1]TDSheet!$A:$S,19,0)</f>
        <v>0.59499999999999997</v>
      </c>
      <c r="AB7" s="15">
        <f>VLOOKUP(A:A,[3]TDSheet!$A:$D,4,0)</f>
        <v>0.5</v>
      </c>
      <c r="AC7" s="15" t="str">
        <f>VLOOKUP(A:A,[1]TDSheet!$A:$AC,29,0)</f>
        <v>костик</v>
      </c>
      <c r="AD7" s="15" t="e">
        <f>VLOOKUP(A:A,[1]TDSheet!$A:$AD,30,0)</f>
        <v>#N/A</v>
      </c>
      <c r="AE7" s="15">
        <f>R7*G7</f>
        <v>0</v>
      </c>
      <c r="AF7" s="15">
        <f>T7*G7</f>
        <v>0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61</v>
      </c>
      <c r="D8" s="8">
        <v>468</v>
      </c>
      <c r="E8" s="8">
        <v>275</v>
      </c>
      <c r="F8" s="8">
        <v>183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330</v>
      </c>
      <c r="J8" s="15">
        <f t="shared" ref="J8:J71" si="9">E8-I8</f>
        <v>-55</v>
      </c>
      <c r="K8" s="15">
        <f>VLOOKUP(A:A,[1]TDSheet!$A:$L,12,0)</f>
        <v>0</v>
      </c>
      <c r="L8" s="15">
        <f>VLOOKUP(A:A,[1]TDSheet!$A:$M,13,0)</f>
        <v>200</v>
      </c>
      <c r="M8" s="15">
        <f>VLOOKUP(A:A,[1]TDSheet!$A:$N,14,0)</f>
        <v>200</v>
      </c>
      <c r="N8" s="15">
        <f>VLOOKUP(A:A,[1]TDSheet!$A:$Q,17,0)</f>
        <v>0</v>
      </c>
      <c r="O8" s="15">
        <f>VLOOKUP(A:A,[1]TDSheet!$A:$R,18,0)</f>
        <v>0</v>
      </c>
      <c r="P8" s="15">
        <f>VLOOKUP(A:A,[1]TDSheet!$A:$T,20,0)</f>
        <v>0</v>
      </c>
      <c r="Q8" s="15"/>
      <c r="R8" s="17"/>
      <c r="S8" s="15">
        <f t="shared" ref="S8:S71" si="10">E8/5</f>
        <v>55</v>
      </c>
      <c r="T8" s="17"/>
      <c r="U8" s="18">
        <f t="shared" ref="U8:U71" si="11">(F8+K8+L8+M8+N8+O8+P8+R8+T8)/S8</f>
        <v>10.6</v>
      </c>
      <c r="V8" s="15">
        <f t="shared" ref="V8:V71" si="12">F8/S8</f>
        <v>3.3272727272727272</v>
      </c>
      <c r="W8" s="15"/>
      <c r="X8" s="15"/>
      <c r="Y8" s="15">
        <f>VLOOKUP(A:A,[1]TDSheet!$A:$Z,26,0)</f>
        <v>73.8</v>
      </c>
      <c r="Z8" s="15">
        <f>VLOOKUP(A:A,[1]TDSheet!$A:$AA,27,0)</f>
        <v>61.2</v>
      </c>
      <c r="AA8" s="15">
        <f>VLOOKUP(A:A,[1]TDSheet!$A:$S,19,0)</f>
        <v>58.6</v>
      </c>
      <c r="AB8" s="15">
        <f>VLOOKUP(A:A,[3]TDSheet!$A:$D,4,0)</f>
        <v>25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0</v>
      </c>
      <c r="AF8" s="15">
        <f t="shared" ref="AF8:AF71" si="14">T8*G8</f>
        <v>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/>
      <c r="D9" s="8">
        <v>37.847999999999999</v>
      </c>
      <c r="E9" s="8">
        <v>8.016</v>
      </c>
      <c r="F9" s="8">
        <v>29.28</v>
      </c>
      <c r="G9" s="1">
        <f>VLOOKUP(A:A,[1]TDSheet!$A:$G,7,0)</f>
        <v>1</v>
      </c>
      <c r="H9" s="1">
        <v>120</v>
      </c>
      <c r="I9" s="15">
        <f>VLOOKUP(A:A,[2]TDSheet!$A:$F,6,0)</f>
        <v>8.2140000000000004</v>
      </c>
      <c r="J9" s="15">
        <f t="shared" si="9"/>
        <v>-0.1980000000000004</v>
      </c>
      <c r="K9" s="15">
        <f>VLOOKUP(A:A,[1]TDSheet!$A:$L,12,0)</f>
        <v>0</v>
      </c>
      <c r="L9" s="15">
        <f>VLOOKUP(A:A,[1]TDSheet!$A:$M,13,0)</f>
        <v>0</v>
      </c>
      <c r="M9" s="15">
        <f>VLOOKUP(A:A,[1]TDSheet!$A:$N,14,0)</f>
        <v>0</v>
      </c>
      <c r="N9" s="15">
        <f>VLOOKUP(A:A,[1]TDSheet!$A:$Q,17,0)</f>
        <v>0</v>
      </c>
      <c r="O9" s="15">
        <f>VLOOKUP(A:A,[1]TDSheet!$A:$R,18,0)</f>
        <v>0</v>
      </c>
      <c r="P9" s="15">
        <f>VLOOKUP(A:A,[1]TDSheet!$A:$T,20,0)</f>
        <v>0</v>
      </c>
      <c r="Q9" s="15"/>
      <c r="R9" s="17"/>
      <c r="S9" s="15">
        <f t="shared" si="10"/>
        <v>1.6032</v>
      </c>
      <c r="T9" s="17"/>
      <c r="U9" s="18">
        <f t="shared" si="11"/>
        <v>18.263473053892216</v>
      </c>
      <c r="V9" s="15">
        <f t="shared" si="12"/>
        <v>18.263473053892216</v>
      </c>
      <c r="W9" s="15"/>
      <c r="X9" s="15"/>
      <c r="Y9" s="15">
        <f>VLOOKUP(A:A,[1]TDSheet!$A:$Z,26,0)</f>
        <v>0</v>
      </c>
      <c r="Z9" s="15">
        <f>VLOOKUP(A:A,[1]TDSheet!$A:$AA,27,0)</f>
        <v>0</v>
      </c>
      <c r="AA9" s="15">
        <f>VLOOKUP(A:A,[1]TDSheet!$A:$S,19,0)</f>
        <v>1.1704000000000001</v>
      </c>
      <c r="AB9" s="15">
        <f>VLOOKUP(A:A,[3]TDSheet!$A:$D,4,0)</f>
        <v>2.1640000000000001</v>
      </c>
      <c r="AC9" s="15" t="str">
        <f>VLOOKUP(A:A,[1]TDSheet!$A:$AC,29,0)</f>
        <v>костик</v>
      </c>
      <c r="AD9" s="15" t="e">
        <f>VLOOKUP(A:A,[1]TDSheet!$A:$AD,30,0)</f>
        <v>#N/A</v>
      </c>
      <c r="AE9" s="15">
        <f t="shared" si="13"/>
        <v>0</v>
      </c>
      <c r="AF9" s="15">
        <f t="shared" si="14"/>
        <v>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127</v>
      </c>
      <c r="D10" s="8">
        <v>244</v>
      </c>
      <c r="E10" s="8">
        <v>342</v>
      </c>
      <c r="F10" s="8">
        <v>20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347</v>
      </c>
      <c r="J10" s="15">
        <f t="shared" si="9"/>
        <v>-5</v>
      </c>
      <c r="K10" s="15">
        <f>VLOOKUP(A:A,[1]TDSheet!$A:$L,12,0)</f>
        <v>200</v>
      </c>
      <c r="L10" s="15">
        <f>VLOOKUP(A:A,[1]TDSheet!$A:$M,13,0)</f>
        <v>0</v>
      </c>
      <c r="M10" s="15">
        <f>VLOOKUP(A:A,[1]TDSheet!$A:$N,14,0)</f>
        <v>0</v>
      </c>
      <c r="N10" s="15">
        <f>VLOOKUP(A:A,[1]TDSheet!$A:$Q,17,0)</f>
        <v>320</v>
      </c>
      <c r="O10" s="15">
        <f>VLOOKUP(A:A,[1]TDSheet!$A:$R,18,0)</f>
        <v>0</v>
      </c>
      <c r="P10" s="15">
        <f>VLOOKUP(A:A,[1]TDSheet!$A:$T,20,0)</f>
        <v>80</v>
      </c>
      <c r="Q10" s="15"/>
      <c r="R10" s="17"/>
      <c r="S10" s="15">
        <f t="shared" si="10"/>
        <v>68.400000000000006</v>
      </c>
      <c r="T10" s="17"/>
      <c r="U10" s="18">
        <f t="shared" si="11"/>
        <v>9.064327485380117</v>
      </c>
      <c r="V10" s="15">
        <f t="shared" si="12"/>
        <v>0.29239766081871343</v>
      </c>
      <c r="W10" s="15"/>
      <c r="X10" s="15"/>
      <c r="Y10" s="15">
        <f>VLOOKUP(A:A,[1]TDSheet!$A:$Z,26,0)</f>
        <v>25.8</v>
      </c>
      <c r="Z10" s="15">
        <f>VLOOKUP(A:A,[1]TDSheet!$A:$AA,27,0)</f>
        <v>18.600000000000001</v>
      </c>
      <c r="AA10" s="15">
        <f>VLOOKUP(A:A,[1]TDSheet!$A:$S,19,0)</f>
        <v>72.599999999999994</v>
      </c>
      <c r="AB10" s="15">
        <f>VLOOKUP(A:A,[3]TDSheet!$A:$D,4,0)</f>
        <v>11</v>
      </c>
      <c r="AC10" s="15" t="str">
        <f>VLOOKUP(A:A,[1]TDSheet!$A:$AC,29,0)</f>
        <v>костик</v>
      </c>
      <c r="AD10" s="15" t="e">
        <f>VLOOKUP(A:A,[1]TDSheet!$A:$AD,30,0)</f>
        <v>#N/A</v>
      </c>
      <c r="AE10" s="15">
        <f t="shared" si="13"/>
        <v>0</v>
      </c>
      <c r="AF10" s="15">
        <f t="shared" si="14"/>
        <v>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1422.9380000000001</v>
      </c>
      <c r="D11" s="8">
        <v>572.42899999999997</v>
      </c>
      <c r="E11" s="20">
        <v>1417.89</v>
      </c>
      <c r="F11" s="20">
        <v>550.9</v>
      </c>
      <c r="G11" s="1">
        <f>VLOOKUP(A:A,[1]TDSheet!$A:$G,7,0)</f>
        <v>0</v>
      </c>
      <c r="H11" s="1">
        <f>VLOOKUP(A:A,[1]TDSheet!$A:$H,8,0)</f>
        <v>45</v>
      </c>
      <c r="I11" s="15">
        <f>VLOOKUP(A:A,[2]TDSheet!$A:$F,6,0)</f>
        <v>1420.6</v>
      </c>
      <c r="J11" s="15">
        <f t="shared" si="9"/>
        <v>-2.709999999999809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VLOOKUP(A:A,[1]TDSheet!$A:$N,14,0)</f>
        <v>0</v>
      </c>
      <c r="N11" s="15">
        <f>VLOOKUP(A:A,[1]TDSheet!$A:$Q,17,0)</f>
        <v>0</v>
      </c>
      <c r="O11" s="15">
        <f>VLOOKUP(A:A,[1]TDSheet!$A:$R,18,0)</f>
        <v>0</v>
      </c>
      <c r="P11" s="15">
        <f>VLOOKUP(A:A,[1]TDSheet!$A:$T,20,0)</f>
        <v>0</v>
      </c>
      <c r="Q11" s="15"/>
      <c r="R11" s="17"/>
      <c r="S11" s="15">
        <f t="shared" si="10"/>
        <v>283.57800000000003</v>
      </c>
      <c r="T11" s="17"/>
      <c r="U11" s="18">
        <f t="shared" si="11"/>
        <v>1.9426753838450088</v>
      </c>
      <c r="V11" s="15">
        <f t="shared" si="12"/>
        <v>1.9426753838450088</v>
      </c>
      <c r="W11" s="15"/>
      <c r="X11" s="15"/>
      <c r="Y11" s="15">
        <f>VLOOKUP(A:A,[1]TDSheet!$A:$Z,26,0)</f>
        <v>333.61279999999999</v>
      </c>
      <c r="Z11" s="15">
        <f>VLOOKUP(A:A,[1]TDSheet!$A:$AA,27,0)</f>
        <v>325.68760000000003</v>
      </c>
      <c r="AA11" s="15">
        <f>VLOOKUP(A:A,[1]TDSheet!$A:$S,19,0)</f>
        <v>290.04200000000003</v>
      </c>
      <c r="AB11" s="15">
        <f>VLOOKUP(A:A,[3]TDSheet!$A:$D,4,0)</f>
        <v>269.62</v>
      </c>
      <c r="AC11" s="15" t="str">
        <f>VLOOKUP(A:A,[1]TDSheet!$A:$AC,29,0)</f>
        <v>рот1,5кг</v>
      </c>
      <c r="AD11" s="15">
        <f>VLOOKUP(A:A,[1]TDSheet!$A:$AD,30,0)</f>
        <v>0</v>
      </c>
      <c r="AE11" s="15">
        <f t="shared" si="13"/>
        <v>0</v>
      </c>
      <c r="AF11" s="15">
        <f t="shared" si="14"/>
        <v>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2601.9699999999998</v>
      </c>
      <c r="D12" s="8">
        <v>6.6970000000000001</v>
      </c>
      <c r="E12" s="8">
        <v>1556.673</v>
      </c>
      <c r="F12" s="8">
        <v>1039.9659999999999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1519.25</v>
      </c>
      <c r="J12" s="15">
        <f t="shared" si="9"/>
        <v>37.423000000000002</v>
      </c>
      <c r="K12" s="15">
        <f>VLOOKUP(A:A,[1]TDSheet!$A:$L,12,0)</f>
        <v>0</v>
      </c>
      <c r="L12" s="15">
        <f>VLOOKUP(A:A,[1]TDSheet!$A:$M,13,0)</f>
        <v>1100</v>
      </c>
      <c r="M12" s="15">
        <f>VLOOKUP(A:A,[1]TDSheet!$A:$N,14,0)</f>
        <v>0</v>
      </c>
      <c r="N12" s="15">
        <f>VLOOKUP(A:A,[1]TDSheet!$A:$Q,17,0)</f>
        <v>0</v>
      </c>
      <c r="O12" s="15">
        <f>VLOOKUP(A:A,[1]TDSheet!$A:$R,18,0)</f>
        <v>300</v>
      </c>
      <c r="P12" s="15">
        <f>VLOOKUP(A:A,[1]TDSheet!$A:$T,20,0)</f>
        <v>0</v>
      </c>
      <c r="Q12" s="15"/>
      <c r="R12" s="17">
        <v>200</v>
      </c>
      <c r="S12" s="15">
        <f t="shared" si="10"/>
        <v>311.33460000000002</v>
      </c>
      <c r="T12" s="17"/>
      <c r="U12" s="18">
        <f t="shared" si="11"/>
        <v>8.4795136807794567</v>
      </c>
      <c r="V12" s="15">
        <f t="shared" si="12"/>
        <v>3.3403482940861693</v>
      </c>
      <c r="W12" s="15"/>
      <c r="X12" s="15"/>
      <c r="Y12" s="15">
        <f>VLOOKUP(A:A,[1]TDSheet!$A:$Z,26,0)</f>
        <v>378.40800000000002</v>
      </c>
      <c r="Z12" s="15">
        <f>VLOOKUP(A:A,[1]TDSheet!$A:$AA,27,0)</f>
        <v>331.45760000000001</v>
      </c>
      <c r="AA12" s="15">
        <f>VLOOKUP(A:A,[1]TDSheet!$A:$S,19,0)</f>
        <v>316.5154</v>
      </c>
      <c r="AB12" s="15">
        <f>VLOOKUP(A:A,[3]TDSheet!$A:$D,4,0)</f>
        <v>281.70499999999998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200</v>
      </c>
      <c r="AF12" s="15">
        <f t="shared" si="14"/>
        <v>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9.0220000000000002</v>
      </c>
      <c r="D13" s="8">
        <v>136.61199999999999</v>
      </c>
      <c r="E13" s="8">
        <v>34.628</v>
      </c>
      <c r="F13" s="8">
        <v>111.006</v>
      </c>
      <c r="G13" s="1">
        <f>VLOOKUP(A:A,[1]TDSheet!$A:$G,7,0)</f>
        <v>1</v>
      </c>
      <c r="H13" s="1">
        <f>VLOOKUP(A:A,[1]TDSheet!$A:$H,8,0)</f>
        <v>120</v>
      </c>
      <c r="I13" s="15">
        <f>VLOOKUP(A:A,[2]TDSheet!$A:$F,6,0)</f>
        <v>34.200000000000003</v>
      </c>
      <c r="J13" s="15">
        <f t="shared" si="9"/>
        <v>0.42799999999999727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VLOOKUP(A:A,[1]TDSheet!$A:$N,14,0)</f>
        <v>0</v>
      </c>
      <c r="N13" s="15">
        <f>VLOOKUP(A:A,[1]TDSheet!$A:$Q,17,0)</f>
        <v>0</v>
      </c>
      <c r="O13" s="15">
        <f>VLOOKUP(A:A,[1]TDSheet!$A:$R,18,0)</f>
        <v>0</v>
      </c>
      <c r="P13" s="15">
        <f>VLOOKUP(A:A,[1]TDSheet!$A:$T,20,0)</f>
        <v>0</v>
      </c>
      <c r="Q13" s="15"/>
      <c r="R13" s="17"/>
      <c r="S13" s="15">
        <f t="shared" si="10"/>
        <v>6.9256000000000002</v>
      </c>
      <c r="T13" s="17"/>
      <c r="U13" s="18">
        <f t="shared" si="11"/>
        <v>16.028358553771515</v>
      </c>
      <c r="V13" s="15">
        <f t="shared" si="12"/>
        <v>16.028358553771515</v>
      </c>
      <c r="W13" s="15"/>
      <c r="X13" s="15"/>
      <c r="Y13" s="15">
        <f>VLOOKUP(A:A,[1]TDSheet!$A:$Z,26,0)</f>
        <v>9.5947999999999993</v>
      </c>
      <c r="Z13" s="15">
        <f>VLOOKUP(A:A,[1]TDSheet!$A:$AA,27,0)</f>
        <v>15.6938</v>
      </c>
      <c r="AA13" s="15">
        <f>VLOOKUP(A:A,[1]TDSheet!$A:$S,19,0)</f>
        <v>6.920399999999999</v>
      </c>
      <c r="AB13" s="15">
        <f>VLOOKUP(A:A,[3]TDSheet!$A:$D,4,0)</f>
        <v>2.004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20.29</v>
      </c>
      <c r="D14" s="8">
        <v>12.151</v>
      </c>
      <c r="E14" s="8">
        <v>17.600000000000001</v>
      </c>
      <c r="F14" s="8">
        <v>14.840999999999999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16.649999999999999</v>
      </c>
      <c r="J14" s="15">
        <f t="shared" si="9"/>
        <v>0.95000000000000284</v>
      </c>
      <c r="K14" s="15">
        <f>VLOOKUP(A:A,[1]TDSheet!$A:$L,12,0)</f>
        <v>0</v>
      </c>
      <c r="L14" s="15">
        <f>VLOOKUP(A:A,[1]TDSheet!$A:$M,13,0)</f>
        <v>10</v>
      </c>
      <c r="M14" s="15">
        <f>VLOOKUP(A:A,[1]TDSheet!$A:$N,14,0)</f>
        <v>0</v>
      </c>
      <c r="N14" s="15">
        <f>VLOOKUP(A:A,[1]TDSheet!$A:$Q,17,0)</f>
        <v>0</v>
      </c>
      <c r="O14" s="15">
        <f>VLOOKUP(A:A,[1]TDSheet!$A:$R,18,0)</f>
        <v>10</v>
      </c>
      <c r="P14" s="15">
        <f>VLOOKUP(A:A,[1]TDSheet!$A:$T,20,0)</f>
        <v>0</v>
      </c>
      <c r="Q14" s="15"/>
      <c r="R14" s="17"/>
      <c r="S14" s="15">
        <f t="shared" si="10"/>
        <v>3.5200000000000005</v>
      </c>
      <c r="T14" s="17"/>
      <c r="U14" s="18">
        <f t="shared" si="11"/>
        <v>9.8980113636363622</v>
      </c>
      <c r="V14" s="15">
        <f t="shared" si="12"/>
        <v>4.2161931818181815</v>
      </c>
      <c r="W14" s="15"/>
      <c r="X14" s="15"/>
      <c r="Y14" s="15">
        <f>VLOOKUP(A:A,[1]TDSheet!$A:$Z,26,0)</f>
        <v>5.6369999999999996</v>
      </c>
      <c r="Z14" s="15">
        <f>VLOOKUP(A:A,[1]TDSheet!$A:$AA,27,0)</f>
        <v>3.5186000000000002</v>
      </c>
      <c r="AA14" s="15">
        <f>VLOOKUP(A:A,[1]TDSheet!$A:$S,19,0)</f>
        <v>3.2496</v>
      </c>
      <c r="AB14" s="15">
        <f>VLOOKUP(A:A,[3]TDSheet!$A:$D,4,0)</f>
        <v>4.0549999999999997</v>
      </c>
      <c r="AC14" s="15" t="str">
        <f>VLOOKUP(A:A,[1]TDSheet!$A:$AC,29,0)</f>
        <v>увел</v>
      </c>
      <c r="AD14" s="15" t="str">
        <f>VLOOKUP(A:A,[1]TDSheet!$A:$AD,30,0)</f>
        <v>увел</v>
      </c>
      <c r="AE14" s="15">
        <f t="shared" si="13"/>
        <v>0</v>
      </c>
      <c r="AF14" s="15">
        <f t="shared" si="14"/>
        <v>0</v>
      </c>
      <c r="AG14" s="15"/>
      <c r="AH14" s="15"/>
    </row>
    <row r="15" spans="1:34" s="1" customFormat="1" ht="21.95" customHeight="1" outlineLevel="1" x14ac:dyDescent="0.2">
      <c r="A15" s="7" t="s">
        <v>18</v>
      </c>
      <c r="B15" s="7" t="s">
        <v>9</v>
      </c>
      <c r="C15" s="8">
        <v>85.935000000000002</v>
      </c>
      <c r="D15" s="8">
        <v>106.331</v>
      </c>
      <c r="E15" s="8">
        <v>128.36699999999999</v>
      </c>
      <c r="F15" s="8">
        <v>61.255000000000003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127</v>
      </c>
      <c r="J15" s="15">
        <f t="shared" si="9"/>
        <v>1.3669999999999902</v>
      </c>
      <c r="K15" s="15">
        <f>VLOOKUP(A:A,[1]TDSheet!$A:$L,12,0)</f>
        <v>0</v>
      </c>
      <c r="L15" s="15">
        <f>VLOOKUP(A:A,[1]TDSheet!$A:$M,13,0)</f>
        <v>0</v>
      </c>
      <c r="M15" s="15">
        <f>VLOOKUP(A:A,[1]TDSheet!$A:$N,14,0)</f>
        <v>40</v>
      </c>
      <c r="N15" s="15">
        <f>VLOOKUP(A:A,[1]TDSheet!$A:$Q,17,0)</f>
        <v>70</v>
      </c>
      <c r="O15" s="15">
        <f>VLOOKUP(A:A,[1]TDSheet!$A:$R,18,0)</f>
        <v>30</v>
      </c>
      <c r="P15" s="15">
        <f>VLOOKUP(A:A,[1]TDSheet!$A:$T,20,0)</f>
        <v>20</v>
      </c>
      <c r="Q15" s="15"/>
      <c r="R15" s="17"/>
      <c r="S15" s="15">
        <f t="shared" si="10"/>
        <v>25.673399999999997</v>
      </c>
      <c r="T15" s="17"/>
      <c r="U15" s="18">
        <f t="shared" si="11"/>
        <v>8.6180638326049532</v>
      </c>
      <c r="V15" s="15">
        <f t="shared" si="12"/>
        <v>2.3859325215982303</v>
      </c>
      <c r="W15" s="15"/>
      <c r="X15" s="15"/>
      <c r="Y15" s="15">
        <f>VLOOKUP(A:A,[1]TDSheet!$A:$Z,26,0)</f>
        <v>26.551600000000001</v>
      </c>
      <c r="Z15" s="15">
        <f>VLOOKUP(A:A,[1]TDSheet!$A:$AA,27,0)</f>
        <v>25.1812</v>
      </c>
      <c r="AA15" s="15">
        <f>VLOOKUP(A:A,[1]TDSheet!$A:$S,19,0)</f>
        <v>26.4846</v>
      </c>
      <c r="AB15" s="15">
        <f>VLOOKUP(A:A,[3]TDSheet!$A:$D,4,0)</f>
        <v>10.727</v>
      </c>
      <c r="AC15" s="15">
        <f>VLOOKUP(A:A,[1]TDSheet!$A:$AC,29,0)</f>
        <v>0</v>
      </c>
      <c r="AD15" s="15">
        <f>VLOOKUP(A:A,[1]TDSheet!$A:$AD,30,0)</f>
        <v>0</v>
      </c>
      <c r="AE15" s="15">
        <f t="shared" si="13"/>
        <v>0</v>
      </c>
      <c r="AF15" s="15">
        <f t="shared" si="14"/>
        <v>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54</v>
      </c>
      <c r="D16" s="8">
        <v>42</v>
      </c>
      <c r="E16" s="8">
        <v>61</v>
      </c>
      <c r="F16" s="8">
        <v>34</v>
      </c>
      <c r="G16" s="1">
        <f>VLOOKUP(A:A,[1]TDSheet!$A:$G,7,0)</f>
        <v>0.3</v>
      </c>
      <c r="H16" s="1">
        <f>VLOOKUP(A:A,[1]TDSheet!$A:$H,8,0)</f>
        <v>45</v>
      </c>
      <c r="I16" s="15">
        <f>VLOOKUP(A:A,[2]TDSheet!$A:$F,6,0)</f>
        <v>187</v>
      </c>
      <c r="J16" s="15">
        <f t="shared" si="9"/>
        <v>-126</v>
      </c>
      <c r="K16" s="15">
        <f>VLOOKUP(A:A,[1]TDSheet!$A:$L,12,0)</f>
        <v>80</v>
      </c>
      <c r="L16" s="15">
        <f>VLOOKUP(A:A,[1]TDSheet!$A:$M,13,0)</f>
        <v>80</v>
      </c>
      <c r="M16" s="15">
        <f>VLOOKUP(A:A,[1]TDSheet!$A:$N,14,0)</f>
        <v>40</v>
      </c>
      <c r="N16" s="15">
        <f>VLOOKUP(A:A,[1]TDSheet!$A:$Q,17,0)</f>
        <v>0</v>
      </c>
      <c r="O16" s="15">
        <f>VLOOKUP(A:A,[1]TDSheet!$A:$R,18,0)</f>
        <v>0</v>
      </c>
      <c r="P16" s="15">
        <f>VLOOKUP(A:A,[1]TDSheet!$A:$T,20,0)</f>
        <v>40</v>
      </c>
      <c r="Q16" s="15"/>
      <c r="R16" s="17"/>
      <c r="S16" s="15">
        <f t="shared" si="10"/>
        <v>12.2</v>
      </c>
      <c r="T16" s="17"/>
      <c r="U16" s="18">
        <f t="shared" si="11"/>
        <v>22.459016393442624</v>
      </c>
      <c r="V16" s="15">
        <f t="shared" si="12"/>
        <v>2.7868852459016393</v>
      </c>
      <c r="W16" s="15"/>
      <c r="X16" s="15"/>
      <c r="Y16" s="15">
        <f>VLOOKUP(A:A,[1]TDSheet!$A:$Z,26,0)</f>
        <v>20.6</v>
      </c>
      <c r="Z16" s="15">
        <f>VLOOKUP(A:A,[1]TDSheet!$A:$AA,27,0)</f>
        <v>16.8</v>
      </c>
      <c r="AA16" s="15">
        <f>VLOOKUP(A:A,[1]TDSheet!$A:$S,19,0)</f>
        <v>20</v>
      </c>
      <c r="AB16" s="15">
        <f>VLOOKUP(A:A,[3]TDSheet!$A:$D,4,0)</f>
        <v>1</v>
      </c>
      <c r="AC16" s="15" t="str">
        <f>VLOOKUP(A:A,[1]TDSheet!$A:$AC,29,0)</f>
        <v>костик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74</v>
      </c>
      <c r="D17" s="8">
        <v>146</v>
      </c>
      <c r="E17" s="8">
        <v>106</v>
      </c>
      <c r="F17" s="8">
        <v>81</v>
      </c>
      <c r="G17" s="1">
        <f>VLOOKUP(A:A,[1]TDSheet!$A:$G,7,0)</f>
        <v>7.0000000000000007E-2</v>
      </c>
      <c r="H17" s="1">
        <f>VLOOKUP(A:A,[1]TDSheet!$A:$H,8,0)</f>
        <v>120</v>
      </c>
      <c r="I17" s="15">
        <f>VLOOKUP(A:A,[2]TDSheet!$A:$F,6,0)</f>
        <v>110</v>
      </c>
      <c r="J17" s="15">
        <f t="shared" si="9"/>
        <v>-4</v>
      </c>
      <c r="K17" s="15">
        <f>VLOOKUP(A:A,[1]TDSheet!$A:$L,12,0)</f>
        <v>0</v>
      </c>
      <c r="L17" s="15">
        <f>VLOOKUP(A:A,[1]TDSheet!$A:$M,13,0)</f>
        <v>0</v>
      </c>
      <c r="M17" s="15">
        <f>VLOOKUP(A:A,[1]TDSheet!$A:$N,14,0)</f>
        <v>0</v>
      </c>
      <c r="N17" s="15">
        <f>VLOOKUP(A:A,[1]TDSheet!$A:$Q,17,0)</f>
        <v>40</v>
      </c>
      <c r="O17" s="15">
        <f>VLOOKUP(A:A,[1]TDSheet!$A:$R,18,0)</f>
        <v>0</v>
      </c>
      <c r="P17" s="15">
        <f>VLOOKUP(A:A,[1]TDSheet!$A:$T,20,0)</f>
        <v>40</v>
      </c>
      <c r="Q17" s="15"/>
      <c r="R17" s="17"/>
      <c r="S17" s="15">
        <f t="shared" si="10"/>
        <v>21.2</v>
      </c>
      <c r="T17" s="17"/>
      <c r="U17" s="18">
        <f t="shared" si="11"/>
        <v>7.5943396226415096</v>
      </c>
      <c r="V17" s="15">
        <f t="shared" si="12"/>
        <v>3.8207547169811322</v>
      </c>
      <c r="W17" s="15"/>
      <c r="X17" s="15"/>
      <c r="Y17" s="15">
        <f>VLOOKUP(A:A,[1]TDSheet!$A:$Z,26,0)</f>
        <v>27.4</v>
      </c>
      <c r="Z17" s="15">
        <f>VLOOKUP(A:A,[1]TDSheet!$A:$AA,27,0)</f>
        <v>28.4</v>
      </c>
      <c r="AA17" s="15">
        <f>VLOOKUP(A:A,[1]TDSheet!$A:$S,19,0)</f>
        <v>19.2</v>
      </c>
      <c r="AB17" s="15">
        <f>VLOOKUP(A:A,[3]TDSheet!$A:$D,4,0)</f>
        <v>18</v>
      </c>
      <c r="AC17" s="15" t="str">
        <f>VLOOKUP(A:A,[1]TDSheet!$A:$AC,29,0)</f>
        <v>костик</v>
      </c>
      <c r="AD17" s="15" t="str">
        <f>VLOOKUP(A:A,[1]TDSheet!$A:$AD,30,0)</f>
        <v>костик</v>
      </c>
      <c r="AE17" s="15">
        <f t="shared" si="13"/>
        <v>0</v>
      </c>
      <c r="AF17" s="15">
        <f t="shared" si="14"/>
        <v>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614.72500000000002</v>
      </c>
      <c r="D18" s="8">
        <v>50.972999999999999</v>
      </c>
      <c r="E18" s="8">
        <v>534.51499999999999</v>
      </c>
      <c r="F18" s="8">
        <v>124.379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507</v>
      </c>
      <c r="J18" s="15">
        <f t="shared" si="9"/>
        <v>27.514999999999986</v>
      </c>
      <c r="K18" s="15">
        <f>VLOOKUP(A:A,[1]TDSheet!$A:$L,12,0)</f>
        <v>50</v>
      </c>
      <c r="L18" s="15">
        <f>VLOOKUP(A:A,[1]TDSheet!$A:$M,13,0)</f>
        <v>400</v>
      </c>
      <c r="M18" s="15">
        <f>VLOOKUP(A:A,[1]TDSheet!$A:$N,14,0)</f>
        <v>0</v>
      </c>
      <c r="N18" s="15">
        <f>VLOOKUP(A:A,[1]TDSheet!$A:$Q,17,0)</f>
        <v>100</v>
      </c>
      <c r="O18" s="15">
        <f>VLOOKUP(A:A,[1]TDSheet!$A:$R,18,0)</f>
        <v>50</v>
      </c>
      <c r="P18" s="15">
        <f>VLOOKUP(A:A,[1]TDSheet!$A:$T,20,0)</f>
        <v>100</v>
      </c>
      <c r="Q18" s="15"/>
      <c r="R18" s="17"/>
      <c r="S18" s="15">
        <f t="shared" si="10"/>
        <v>106.90299999999999</v>
      </c>
      <c r="T18" s="17"/>
      <c r="U18" s="18">
        <f t="shared" si="11"/>
        <v>7.7114674050307297</v>
      </c>
      <c r="V18" s="15">
        <f t="shared" si="12"/>
        <v>1.1634753000383526</v>
      </c>
      <c r="W18" s="15"/>
      <c r="X18" s="15"/>
      <c r="Y18" s="15">
        <f>VLOOKUP(A:A,[1]TDSheet!$A:$Z,26,0)</f>
        <v>119.4778</v>
      </c>
      <c r="Z18" s="15">
        <f>VLOOKUP(A:A,[1]TDSheet!$A:$AA,27,0)</f>
        <v>99.350800000000007</v>
      </c>
      <c r="AA18" s="15">
        <f>VLOOKUP(A:A,[1]TDSheet!$A:$S,19,0)</f>
        <v>104.977</v>
      </c>
      <c r="AB18" s="15">
        <f>VLOOKUP(A:A,[3]TDSheet!$A:$D,4,0)</f>
        <v>65.108000000000004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0</v>
      </c>
      <c r="AF18" s="15">
        <f t="shared" si="14"/>
        <v>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732</v>
      </c>
      <c r="D19" s="8">
        <v>359</v>
      </c>
      <c r="E19" s="8">
        <v>580</v>
      </c>
      <c r="F19" s="8">
        <v>429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596</v>
      </c>
      <c r="J19" s="15">
        <f t="shared" si="9"/>
        <v>-16</v>
      </c>
      <c r="K19" s="15">
        <f>VLOOKUP(A:A,[1]TDSheet!$A:$L,12,0)</f>
        <v>200</v>
      </c>
      <c r="L19" s="15">
        <f>VLOOKUP(A:A,[1]TDSheet!$A:$M,13,0)</f>
        <v>1000</v>
      </c>
      <c r="M19" s="15">
        <f>VLOOKUP(A:A,[1]TDSheet!$A:$N,14,0)</f>
        <v>0</v>
      </c>
      <c r="N19" s="15">
        <f>VLOOKUP(A:A,[1]TDSheet!$A:$Q,17,0)</f>
        <v>0</v>
      </c>
      <c r="O19" s="15">
        <f>VLOOKUP(A:A,[1]TDSheet!$A:$R,18,0)</f>
        <v>0</v>
      </c>
      <c r="P19" s="15">
        <f>VLOOKUP(A:A,[1]TDSheet!$A:$T,20,0)</f>
        <v>0</v>
      </c>
      <c r="Q19" s="15"/>
      <c r="R19" s="17"/>
      <c r="S19" s="15">
        <f t="shared" si="10"/>
        <v>116</v>
      </c>
      <c r="T19" s="17"/>
      <c r="U19" s="18">
        <f t="shared" si="11"/>
        <v>14.043103448275861</v>
      </c>
      <c r="V19" s="15">
        <f t="shared" si="12"/>
        <v>3.6982758620689653</v>
      </c>
      <c r="W19" s="15"/>
      <c r="X19" s="15"/>
      <c r="Y19" s="15">
        <f>VLOOKUP(A:A,[1]TDSheet!$A:$Z,26,0)</f>
        <v>99.6</v>
      </c>
      <c r="Z19" s="15">
        <f>VLOOKUP(A:A,[1]TDSheet!$A:$AA,27,0)</f>
        <v>82.2</v>
      </c>
      <c r="AA19" s="15">
        <f>VLOOKUP(A:A,[1]TDSheet!$A:$S,19,0)</f>
        <v>124.2</v>
      </c>
      <c r="AB19" s="15">
        <f>VLOOKUP(A:A,[3]TDSheet!$A:$D,4,0)</f>
        <v>53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0</v>
      </c>
      <c r="AF19" s="15">
        <f t="shared" si="14"/>
        <v>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37.286000000000001</v>
      </c>
      <c r="D20" s="8">
        <v>37.176000000000002</v>
      </c>
      <c r="E20" s="8">
        <v>35.579000000000001</v>
      </c>
      <c r="F20" s="8">
        <v>34.412999999999997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39.1</v>
      </c>
      <c r="J20" s="15">
        <f t="shared" si="9"/>
        <v>-3.5210000000000008</v>
      </c>
      <c r="K20" s="15">
        <f>VLOOKUP(A:A,[1]TDSheet!$A:$L,12,0)</f>
        <v>0</v>
      </c>
      <c r="L20" s="15">
        <f>VLOOKUP(A:A,[1]TDSheet!$A:$M,13,0)</f>
        <v>0</v>
      </c>
      <c r="M20" s="15">
        <f>VLOOKUP(A:A,[1]TDSheet!$A:$N,14,0)</f>
        <v>10</v>
      </c>
      <c r="N20" s="15">
        <f>VLOOKUP(A:A,[1]TDSheet!$A:$Q,17,0)</f>
        <v>0</v>
      </c>
      <c r="O20" s="15">
        <f>VLOOKUP(A:A,[1]TDSheet!$A:$R,18,0)</f>
        <v>10</v>
      </c>
      <c r="P20" s="15">
        <f>VLOOKUP(A:A,[1]TDSheet!$A:$T,20,0)</f>
        <v>0</v>
      </c>
      <c r="Q20" s="15"/>
      <c r="R20" s="17"/>
      <c r="S20" s="15">
        <f t="shared" si="10"/>
        <v>7.1158000000000001</v>
      </c>
      <c r="T20" s="17"/>
      <c r="U20" s="18">
        <f t="shared" si="11"/>
        <v>7.6467860254644586</v>
      </c>
      <c r="V20" s="15">
        <f t="shared" si="12"/>
        <v>4.8361392956519289</v>
      </c>
      <c r="W20" s="15"/>
      <c r="X20" s="15"/>
      <c r="Y20" s="15">
        <f>VLOOKUP(A:A,[1]TDSheet!$A:$Z,26,0)</f>
        <v>2.3782000000000001</v>
      </c>
      <c r="Z20" s="15">
        <f>VLOOKUP(A:A,[1]TDSheet!$A:$AA,27,0)</f>
        <v>7.4535999999999998</v>
      </c>
      <c r="AA20" s="15">
        <f>VLOOKUP(A:A,[1]TDSheet!$A:$S,19,0)</f>
        <v>6.5126000000000008</v>
      </c>
      <c r="AB20" s="15">
        <f>VLOOKUP(A:A,[3]TDSheet!$A:$D,4,0)</f>
        <v>4.4749999999999996</v>
      </c>
      <c r="AC20" s="15" t="str">
        <f>VLOOKUP(A:A,[1]TDSheet!$A:$AC,29,0)</f>
        <v>костик</v>
      </c>
      <c r="AD20" s="15">
        <f>VLOOKUP(A:A,[1]TDSheet!$A:$AD,30,0)</f>
        <v>0</v>
      </c>
      <c r="AE20" s="15">
        <f t="shared" si="13"/>
        <v>0</v>
      </c>
      <c r="AF20" s="15">
        <f t="shared" si="14"/>
        <v>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486.95699999999999</v>
      </c>
      <c r="D21" s="8">
        <v>263.12799999999999</v>
      </c>
      <c r="E21" s="8">
        <v>496.428</v>
      </c>
      <c r="F21" s="8">
        <v>239.56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497.4</v>
      </c>
      <c r="J21" s="15">
        <f t="shared" si="9"/>
        <v>-0.97199999999997999</v>
      </c>
      <c r="K21" s="15">
        <f>VLOOKUP(A:A,[1]TDSheet!$A:$L,12,0)</f>
        <v>140</v>
      </c>
      <c r="L21" s="15">
        <f>VLOOKUP(A:A,[1]TDSheet!$A:$M,13,0)</f>
        <v>250</v>
      </c>
      <c r="M21" s="15">
        <f>VLOOKUP(A:A,[1]TDSheet!$A:$N,14,0)</f>
        <v>0</v>
      </c>
      <c r="N21" s="15">
        <f>VLOOKUP(A:A,[1]TDSheet!$A:$Q,17,0)</f>
        <v>0</v>
      </c>
      <c r="O21" s="15">
        <f>VLOOKUP(A:A,[1]TDSheet!$A:$R,18,0)</f>
        <v>50</v>
      </c>
      <c r="P21" s="15">
        <f>VLOOKUP(A:A,[1]TDSheet!$A:$T,20,0)</f>
        <v>100</v>
      </c>
      <c r="Q21" s="15"/>
      <c r="R21" s="17"/>
      <c r="S21" s="15">
        <f t="shared" si="10"/>
        <v>99.285600000000002</v>
      </c>
      <c r="T21" s="17"/>
      <c r="U21" s="18">
        <f t="shared" si="11"/>
        <v>7.8516924911568236</v>
      </c>
      <c r="V21" s="15">
        <f t="shared" si="12"/>
        <v>2.4128373097407882</v>
      </c>
      <c r="W21" s="15"/>
      <c r="X21" s="15"/>
      <c r="Y21" s="15">
        <f>VLOOKUP(A:A,[1]TDSheet!$A:$Z,26,0)</f>
        <v>129.738</v>
      </c>
      <c r="Z21" s="15">
        <f>VLOOKUP(A:A,[1]TDSheet!$A:$AA,27,0)</f>
        <v>98.6798</v>
      </c>
      <c r="AA21" s="15">
        <f>VLOOKUP(A:A,[1]TDSheet!$A:$S,19,0)</f>
        <v>97.424000000000007</v>
      </c>
      <c r="AB21" s="15">
        <f>VLOOKUP(A:A,[3]TDSheet!$A:$D,4,0)</f>
        <v>62.000999999999998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>
        <f t="shared" si="14"/>
        <v>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1422</v>
      </c>
      <c r="D22" s="8">
        <v>512</v>
      </c>
      <c r="E22" s="8">
        <v>861</v>
      </c>
      <c r="F22" s="8">
        <v>970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880</v>
      </c>
      <c r="J22" s="15">
        <f t="shared" si="9"/>
        <v>-19</v>
      </c>
      <c r="K22" s="15">
        <f>VLOOKUP(A:A,[1]TDSheet!$A:$L,12,0)</f>
        <v>0</v>
      </c>
      <c r="L22" s="15">
        <f>VLOOKUP(A:A,[1]TDSheet!$A:$M,13,0)</f>
        <v>1000</v>
      </c>
      <c r="M22" s="15">
        <f>VLOOKUP(A:A,[1]TDSheet!$A:$N,14,0)</f>
        <v>0</v>
      </c>
      <c r="N22" s="15">
        <f>VLOOKUP(A:A,[1]TDSheet!$A:$Q,17,0)</f>
        <v>0</v>
      </c>
      <c r="O22" s="15">
        <f>VLOOKUP(A:A,[1]TDSheet!$A:$R,18,0)</f>
        <v>0</v>
      </c>
      <c r="P22" s="15">
        <f>VLOOKUP(A:A,[1]TDSheet!$A:$T,20,0)</f>
        <v>0</v>
      </c>
      <c r="Q22" s="15"/>
      <c r="R22" s="17"/>
      <c r="S22" s="15">
        <f t="shared" si="10"/>
        <v>172.2</v>
      </c>
      <c r="T22" s="17"/>
      <c r="U22" s="18">
        <f t="shared" si="11"/>
        <v>11.440185830429733</v>
      </c>
      <c r="V22" s="15">
        <f t="shared" si="12"/>
        <v>5.6329849012775846</v>
      </c>
      <c r="W22" s="15"/>
      <c r="X22" s="15"/>
      <c r="Y22" s="15">
        <f>VLOOKUP(A:A,[1]TDSheet!$A:$Z,26,0)</f>
        <v>213.4</v>
      </c>
      <c r="Z22" s="15">
        <f>VLOOKUP(A:A,[1]TDSheet!$A:$AA,27,0)</f>
        <v>185.2</v>
      </c>
      <c r="AA22" s="15">
        <f>VLOOKUP(A:A,[1]TDSheet!$A:$S,19,0)</f>
        <v>178.6</v>
      </c>
      <c r="AB22" s="15">
        <f>VLOOKUP(A:A,[3]TDSheet!$A:$D,4,0)</f>
        <v>89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828.74400000000003</v>
      </c>
      <c r="D23" s="8">
        <v>672.91099999999994</v>
      </c>
      <c r="E23" s="8">
        <v>1129.278</v>
      </c>
      <c r="F23" s="8">
        <v>367.31099999999998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1103.3</v>
      </c>
      <c r="J23" s="15">
        <f t="shared" si="9"/>
        <v>25.978000000000065</v>
      </c>
      <c r="K23" s="15">
        <f>VLOOKUP(A:A,[1]TDSheet!$A:$L,12,0)</f>
        <v>300</v>
      </c>
      <c r="L23" s="15">
        <f>VLOOKUP(A:A,[1]TDSheet!$A:$M,13,0)</f>
        <v>700</v>
      </c>
      <c r="M23" s="15">
        <f>VLOOKUP(A:A,[1]TDSheet!$A:$N,14,0)</f>
        <v>0</v>
      </c>
      <c r="N23" s="15">
        <f>VLOOKUP(A:A,[1]TDSheet!$A:$Q,17,0)</f>
        <v>0</v>
      </c>
      <c r="O23" s="15">
        <f>VLOOKUP(A:A,[1]TDSheet!$A:$R,18,0)</f>
        <v>150</v>
      </c>
      <c r="P23" s="15">
        <f>VLOOKUP(A:A,[1]TDSheet!$A:$T,20,0)</f>
        <v>200</v>
      </c>
      <c r="Q23" s="15"/>
      <c r="R23" s="17"/>
      <c r="S23" s="15">
        <f t="shared" si="10"/>
        <v>225.85560000000001</v>
      </c>
      <c r="T23" s="17">
        <v>100</v>
      </c>
      <c r="U23" s="18">
        <f t="shared" si="11"/>
        <v>8.0463402280040874</v>
      </c>
      <c r="V23" s="15">
        <f t="shared" si="12"/>
        <v>1.6263090222248195</v>
      </c>
      <c r="W23" s="15"/>
      <c r="X23" s="15"/>
      <c r="Y23" s="15">
        <f>VLOOKUP(A:A,[1]TDSheet!$A:$Z,26,0)</f>
        <v>259.04840000000002</v>
      </c>
      <c r="Z23" s="15">
        <f>VLOOKUP(A:A,[1]TDSheet!$A:$AA,27,0)</f>
        <v>219.62600000000003</v>
      </c>
      <c r="AA23" s="15">
        <f>VLOOKUP(A:A,[1]TDSheet!$A:$S,19,0)</f>
        <v>222.65819999999999</v>
      </c>
      <c r="AB23" s="15">
        <f>VLOOKUP(A:A,[3]TDSheet!$A:$D,4,0)</f>
        <v>196.351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100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230</v>
      </c>
      <c r="D24" s="8">
        <v>168</v>
      </c>
      <c r="E24" s="8">
        <v>268</v>
      </c>
      <c r="F24" s="8">
        <v>44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282</v>
      </c>
      <c r="J24" s="15">
        <f t="shared" si="9"/>
        <v>-14</v>
      </c>
      <c r="K24" s="15">
        <f>VLOOKUP(A:A,[1]TDSheet!$A:$L,12,0)</f>
        <v>80</v>
      </c>
      <c r="L24" s="15">
        <f>VLOOKUP(A:A,[1]TDSheet!$A:$M,13,0)</f>
        <v>80</v>
      </c>
      <c r="M24" s="15">
        <f>VLOOKUP(A:A,[1]TDSheet!$A:$N,14,0)</f>
        <v>40</v>
      </c>
      <c r="N24" s="15">
        <f>VLOOKUP(A:A,[1]TDSheet!$A:$Q,17,0)</f>
        <v>80</v>
      </c>
      <c r="O24" s="15">
        <f>VLOOKUP(A:A,[1]TDSheet!$A:$R,18,0)</f>
        <v>40</v>
      </c>
      <c r="P24" s="15">
        <f>VLOOKUP(A:A,[1]TDSheet!$A:$T,20,0)</f>
        <v>40</v>
      </c>
      <c r="Q24" s="15"/>
      <c r="R24" s="17"/>
      <c r="S24" s="15">
        <f t="shared" si="10"/>
        <v>53.6</v>
      </c>
      <c r="T24" s="17"/>
      <c r="U24" s="18">
        <f t="shared" si="11"/>
        <v>7.5373134328358207</v>
      </c>
      <c r="V24" s="15">
        <f t="shared" si="12"/>
        <v>0.82089552238805963</v>
      </c>
      <c r="W24" s="15"/>
      <c r="X24" s="15"/>
      <c r="Y24" s="15">
        <f>VLOOKUP(A:A,[1]TDSheet!$A:$Z,26,0)</f>
        <v>62.6</v>
      </c>
      <c r="Z24" s="15">
        <f>VLOOKUP(A:A,[1]TDSheet!$A:$AA,27,0)</f>
        <v>44.8</v>
      </c>
      <c r="AA24" s="15">
        <f>VLOOKUP(A:A,[1]TDSheet!$A:$S,19,0)</f>
        <v>55</v>
      </c>
      <c r="AB24" s="15">
        <f>VLOOKUP(A:A,[3]TDSheet!$A:$D,4,0)</f>
        <v>42</v>
      </c>
      <c r="AC24" s="15" t="str">
        <f>VLOOKUP(A:A,[1]TDSheet!$A:$AC,29,0)</f>
        <v>увел</v>
      </c>
      <c r="AD24" s="15" t="str">
        <f>VLOOKUP(A:A,[1]TDSheet!$A:$AD,30,0)</f>
        <v>увел</v>
      </c>
      <c r="AE24" s="15">
        <f t="shared" si="13"/>
        <v>0</v>
      </c>
      <c r="AF24" s="15">
        <f t="shared" si="14"/>
        <v>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2141</v>
      </c>
      <c r="D25" s="8">
        <v>4916</v>
      </c>
      <c r="E25" s="8">
        <v>2200</v>
      </c>
      <c r="F25" s="8">
        <v>1681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2219</v>
      </c>
      <c r="J25" s="15">
        <f t="shared" si="9"/>
        <v>-19</v>
      </c>
      <c r="K25" s="15">
        <f>VLOOKUP(A:A,[1]TDSheet!$A:$L,12,0)</f>
        <v>0</v>
      </c>
      <c r="L25" s="15">
        <f>VLOOKUP(A:A,[1]TDSheet!$A:$M,13,0)</f>
        <v>1000</v>
      </c>
      <c r="M25" s="15">
        <f>VLOOKUP(A:A,[1]TDSheet!$A:$N,14,0)</f>
        <v>0</v>
      </c>
      <c r="N25" s="15">
        <f>VLOOKUP(A:A,[1]TDSheet!$A:$Q,17,0)</f>
        <v>0</v>
      </c>
      <c r="O25" s="15">
        <f>VLOOKUP(A:A,[1]TDSheet!$A:$R,18,0)</f>
        <v>600</v>
      </c>
      <c r="P25" s="15">
        <f>VLOOKUP(A:A,[1]TDSheet!$A:$T,20,0)</f>
        <v>200</v>
      </c>
      <c r="Q25" s="15"/>
      <c r="R25" s="17"/>
      <c r="S25" s="15">
        <f t="shared" si="10"/>
        <v>440</v>
      </c>
      <c r="T25" s="17"/>
      <c r="U25" s="18">
        <f t="shared" si="11"/>
        <v>7.9113636363636362</v>
      </c>
      <c r="V25" s="15">
        <f t="shared" si="12"/>
        <v>3.8204545454545453</v>
      </c>
      <c r="W25" s="15"/>
      <c r="X25" s="15"/>
      <c r="Y25" s="15">
        <f>VLOOKUP(A:A,[1]TDSheet!$A:$Z,26,0)</f>
        <v>597.6</v>
      </c>
      <c r="Z25" s="15">
        <f>VLOOKUP(A:A,[1]TDSheet!$A:$AA,27,0)</f>
        <v>453.6</v>
      </c>
      <c r="AA25" s="15">
        <f>VLOOKUP(A:A,[1]TDSheet!$A:$S,19,0)</f>
        <v>445.6</v>
      </c>
      <c r="AB25" s="15">
        <f>VLOOKUP(A:A,[3]TDSheet!$A:$D,4,0)</f>
        <v>329</v>
      </c>
      <c r="AC25" s="15">
        <f>VLOOKUP(A:A,[1]TDSheet!$A:$AC,29,0)</f>
        <v>0</v>
      </c>
      <c r="AD25" s="15">
        <f>VLOOKUP(A:A,[1]TDSheet!$A:$AD,30,0)</f>
        <v>0</v>
      </c>
      <c r="AE25" s="15">
        <f t="shared" si="13"/>
        <v>0</v>
      </c>
      <c r="AF25" s="15">
        <f t="shared" si="14"/>
        <v>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181.41900000000001</v>
      </c>
      <c r="D26" s="8">
        <v>105.364</v>
      </c>
      <c r="E26" s="8">
        <v>218.97900000000001</v>
      </c>
      <c r="F26" s="8">
        <v>61.694000000000003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222.9</v>
      </c>
      <c r="J26" s="15">
        <f t="shared" si="9"/>
        <v>-3.9209999999999923</v>
      </c>
      <c r="K26" s="15">
        <f>VLOOKUP(A:A,[1]TDSheet!$A:$L,12,0)</f>
        <v>0</v>
      </c>
      <c r="L26" s="15">
        <f>VLOOKUP(A:A,[1]TDSheet!$A:$M,13,0)</f>
        <v>150</v>
      </c>
      <c r="M26" s="15">
        <f>VLOOKUP(A:A,[1]TDSheet!$A:$N,14,0)</f>
        <v>20</v>
      </c>
      <c r="N26" s="15">
        <f>VLOOKUP(A:A,[1]TDSheet!$A:$Q,17,0)</f>
        <v>20</v>
      </c>
      <c r="O26" s="15">
        <f>VLOOKUP(A:A,[1]TDSheet!$A:$R,18,0)</f>
        <v>40</v>
      </c>
      <c r="P26" s="15">
        <f>VLOOKUP(A:A,[1]TDSheet!$A:$T,20,0)</f>
        <v>40</v>
      </c>
      <c r="Q26" s="15"/>
      <c r="R26" s="17"/>
      <c r="S26" s="15">
        <f t="shared" si="10"/>
        <v>43.7958</v>
      </c>
      <c r="T26" s="17"/>
      <c r="U26" s="18">
        <f t="shared" si="11"/>
        <v>7.5736486147073467</v>
      </c>
      <c r="V26" s="15">
        <f t="shared" si="12"/>
        <v>1.4086738911037131</v>
      </c>
      <c r="W26" s="15"/>
      <c r="X26" s="15"/>
      <c r="Y26" s="15">
        <f>VLOOKUP(A:A,[1]TDSheet!$A:$Z,26,0)</f>
        <v>50.377400000000002</v>
      </c>
      <c r="Z26" s="15">
        <f>VLOOKUP(A:A,[1]TDSheet!$A:$AA,27,0)</f>
        <v>42.320800000000006</v>
      </c>
      <c r="AA26" s="15">
        <f>VLOOKUP(A:A,[1]TDSheet!$A:$S,19,0)</f>
        <v>43.4694</v>
      </c>
      <c r="AB26" s="15">
        <f>VLOOKUP(A:A,[3]TDSheet!$A:$D,4,0)</f>
        <v>35.082999999999998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13"/>
        <v>0</v>
      </c>
      <c r="AF26" s="15">
        <f t="shared" si="14"/>
        <v>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1496</v>
      </c>
      <c r="D27" s="8">
        <v>652</v>
      </c>
      <c r="E27" s="8">
        <v>1055</v>
      </c>
      <c r="F27" s="8">
        <v>1013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1091</v>
      </c>
      <c r="J27" s="15">
        <f t="shared" si="9"/>
        <v>-36</v>
      </c>
      <c r="K27" s="15">
        <f>VLOOKUP(A:A,[1]TDSheet!$A:$L,12,0)</f>
        <v>200</v>
      </c>
      <c r="L27" s="15">
        <f>VLOOKUP(A:A,[1]TDSheet!$A:$M,13,0)</f>
        <v>1600</v>
      </c>
      <c r="M27" s="15">
        <f>VLOOKUP(A:A,[1]TDSheet!$A:$N,14,0)</f>
        <v>0</v>
      </c>
      <c r="N27" s="15">
        <f>VLOOKUP(A:A,[1]TDSheet!$A:$Q,17,0)</f>
        <v>0</v>
      </c>
      <c r="O27" s="15">
        <f>VLOOKUP(A:A,[1]TDSheet!$A:$R,18,0)</f>
        <v>0</v>
      </c>
      <c r="P27" s="15">
        <f>VLOOKUP(A:A,[1]TDSheet!$A:$T,20,0)</f>
        <v>0</v>
      </c>
      <c r="Q27" s="15"/>
      <c r="R27" s="17"/>
      <c r="S27" s="15">
        <f t="shared" si="10"/>
        <v>211</v>
      </c>
      <c r="T27" s="17"/>
      <c r="U27" s="18">
        <f t="shared" si="11"/>
        <v>13.33175355450237</v>
      </c>
      <c r="V27" s="15">
        <f t="shared" si="12"/>
        <v>4.8009478672985786</v>
      </c>
      <c r="W27" s="15"/>
      <c r="X27" s="15"/>
      <c r="Y27" s="15">
        <f>VLOOKUP(A:A,[1]TDSheet!$A:$Z,26,0)</f>
        <v>211.6</v>
      </c>
      <c r="Z27" s="15">
        <f>VLOOKUP(A:A,[1]TDSheet!$A:$AA,27,0)</f>
        <v>167</v>
      </c>
      <c r="AA27" s="15">
        <f>VLOOKUP(A:A,[1]TDSheet!$A:$S,19,0)</f>
        <v>230.2</v>
      </c>
      <c r="AB27" s="15">
        <f>VLOOKUP(A:A,[3]TDSheet!$A:$D,4,0)</f>
        <v>94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143.887</v>
      </c>
      <c r="D28" s="8"/>
      <c r="E28" s="8">
        <v>44.155000000000001</v>
      </c>
      <c r="F28" s="8">
        <v>99.731999999999999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44.8</v>
      </c>
      <c r="J28" s="15">
        <f t="shared" si="9"/>
        <v>-0.64499999999999602</v>
      </c>
      <c r="K28" s="15">
        <f>VLOOKUP(A:A,[1]TDSheet!$A:$L,12,0)</f>
        <v>0</v>
      </c>
      <c r="L28" s="15">
        <f>VLOOKUP(A:A,[1]TDSheet!$A:$M,13,0)</f>
        <v>100</v>
      </c>
      <c r="M28" s="15">
        <f>VLOOKUP(A:A,[1]TDSheet!$A:$N,14,0)</f>
        <v>0</v>
      </c>
      <c r="N28" s="15">
        <f>VLOOKUP(A:A,[1]TDSheet!$A:$Q,17,0)</f>
        <v>0</v>
      </c>
      <c r="O28" s="15">
        <f>VLOOKUP(A:A,[1]TDSheet!$A:$R,18,0)</f>
        <v>0</v>
      </c>
      <c r="P28" s="15">
        <f>VLOOKUP(A:A,[1]TDSheet!$A:$T,20,0)</f>
        <v>0</v>
      </c>
      <c r="Q28" s="15"/>
      <c r="R28" s="17"/>
      <c r="S28" s="15">
        <f t="shared" si="10"/>
        <v>8.8309999999999995</v>
      </c>
      <c r="T28" s="17"/>
      <c r="U28" s="18">
        <f t="shared" si="11"/>
        <v>22.617144151285245</v>
      </c>
      <c r="V28" s="15">
        <f t="shared" si="12"/>
        <v>11.293398256143133</v>
      </c>
      <c r="W28" s="15"/>
      <c r="X28" s="15"/>
      <c r="Y28" s="15">
        <f>VLOOKUP(A:A,[1]TDSheet!$A:$Z,26,0)</f>
        <v>15.4498</v>
      </c>
      <c r="Z28" s="15">
        <f>VLOOKUP(A:A,[1]TDSheet!$A:$AA,27,0)</f>
        <v>11.9016</v>
      </c>
      <c r="AA28" s="15">
        <f>VLOOKUP(A:A,[1]TDSheet!$A:$S,19,0)</f>
        <v>7.9037999999999995</v>
      </c>
      <c r="AB28" s="15">
        <f>VLOOKUP(A:A,[3]TDSheet!$A:$D,4,0)</f>
        <v>7.5650000000000004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0</v>
      </c>
      <c r="AF28" s="15">
        <f t="shared" si="14"/>
        <v>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258.613</v>
      </c>
      <c r="D29" s="8">
        <v>335.846</v>
      </c>
      <c r="E29" s="8">
        <v>332.98399999999998</v>
      </c>
      <c r="F29" s="8">
        <v>256.13600000000002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319.60000000000002</v>
      </c>
      <c r="J29" s="15">
        <f t="shared" si="9"/>
        <v>13.383999999999958</v>
      </c>
      <c r="K29" s="15">
        <f>VLOOKUP(A:A,[1]TDSheet!$A:$L,12,0)</f>
        <v>0</v>
      </c>
      <c r="L29" s="15">
        <f>VLOOKUP(A:A,[1]TDSheet!$A:$M,13,0)</f>
        <v>220</v>
      </c>
      <c r="M29" s="15">
        <f>VLOOKUP(A:A,[1]TDSheet!$A:$N,14,0)</f>
        <v>0</v>
      </c>
      <c r="N29" s="15">
        <f>VLOOKUP(A:A,[1]TDSheet!$A:$Q,17,0)</f>
        <v>0</v>
      </c>
      <c r="O29" s="15">
        <f>VLOOKUP(A:A,[1]TDSheet!$A:$R,18,0)</f>
        <v>0</v>
      </c>
      <c r="P29" s="15">
        <f>VLOOKUP(A:A,[1]TDSheet!$A:$T,20,0)</f>
        <v>40</v>
      </c>
      <c r="Q29" s="15"/>
      <c r="R29" s="17"/>
      <c r="S29" s="15">
        <f t="shared" si="10"/>
        <v>66.596800000000002</v>
      </c>
      <c r="T29" s="17"/>
      <c r="U29" s="18">
        <f t="shared" si="11"/>
        <v>7.7501621699541108</v>
      </c>
      <c r="V29" s="15">
        <f t="shared" si="12"/>
        <v>3.8460706820748145</v>
      </c>
      <c r="W29" s="15"/>
      <c r="X29" s="15"/>
      <c r="Y29" s="15">
        <f>VLOOKUP(A:A,[1]TDSheet!$A:$Z,26,0)</f>
        <v>76.520200000000003</v>
      </c>
      <c r="Z29" s="15">
        <f>VLOOKUP(A:A,[1]TDSheet!$A:$AA,27,0)</f>
        <v>75.046000000000006</v>
      </c>
      <c r="AA29" s="15">
        <f>VLOOKUP(A:A,[1]TDSheet!$A:$S,19,0)</f>
        <v>67.136200000000002</v>
      </c>
      <c r="AB29" s="15">
        <f>VLOOKUP(A:A,[3]TDSheet!$A:$D,4,0)</f>
        <v>56.667999999999999</v>
      </c>
      <c r="AC29" s="15">
        <f>VLOOKUP(A:A,[1]TDSheet!$A:$AC,29,0)</f>
        <v>0</v>
      </c>
      <c r="AD29" s="15">
        <f>VLOOKUP(A:A,[1]TDSheet!$A:$AD,30,0)</f>
        <v>0</v>
      </c>
      <c r="AE29" s="15">
        <f t="shared" si="13"/>
        <v>0</v>
      </c>
      <c r="AF29" s="15">
        <f t="shared" si="14"/>
        <v>0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772</v>
      </c>
      <c r="D30" s="8">
        <v>1015</v>
      </c>
      <c r="E30" s="8">
        <v>1099</v>
      </c>
      <c r="F30" s="8">
        <v>660</v>
      </c>
      <c r="G30" s="1">
        <f>VLOOKUP(A:A,[1]TDSheet!$A:$G,7,0)</f>
        <v>0.22</v>
      </c>
      <c r="H30" s="1">
        <f>VLOOKUP(A:A,[1]TDSheet!$A:$H,8,0)</f>
        <v>120</v>
      </c>
      <c r="I30" s="15">
        <f>VLOOKUP(A:A,[2]TDSheet!$A:$F,6,0)</f>
        <v>1120</v>
      </c>
      <c r="J30" s="15">
        <f t="shared" si="9"/>
        <v>-21</v>
      </c>
      <c r="K30" s="15">
        <f>VLOOKUP(A:A,[1]TDSheet!$A:$L,12,0)</f>
        <v>200</v>
      </c>
      <c r="L30" s="15">
        <f>VLOOKUP(A:A,[1]TDSheet!$A:$M,13,0)</f>
        <v>400</v>
      </c>
      <c r="M30" s="15">
        <f>VLOOKUP(A:A,[1]TDSheet!$A:$N,14,0)</f>
        <v>0</v>
      </c>
      <c r="N30" s="15">
        <f>VLOOKUP(A:A,[1]TDSheet!$A:$Q,17,0)</f>
        <v>200</v>
      </c>
      <c r="O30" s="15">
        <f>VLOOKUP(A:A,[1]TDSheet!$A:$R,18,0)</f>
        <v>200</v>
      </c>
      <c r="P30" s="15">
        <f>VLOOKUP(A:A,[1]TDSheet!$A:$T,20,0)</f>
        <v>120</v>
      </c>
      <c r="Q30" s="15"/>
      <c r="R30" s="17"/>
      <c r="S30" s="15">
        <f t="shared" si="10"/>
        <v>219.8</v>
      </c>
      <c r="T30" s="17"/>
      <c r="U30" s="18">
        <f t="shared" si="11"/>
        <v>8.0982711555959952</v>
      </c>
      <c r="V30" s="15">
        <f t="shared" si="12"/>
        <v>3.002729754322111</v>
      </c>
      <c r="W30" s="15"/>
      <c r="X30" s="15"/>
      <c r="Y30" s="15">
        <f>VLOOKUP(A:A,[1]TDSheet!$A:$Z,26,0)</f>
        <v>214.4</v>
      </c>
      <c r="Z30" s="15">
        <f>VLOOKUP(A:A,[1]TDSheet!$A:$AA,27,0)</f>
        <v>191.2</v>
      </c>
      <c r="AA30" s="15">
        <f>VLOOKUP(A:A,[1]TDSheet!$A:$S,19,0)</f>
        <v>224</v>
      </c>
      <c r="AB30" s="15">
        <f>VLOOKUP(A:A,[3]TDSheet!$A:$D,4,0)</f>
        <v>140</v>
      </c>
      <c r="AC30" s="15" t="str">
        <f>VLOOKUP(A:A,[1]TDSheet!$A:$AC,29,0)</f>
        <v>костик</v>
      </c>
      <c r="AD30" s="15">
        <f>VLOOKUP(A:A,[1]TDSheet!$A:$AD,30,0)</f>
        <v>0</v>
      </c>
      <c r="AE30" s="15">
        <f t="shared" si="13"/>
        <v>0</v>
      </c>
      <c r="AF30" s="15">
        <f t="shared" si="14"/>
        <v>0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1653.3330000000001</v>
      </c>
      <c r="D31" s="8">
        <v>715.88800000000003</v>
      </c>
      <c r="E31" s="20">
        <v>3410</v>
      </c>
      <c r="F31" s="20">
        <v>551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1652.6</v>
      </c>
      <c r="J31" s="15">
        <f t="shared" si="9"/>
        <v>1757.4</v>
      </c>
      <c r="K31" s="15">
        <f>VLOOKUP(A:A,[1]TDSheet!$A:$L,12,0)</f>
        <v>700</v>
      </c>
      <c r="L31" s="15">
        <f>VLOOKUP(A:A,[1]TDSheet!$A:$M,13,0)</f>
        <v>1850</v>
      </c>
      <c r="M31" s="15">
        <f>VLOOKUP(A:A,[1]TDSheet!$A:$N,14,0)</f>
        <v>950</v>
      </c>
      <c r="N31" s="15">
        <f>VLOOKUP(A:A,[1]TDSheet!$A:$Q,17,0)</f>
        <v>340</v>
      </c>
      <c r="O31" s="15">
        <f>VLOOKUP(A:A,[1]TDSheet!$A:$R,18,0)</f>
        <v>0</v>
      </c>
      <c r="P31" s="15">
        <f>VLOOKUP(A:A,[1]TDSheet!$A:$T,20,0)</f>
        <v>600</v>
      </c>
      <c r="Q31" s="15"/>
      <c r="R31" s="17">
        <v>300</v>
      </c>
      <c r="S31" s="15">
        <f t="shared" si="10"/>
        <v>682</v>
      </c>
      <c r="T31" s="17"/>
      <c r="U31" s="18">
        <f t="shared" si="11"/>
        <v>7.758064516129032</v>
      </c>
      <c r="V31" s="15">
        <f t="shared" si="12"/>
        <v>0.8079178885630498</v>
      </c>
      <c r="W31" s="15"/>
      <c r="X31" s="15"/>
      <c r="Y31" s="15">
        <f>VLOOKUP(A:A,[1]TDSheet!$A:$Z,26,0)</f>
        <v>427.4</v>
      </c>
      <c r="Z31" s="15">
        <f>VLOOKUP(A:A,[1]TDSheet!$A:$AA,27,0)</f>
        <v>419</v>
      </c>
      <c r="AA31" s="15">
        <f>VLOOKUP(A:A,[1]TDSheet!$A:$S,19,0)</f>
        <v>681</v>
      </c>
      <c r="AB31" s="15">
        <f>VLOOKUP(A:A,[3]TDSheet!$A:$D,4,0)</f>
        <v>252.624</v>
      </c>
      <c r="AC31" s="15" t="str">
        <f>VLOOKUP(A:A,[1]TDSheet!$A:$AC,29,0)</f>
        <v>рот1,5кг</v>
      </c>
      <c r="AD31" s="15" t="str">
        <f>VLOOKUP(A:A,[1]TDSheet!$A:$AD,30,0)</f>
        <v>?</v>
      </c>
      <c r="AE31" s="15">
        <f t="shared" si="13"/>
        <v>300</v>
      </c>
      <c r="AF31" s="15">
        <f t="shared" si="14"/>
        <v>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20</v>
      </c>
      <c r="D32" s="8">
        <v>1316</v>
      </c>
      <c r="E32" s="8">
        <v>879</v>
      </c>
      <c r="F32" s="8">
        <v>443</v>
      </c>
      <c r="G32" s="1">
        <f>VLOOKUP(A:A,[1]TDSheet!$A:$G,7,0)</f>
        <v>0.4</v>
      </c>
      <c r="H32" s="1" t="e">
        <f>VLOOKUP(A:A,[1]TDSheet!$A:$H,8,0)</f>
        <v>#N/A</v>
      </c>
      <c r="I32" s="15">
        <f>VLOOKUP(A:A,[2]TDSheet!$A:$F,6,0)</f>
        <v>1101</v>
      </c>
      <c r="J32" s="15">
        <f t="shared" si="9"/>
        <v>-222</v>
      </c>
      <c r="K32" s="15">
        <f>VLOOKUP(A:A,[1]TDSheet!$A:$L,12,0)</f>
        <v>0</v>
      </c>
      <c r="L32" s="15">
        <f>VLOOKUP(A:A,[1]TDSheet!$A:$M,13,0)</f>
        <v>200</v>
      </c>
      <c r="M32" s="15">
        <f>VLOOKUP(A:A,[1]TDSheet!$A:$N,14,0)</f>
        <v>1000</v>
      </c>
      <c r="N32" s="15">
        <f>VLOOKUP(A:A,[1]TDSheet!$A:$Q,17,0)</f>
        <v>1000</v>
      </c>
      <c r="O32" s="15">
        <f>VLOOKUP(A:A,[1]TDSheet!$A:$R,18,0)</f>
        <v>1000</v>
      </c>
      <c r="P32" s="15">
        <f>VLOOKUP(A:A,[1]TDSheet!$A:$T,20,0)</f>
        <v>1000</v>
      </c>
      <c r="Q32" s="15"/>
      <c r="R32" s="17"/>
      <c r="S32" s="15">
        <f t="shared" si="10"/>
        <v>175.8</v>
      </c>
      <c r="T32" s="17"/>
      <c r="U32" s="18">
        <f t="shared" si="11"/>
        <v>26.41069397042093</v>
      </c>
      <c r="V32" s="15">
        <f t="shared" si="12"/>
        <v>2.519908987485779</v>
      </c>
      <c r="W32" s="15"/>
      <c r="X32" s="15"/>
      <c r="Y32" s="15">
        <f>VLOOKUP(A:A,[1]TDSheet!$A:$Z,26,0)</f>
        <v>99.8</v>
      </c>
      <c r="Z32" s="15">
        <f>VLOOKUP(A:A,[1]TDSheet!$A:$AA,27,0)</f>
        <v>167</v>
      </c>
      <c r="AA32" s="15">
        <f>VLOOKUP(A:A,[1]TDSheet!$A:$S,19,0)</f>
        <v>106</v>
      </c>
      <c r="AB32" s="15">
        <f>VLOOKUP(A:A,[3]TDSheet!$A:$D,4,0)</f>
        <v>419</v>
      </c>
      <c r="AC32" s="15" t="str">
        <f>VLOOKUP(A:A,[1]TDSheet!$A:$AC,29,0)</f>
        <v>Костик</v>
      </c>
      <c r="AD32" s="15" t="str">
        <f>VLOOKUP(A:A,[1]TDSheet!$A:$AD,30,0)</f>
        <v>увел</v>
      </c>
      <c r="AE32" s="15">
        <f t="shared" si="13"/>
        <v>0</v>
      </c>
      <c r="AF32" s="15">
        <f t="shared" si="14"/>
        <v>0</v>
      </c>
      <c r="AG32" s="15"/>
      <c r="AH32" s="15"/>
    </row>
    <row r="33" spans="1:34" s="1" customFormat="1" ht="11.1" customHeight="1" outlineLevel="1" x14ac:dyDescent="0.2">
      <c r="A33" s="7" t="s">
        <v>104</v>
      </c>
      <c r="B33" s="7" t="s">
        <v>9</v>
      </c>
      <c r="C33" s="8">
        <v>10.878</v>
      </c>
      <c r="D33" s="8">
        <v>43.433999999999997</v>
      </c>
      <c r="E33" s="8">
        <v>40.862000000000002</v>
      </c>
      <c r="F33" s="8">
        <v>13.45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38.549999999999997</v>
      </c>
      <c r="J33" s="15">
        <f t="shared" si="9"/>
        <v>2.3120000000000047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VLOOKUP(A:A,[1]TDSheet!$A:$N,14,0)</f>
        <v>0</v>
      </c>
      <c r="N33" s="15">
        <f>VLOOKUP(A:A,[1]TDSheet!$A:$Q,17,0)</f>
        <v>20</v>
      </c>
      <c r="O33" s="15">
        <f>VLOOKUP(A:A,[1]TDSheet!$A:$R,18,0)</f>
        <v>20</v>
      </c>
      <c r="P33" s="15">
        <f>VLOOKUP(A:A,[1]TDSheet!$A:$T,20,0)</f>
        <v>0</v>
      </c>
      <c r="Q33" s="15"/>
      <c r="R33" s="17"/>
      <c r="S33" s="15">
        <f t="shared" si="10"/>
        <v>8.1723999999999997</v>
      </c>
      <c r="T33" s="17">
        <v>10</v>
      </c>
      <c r="U33" s="18">
        <f t="shared" si="11"/>
        <v>7.7639371543243119</v>
      </c>
      <c r="V33" s="15">
        <f t="shared" si="12"/>
        <v>1.6457833684107483</v>
      </c>
      <c r="W33" s="15"/>
      <c r="X33" s="15"/>
      <c r="Y33" s="15">
        <f>VLOOKUP(A:A,[1]TDSheet!$A:$Z,26,0)</f>
        <v>1.3580000000000001</v>
      </c>
      <c r="Z33" s="15">
        <f>VLOOKUP(A:A,[1]TDSheet!$A:$AA,27,0)</f>
        <v>5.1530000000000005</v>
      </c>
      <c r="AA33" s="15">
        <f>VLOOKUP(A:A,[1]TDSheet!$A:$S,19,0)</f>
        <v>7.0968</v>
      </c>
      <c r="AB33" s="15">
        <f>VLOOKUP(A:A,[3]TDSheet!$A:$D,4,0)</f>
        <v>5.3780000000000001</v>
      </c>
      <c r="AC33" s="15" t="str">
        <f>VLOOKUP(A:A,[1]TDSheet!$A:$AC,29,0)</f>
        <v>увел</v>
      </c>
      <c r="AD33" s="15" t="str">
        <f>VLOOKUP(A:A,[1]TDSheet!$A:$AD,30,0)</f>
        <v>костик</v>
      </c>
      <c r="AE33" s="15">
        <f t="shared" si="13"/>
        <v>0</v>
      </c>
      <c r="AF33" s="15">
        <f t="shared" si="14"/>
        <v>10</v>
      </c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110</v>
      </c>
      <c r="D34" s="8">
        <v>362</v>
      </c>
      <c r="E34" s="8">
        <v>435</v>
      </c>
      <c r="F34" s="8">
        <v>27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466</v>
      </c>
      <c r="J34" s="15">
        <f t="shared" si="9"/>
        <v>-31</v>
      </c>
      <c r="K34" s="15">
        <f>VLOOKUP(A:A,[1]TDSheet!$A:$L,12,0)</f>
        <v>80</v>
      </c>
      <c r="L34" s="15">
        <f>VLOOKUP(A:A,[1]TDSheet!$A:$M,13,0)</f>
        <v>240</v>
      </c>
      <c r="M34" s="15">
        <f>VLOOKUP(A:A,[1]TDSheet!$A:$N,14,0)</f>
        <v>0</v>
      </c>
      <c r="N34" s="15">
        <f>VLOOKUP(A:A,[1]TDSheet!$A:$Q,17,0)</f>
        <v>160</v>
      </c>
      <c r="O34" s="15">
        <f>VLOOKUP(A:A,[1]TDSheet!$A:$R,18,0)</f>
        <v>80</v>
      </c>
      <c r="P34" s="15">
        <f>VLOOKUP(A:A,[1]TDSheet!$A:$T,20,0)</f>
        <v>120</v>
      </c>
      <c r="Q34" s="15"/>
      <c r="R34" s="17"/>
      <c r="S34" s="15">
        <f t="shared" si="10"/>
        <v>87</v>
      </c>
      <c r="T34" s="17"/>
      <c r="U34" s="18">
        <f t="shared" si="11"/>
        <v>8.1264367816091951</v>
      </c>
      <c r="V34" s="15">
        <f t="shared" si="12"/>
        <v>0.31034482758620691</v>
      </c>
      <c r="W34" s="15"/>
      <c r="X34" s="15"/>
      <c r="Y34" s="15">
        <f>VLOOKUP(A:A,[1]TDSheet!$A:$Z,26,0)</f>
        <v>64.2</v>
      </c>
      <c r="Z34" s="15">
        <f>VLOOKUP(A:A,[1]TDSheet!$A:$AA,27,0)</f>
        <v>67.8</v>
      </c>
      <c r="AA34" s="15">
        <f>VLOOKUP(A:A,[1]TDSheet!$A:$S,19,0)</f>
        <v>87.4</v>
      </c>
      <c r="AB34" s="15">
        <f>VLOOKUP(A:A,[3]TDSheet!$A:$D,4,0)</f>
        <v>68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0</v>
      </c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276</v>
      </c>
      <c r="D35" s="8">
        <v>1140</v>
      </c>
      <c r="E35" s="8">
        <v>838</v>
      </c>
      <c r="F35" s="8">
        <v>564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841</v>
      </c>
      <c r="J35" s="15">
        <f t="shared" si="9"/>
        <v>-3</v>
      </c>
      <c r="K35" s="15">
        <f>VLOOKUP(A:A,[1]TDSheet!$A:$L,12,0)</f>
        <v>240</v>
      </c>
      <c r="L35" s="15">
        <f>VLOOKUP(A:A,[1]TDSheet!$A:$M,13,0)</f>
        <v>0</v>
      </c>
      <c r="M35" s="15">
        <f>VLOOKUP(A:A,[1]TDSheet!$A:$N,14,0)</f>
        <v>0</v>
      </c>
      <c r="N35" s="15">
        <f>VLOOKUP(A:A,[1]TDSheet!$A:$Q,17,0)</f>
        <v>240</v>
      </c>
      <c r="O35" s="15">
        <f>VLOOKUP(A:A,[1]TDSheet!$A:$R,18,0)</f>
        <v>120</v>
      </c>
      <c r="P35" s="15">
        <f>VLOOKUP(A:A,[1]TDSheet!$A:$T,20,0)</f>
        <v>120</v>
      </c>
      <c r="Q35" s="15"/>
      <c r="R35" s="17"/>
      <c r="S35" s="15">
        <f t="shared" si="10"/>
        <v>167.6</v>
      </c>
      <c r="T35" s="17"/>
      <c r="U35" s="18">
        <f t="shared" si="11"/>
        <v>7.6610978520286395</v>
      </c>
      <c r="V35" s="15">
        <f t="shared" si="12"/>
        <v>3.3651551312649164</v>
      </c>
      <c r="W35" s="15"/>
      <c r="X35" s="15"/>
      <c r="Y35" s="15">
        <f>VLOOKUP(A:A,[1]TDSheet!$A:$Z,26,0)</f>
        <v>134</v>
      </c>
      <c r="Z35" s="15">
        <f>VLOOKUP(A:A,[1]TDSheet!$A:$AA,27,0)</f>
        <v>135.6</v>
      </c>
      <c r="AA35" s="15">
        <f>VLOOKUP(A:A,[1]TDSheet!$A:$S,19,0)</f>
        <v>169.8</v>
      </c>
      <c r="AB35" s="15">
        <f>VLOOKUP(A:A,[3]TDSheet!$A:$D,4,0)</f>
        <v>100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3"/>
        <v>0</v>
      </c>
      <c r="AF35" s="15">
        <f t="shared" si="14"/>
        <v>0</v>
      </c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63</v>
      </c>
      <c r="D36" s="8">
        <v>710</v>
      </c>
      <c r="E36" s="8">
        <v>605</v>
      </c>
      <c r="F36" s="8">
        <v>47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654</v>
      </c>
      <c r="J36" s="15">
        <f t="shared" si="9"/>
        <v>-49</v>
      </c>
      <c r="K36" s="15">
        <f>VLOOKUP(A:A,[1]TDSheet!$A:$L,12,0)</f>
        <v>240</v>
      </c>
      <c r="L36" s="15">
        <f>VLOOKUP(A:A,[1]TDSheet!$A:$M,13,0)</f>
        <v>80</v>
      </c>
      <c r="M36" s="15">
        <f>VLOOKUP(A:A,[1]TDSheet!$A:$N,14,0)</f>
        <v>200</v>
      </c>
      <c r="N36" s="15">
        <f>VLOOKUP(A:A,[1]TDSheet!$A:$Q,17,0)</f>
        <v>240</v>
      </c>
      <c r="O36" s="15">
        <f>VLOOKUP(A:A,[1]TDSheet!$A:$R,18,0)</f>
        <v>120</v>
      </c>
      <c r="P36" s="15">
        <f>VLOOKUP(A:A,[1]TDSheet!$A:$T,20,0)</f>
        <v>120</v>
      </c>
      <c r="Q36" s="15"/>
      <c r="R36" s="17"/>
      <c r="S36" s="15">
        <f t="shared" si="10"/>
        <v>121</v>
      </c>
      <c r="T36" s="17"/>
      <c r="U36" s="18">
        <f t="shared" si="11"/>
        <v>8.6528925619834709</v>
      </c>
      <c r="V36" s="15">
        <f t="shared" si="12"/>
        <v>0.38842975206611569</v>
      </c>
      <c r="W36" s="15"/>
      <c r="X36" s="15"/>
      <c r="Y36" s="15">
        <f>VLOOKUP(A:A,[1]TDSheet!$A:$Z,26,0)</f>
        <v>80.8</v>
      </c>
      <c r="Z36" s="15">
        <f>VLOOKUP(A:A,[1]TDSheet!$A:$AA,27,0)</f>
        <v>93.2</v>
      </c>
      <c r="AA36" s="15">
        <f>VLOOKUP(A:A,[1]TDSheet!$A:$S,19,0)</f>
        <v>133.19999999999999</v>
      </c>
      <c r="AB36" s="15">
        <f>VLOOKUP(A:A,[3]TDSheet!$A:$D,4,0)</f>
        <v>54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13"/>
        <v>0</v>
      </c>
      <c r="AF36" s="15">
        <f t="shared" si="14"/>
        <v>0</v>
      </c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122</v>
      </c>
      <c r="D37" s="8">
        <v>116</v>
      </c>
      <c r="E37" s="8">
        <v>166</v>
      </c>
      <c r="F37" s="8">
        <v>40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169</v>
      </c>
      <c r="J37" s="15">
        <f t="shared" si="9"/>
        <v>-3</v>
      </c>
      <c r="K37" s="15">
        <f>VLOOKUP(A:A,[1]TDSheet!$A:$L,12,0)</f>
        <v>40</v>
      </c>
      <c r="L37" s="15">
        <f>VLOOKUP(A:A,[1]TDSheet!$A:$M,13,0)</f>
        <v>120</v>
      </c>
      <c r="M37" s="15">
        <f>VLOOKUP(A:A,[1]TDSheet!$A:$N,14,0)</f>
        <v>0</v>
      </c>
      <c r="N37" s="15">
        <f>VLOOKUP(A:A,[1]TDSheet!$A:$Q,17,0)</f>
        <v>40</v>
      </c>
      <c r="O37" s="15">
        <f>VLOOKUP(A:A,[1]TDSheet!$A:$R,18,0)</f>
        <v>40</v>
      </c>
      <c r="P37" s="15">
        <f>VLOOKUP(A:A,[1]TDSheet!$A:$T,20,0)</f>
        <v>0</v>
      </c>
      <c r="Q37" s="15"/>
      <c r="R37" s="17"/>
      <c r="S37" s="15">
        <f t="shared" si="10"/>
        <v>33.200000000000003</v>
      </c>
      <c r="T37" s="17"/>
      <c r="U37" s="18">
        <f t="shared" si="11"/>
        <v>8.4337349397590362</v>
      </c>
      <c r="V37" s="15">
        <f t="shared" si="12"/>
        <v>1.2048192771084336</v>
      </c>
      <c r="W37" s="15"/>
      <c r="X37" s="15"/>
      <c r="Y37" s="15">
        <f>VLOOKUP(A:A,[1]TDSheet!$A:$Z,26,0)</f>
        <v>34.200000000000003</v>
      </c>
      <c r="Z37" s="15">
        <f>VLOOKUP(A:A,[1]TDSheet!$A:$AA,27,0)</f>
        <v>26</v>
      </c>
      <c r="AA37" s="15">
        <f>VLOOKUP(A:A,[1]TDSheet!$A:$S,19,0)</f>
        <v>35.6</v>
      </c>
      <c r="AB37" s="15">
        <f>VLOOKUP(A:A,[3]TDSheet!$A:$D,4,0)</f>
        <v>26</v>
      </c>
      <c r="AC37" s="15" t="str">
        <f>VLOOKUP(A:A,[1]TDSheet!$A:$AC,29,0)</f>
        <v>увел</v>
      </c>
      <c r="AD37" s="15" t="str">
        <f>VLOOKUP(A:A,[1]TDSheet!$A:$AD,30,0)</f>
        <v>увел</v>
      </c>
      <c r="AE37" s="15">
        <f t="shared" si="13"/>
        <v>0</v>
      </c>
      <c r="AF37" s="15">
        <f t="shared" si="14"/>
        <v>0</v>
      </c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213</v>
      </c>
      <c r="D38" s="8">
        <v>604</v>
      </c>
      <c r="E38" s="8">
        <v>495</v>
      </c>
      <c r="F38" s="8">
        <v>133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499</v>
      </c>
      <c r="J38" s="15">
        <f t="shared" si="9"/>
        <v>-4</v>
      </c>
      <c r="K38" s="15">
        <f>VLOOKUP(A:A,[1]TDSheet!$A:$L,12,0)</f>
        <v>80</v>
      </c>
      <c r="L38" s="15">
        <f>VLOOKUP(A:A,[1]TDSheet!$A:$M,13,0)</f>
        <v>240</v>
      </c>
      <c r="M38" s="15">
        <f>VLOOKUP(A:A,[1]TDSheet!$A:$N,14,0)</f>
        <v>0</v>
      </c>
      <c r="N38" s="15">
        <f>VLOOKUP(A:A,[1]TDSheet!$A:$Q,17,0)</f>
        <v>80</v>
      </c>
      <c r="O38" s="15">
        <f>VLOOKUP(A:A,[1]TDSheet!$A:$R,18,0)</f>
        <v>90</v>
      </c>
      <c r="P38" s="15">
        <f>VLOOKUP(A:A,[1]TDSheet!$A:$T,20,0)</f>
        <v>100</v>
      </c>
      <c r="Q38" s="15"/>
      <c r="R38" s="17"/>
      <c r="S38" s="15">
        <f t="shared" si="10"/>
        <v>99</v>
      </c>
      <c r="T38" s="17">
        <v>30</v>
      </c>
      <c r="U38" s="18">
        <f t="shared" si="11"/>
        <v>7.6060606060606064</v>
      </c>
      <c r="V38" s="15">
        <f t="shared" si="12"/>
        <v>1.3434343434343434</v>
      </c>
      <c r="W38" s="15"/>
      <c r="X38" s="15"/>
      <c r="Y38" s="15">
        <f>VLOOKUP(A:A,[1]TDSheet!$A:$Z,26,0)</f>
        <v>101.6</v>
      </c>
      <c r="Z38" s="15">
        <f>VLOOKUP(A:A,[1]TDSheet!$A:$AA,27,0)</f>
        <v>94.6</v>
      </c>
      <c r="AA38" s="15">
        <f>VLOOKUP(A:A,[1]TDSheet!$A:$S,19,0)</f>
        <v>96.8</v>
      </c>
      <c r="AB38" s="15">
        <f>VLOOKUP(A:A,[3]TDSheet!$A:$D,4,0)</f>
        <v>104</v>
      </c>
      <c r="AC38" s="15">
        <f>VLOOKUP(A:A,[1]TDSheet!$A:$AC,29,0)</f>
        <v>0</v>
      </c>
      <c r="AD38" s="15">
        <f>VLOOKUP(A:A,[1]TDSheet!$A:$AD,30,0)</f>
        <v>0</v>
      </c>
      <c r="AE38" s="15">
        <f t="shared" si="13"/>
        <v>0</v>
      </c>
      <c r="AF38" s="15">
        <f t="shared" si="14"/>
        <v>2.6999999999999997</v>
      </c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170</v>
      </c>
      <c r="D39" s="8">
        <v>128</v>
      </c>
      <c r="E39" s="8">
        <v>166</v>
      </c>
      <c r="F39" s="8">
        <v>124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172</v>
      </c>
      <c r="J39" s="15">
        <f t="shared" si="9"/>
        <v>-6</v>
      </c>
      <c r="K39" s="15">
        <f>VLOOKUP(A:A,[1]TDSheet!$A:$L,12,0)</f>
        <v>0</v>
      </c>
      <c r="L39" s="15">
        <f>VLOOKUP(A:A,[1]TDSheet!$A:$M,13,0)</f>
        <v>40</v>
      </c>
      <c r="M39" s="15">
        <f>VLOOKUP(A:A,[1]TDSheet!$A:$N,14,0)</f>
        <v>0</v>
      </c>
      <c r="N39" s="15">
        <f>VLOOKUP(A:A,[1]TDSheet!$A:$Q,17,0)</f>
        <v>40</v>
      </c>
      <c r="O39" s="15">
        <f>VLOOKUP(A:A,[1]TDSheet!$A:$R,18,0)</f>
        <v>40</v>
      </c>
      <c r="P39" s="15">
        <f>VLOOKUP(A:A,[1]TDSheet!$A:$T,20,0)</f>
        <v>0</v>
      </c>
      <c r="Q39" s="15"/>
      <c r="R39" s="17"/>
      <c r="S39" s="15">
        <f t="shared" si="10"/>
        <v>33.200000000000003</v>
      </c>
      <c r="T39" s="17">
        <v>40</v>
      </c>
      <c r="U39" s="18">
        <f t="shared" si="11"/>
        <v>8.5542168674698793</v>
      </c>
      <c r="V39" s="15">
        <f t="shared" si="12"/>
        <v>3.7349397590361444</v>
      </c>
      <c r="W39" s="15"/>
      <c r="X39" s="15"/>
      <c r="Y39" s="15">
        <f>VLOOKUP(A:A,[1]TDSheet!$A:$Z,26,0)</f>
        <v>45.2</v>
      </c>
      <c r="Z39" s="15">
        <f>VLOOKUP(A:A,[1]TDSheet!$A:$AA,27,0)</f>
        <v>37.6</v>
      </c>
      <c r="AA39" s="15">
        <f>VLOOKUP(A:A,[1]TDSheet!$A:$S,19,0)</f>
        <v>32.6</v>
      </c>
      <c r="AB39" s="15">
        <f>VLOOKUP(A:A,[3]TDSheet!$A:$D,4,0)</f>
        <v>25</v>
      </c>
      <c r="AC39" s="15" t="str">
        <f>VLOOKUP(A:A,[1]TDSheet!$A:$AC,29,0)</f>
        <v>м30з</v>
      </c>
      <c r="AD39" s="15" t="str">
        <f>VLOOKUP(A:A,[1]TDSheet!$A:$AD,30,0)</f>
        <v>м30з</v>
      </c>
      <c r="AE39" s="15">
        <f t="shared" si="13"/>
        <v>0</v>
      </c>
      <c r="AF39" s="15">
        <f t="shared" si="14"/>
        <v>16</v>
      </c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9</v>
      </c>
      <c r="C40" s="8"/>
      <c r="D40" s="8">
        <v>10.789</v>
      </c>
      <c r="E40" s="8">
        <v>10.789</v>
      </c>
      <c r="F40" s="8"/>
      <c r="G40" s="1">
        <f>VLOOKUP(A:A,[1]TDSheet!$A:$G,7,0)</f>
        <v>1</v>
      </c>
      <c r="H40" s="1" t="e">
        <f>VLOOKUP(A:A,[1]TDSheet!$A:$H,8,0)</f>
        <v>#N/A</v>
      </c>
      <c r="I40" s="15">
        <f>VLOOKUP(A:A,[2]TDSheet!$A:$F,6,0)</f>
        <v>12.6</v>
      </c>
      <c r="J40" s="15">
        <f t="shared" si="9"/>
        <v>-1.8109999999999999</v>
      </c>
      <c r="K40" s="15">
        <f>VLOOKUP(A:A,[1]TDSheet!$A:$L,12,0)</f>
        <v>0</v>
      </c>
      <c r="L40" s="15">
        <f>VLOOKUP(A:A,[1]TDSheet!$A:$M,13,0)</f>
        <v>0</v>
      </c>
      <c r="M40" s="15">
        <f>VLOOKUP(A:A,[1]TDSheet!$A:$N,14,0)</f>
        <v>0</v>
      </c>
      <c r="N40" s="15">
        <f>VLOOKUP(A:A,[1]TDSheet!$A:$Q,17,0)</f>
        <v>10</v>
      </c>
      <c r="O40" s="15">
        <f>VLOOKUP(A:A,[1]TDSheet!$A:$R,18,0)</f>
        <v>0</v>
      </c>
      <c r="P40" s="15">
        <f>VLOOKUP(A:A,[1]TDSheet!$A:$T,20,0)</f>
        <v>10</v>
      </c>
      <c r="Q40" s="15"/>
      <c r="R40" s="17"/>
      <c r="S40" s="15">
        <f t="shared" si="10"/>
        <v>2.1577999999999999</v>
      </c>
      <c r="T40" s="17"/>
      <c r="U40" s="18">
        <f t="shared" si="11"/>
        <v>9.2686996014459169</v>
      </c>
      <c r="V40" s="15">
        <f t="shared" si="12"/>
        <v>0</v>
      </c>
      <c r="W40" s="15"/>
      <c r="X40" s="15"/>
      <c r="Y40" s="15">
        <f>VLOOKUP(A:A,[1]TDSheet!$A:$Z,26,0)</f>
        <v>2.1992000000000003</v>
      </c>
      <c r="Z40" s="15">
        <f>VLOOKUP(A:A,[1]TDSheet!$A:$AA,27,0)</f>
        <v>1.5582</v>
      </c>
      <c r="AA40" s="15">
        <f>VLOOKUP(A:A,[1]TDSheet!$A:$S,19,0)</f>
        <v>2.1577999999999999</v>
      </c>
      <c r="AB40" s="15">
        <v>0</v>
      </c>
      <c r="AC40" s="15" t="str">
        <f>VLOOKUP(A:A,[1]TDSheet!$A:$AC,29,0)</f>
        <v>увел</v>
      </c>
      <c r="AD40" s="15" t="str">
        <f>VLOOKUP(A:A,[1]TDSheet!$A:$AD,30,0)</f>
        <v>увел</v>
      </c>
      <c r="AE40" s="15">
        <f t="shared" si="13"/>
        <v>0</v>
      </c>
      <c r="AF40" s="15">
        <f t="shared" si="14"/>
        <v>0</v>
      </c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382</v>
      </c>
      <c r="D41" s="8">
        <v>167</v>
      </c>
      <c r="E41" s="8">
        <v>360</v>
      </c>
      <c r="F41" s="8">
        <v>182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367</v>
      </c>
      <c r="J41" s="15">
        <f t="shared" si="9"/>
        <v>-7</v>
      </c>
      <c r="K41" s="15">
        <f>VLOOKUP(A:A,[1]TDSheet!$A:$L,12,0)</f>
        <v>0</v>
      </c>
      <c r="L41" s="15">
        <f>VLOOKUP(A:A,[1]TDSheet!$A:$M,13,0)</f>
        <v>0</v>
      </c>
      <c r="M41" s="15">
        <f>VLOOKUP(A:A,[1]TDSheet!$A:$N,14,0)</f>
        <v>0</v>
      </c>
      <c r="N41" s="15">
        <f>VLOOKUP(A:A,[1]TDSheet!$A:$Q,17,0)</f>
        <v>240</v>
      </c>
      <c r="O41" s="15">
        <f>VLOOKUP(A:A,[1]TDSheet!$A:$R,18,0)</f>
        <v>80</v>
      </c>
      <c r="P41" s="15">
        <f>VLOOKUP(A:A,[1]TDSheet!$A:$T,20,0)</f>
        <v>80</v>
      </c>
      <c r="Q41" s="15"/>
      <c r="R41" s="17"/>
      <c r="S41" s="15">
        <f t="shared" si="10"/>
        <v>72</v>
      </c>
      <c r="T41" s="17"/>
      <c r="U41" s="18">
        <f t="shared" si="11"/>
        <v>8.0833333333333339</v>
      </c>
      <c r="V41" s="15">
        <f t="shared" si="12"/>
        <v>2.5277777777777777</v>
      </c>
      <c r="W41" s="15"/>
      <c r="X41" s="15"/>
      <c r="Y41" s="15">
        <f>VLOOKUP(A:A,[1]TDSheet!$A:$Z,26,0)</f>
        <v>99.2</v>
      </c>
      <c r="Z41" s="15">
        <f>VLOOKUP(A:A,[1]TDSheet!$A:$AA,27,0)</f>
        <v>73</v>
      </c>
      <c r="AA41" s="15">
        <f>VLOOKUP(A:A,[1]TDSheet!$A:$S,19,0)</f>
        <v>73</v>
      </c>
      <c r="AB41" s="15">
        <f>VLOOKUP(A:A,[3]TDSheet!$A:$D,4,0)</f>
        <v>49</v>
      </c>
      <c r="AC41" s="15" t="str">
        <f>VLOOKUP(A:A,[1]TDSheet!$A:$AC,29,0)</f>
        <v>м135з</v>
      </c>
      <c r="AD41" s="15" t="str">
        <f>VLOOKUP(A:A,[1]TDSheet!$A:$AD,30,0)</f>
        <v>м135з</v>
      </c>
      <c r="AE41" s="15">
        <f t="shared" si="13"/>
        <v>0</v>
      </c>
      <c r="AF41" s="15">
        <f t="shared" si="14"/>
        <v>0</v>
      </c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131</v>
      </c>
      <c r="D42" s="8">
        <v>344</v>
      </c>
      <c r="E42" s="8">
        <v>451</v>
      </c>
      <c r="F42" s="8">
        <v>14</v>
      </c>
      <c r="G42" s="1">
        <f>VLOOKUP(A:A,[1]TDSheet!$A:$G,7,0)</f>
        <v>0.15</v>
      </c>
      <c r="H42" s="1" t="e">
        <f>VLOOKUP(A:A,[1]TDSheet!$A:$H,8,0)</f>
        <v>#N/A</v>
      </c>
      <c r="I42" s="15">
        <f>VLOOKUP(A:A,[2]TDSheet!$A:$F,6,0)</f>
        <v>482</v>
      </c>
      <c r="J42" s="15">
        <f t="shared" si="9"/>
        <v>-31</v>
      </c>
      <c r="K42" s="15">
        <f>VLOOKUP(A:A,[1]TDSheet!$A:$L,12,0)</f>
        <v>200</v>
      </c>
      <c r="L42" s="15">
        <f>VLOOKUP(A:A,[1]TDSheet!$A:$M,13,0)</f>
        <v>40</v>
      </c>
      <c r="M42" s="15">
        <f>VLOOKUP(A:A,[1]TDSheet!$A:$N,14,0)</f>
        <v>120</v>
      </c>
      <c r="N42" s="15">
        <f>VLOOKUP(A:A,[1]TDSheet!$A:$Q,17,0)</f>
        <v>240</v>
      </c>
      <c r="O42" s="15">
        <f>VLOOKUP(A:A,[1]TDSheet!$A:$R,18,0)</f>
        <v>80</v>
      </c>
      <c r="P42" s="15">
        <f>VLOOKUP(A:A,[1]TDSheet!$A:$T,20,0)</f>
        <v>80</v>
      </c>
      <c r="Q42" s="15"/>
      <c r="R42" s="17"/>
      <c r="S42" s="15">
        <f t="shared" si="10"/>
        <v>90.2</v>
      </c>
      <c r="T42" s="17"/>
      <c r="U42" s="18">
        <f t="shared" si="11"/>
        <v>8.5809312638580924</v>
      </c>
      <c r="V42" s="15">
        <f t="shared" si="12"/>
        <v>0.15521064301552107</v>
      </c>
      <c r="W42" s="15"/>
      <c r="X42" s="15"/>
      <c r="Y42" s="15">
        <f>VLOOKUP(A:A,[1]TDSheet!$A:$Z,26,0)</f>
        <v>50.4</v>
      </c>
      <c r="Z42" s="15">
        <f>VLOOKUP(A:A,[1]TDSheet!$A:$AA,27,0)</f>
        <v>39.799999999999997</v>
      </c>
      <c r="AA42" s="15">
        <f>VLOOKUP(A:A,[1]TDSheet!$A:$S,19,0)</f>
        <v>96.8</v>
      </c>
      <c r="AB42" s="15">
        <f>VLOOKUP(A:A,[3]TDSheet!$A:$D,4,0)</f>
        <v>39</v>
      </c>
      <c r="AC42" s="15" t="str">
        <f>VLOOKUP(A:A,[1]TDSheet!$A:$AC,29,0)</f>
        <v>костик</v>
      </c>
      <c r="AD42" s="15" t="e">
        <f>VLOOKUP(A:A,[1]TDSheet!$A:$AD,30,0)</f>
        <v>#N/A</v>
      </c>
      <c r="AE42" s="15">
        <f t="shared" si="13"/>
        <v>0</v>
      </c>
      <c r="AF42" s="15">
        <f t="shared" si="14"/>
        <v>0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9</v>
      </c>
      <c r="C43" s="8">
        <v>269.81900000000002</v>
      </c>
      <c r="D43" s="8">
        <v>351.43700000000001</v>
      </c>
      <c r="E43" s="8">
        <v>415.36799999999999</v>
      </c>
      <c r="F43" s="8">
        <v>188.398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410.1</v>
      </c>
      <c r="J43" s="15">
        <f t="shared" si="9"/>
        <v>5.2679999999999723</v>
      </c>
      <c r="K43" s="15">
        <f>VLOOKUP(A:A,[1]TDSheet!$A:$L,12,0)</f>
        <v>0</v>
      </c>
      <c r="L43" s="15">
        <f>VLOOKUP(A:A,[1]TDSheet!$A:$M,13,0)</f>
        <v>220</v>
      </c>
      <c r="M43" s="15">
        <f>VLOOKUP(A:A,[1]TDSheet!$A:$N,14,0)</f>
        <v>0</v>
      </c>
      <c r="N43" s="15">
        <f>VLOOKUP(A:A,[1]TDSheet!$A:$Q,17,0)</f>
        <v>0</v>
      </c>
      <c r="O43" s="15">
        <f>VLOOKUP(A:A,[1]TDSheet!$A:$R,18,0)</f>
        <v>80</v>
      </c>
      <c r="P43" s="15">
        <f>VLOOKUP(A:A,[1]TDSheet!$A:$T,20,0)</f>
        <v>70</v>
      </c>
      <c r="Q43" s="15"/>
      <c r="R43" s="17"/>
      <c r="S43" s="15">
        <f t="shared" si="10"/>
        <v>83.073599999999999</v>
      </c>
      <c r="T43" s="17">
        <v>70</v>
      </c>
      <c r="U43" s="18">
        <f t="shared" si="11"/>
        <v>7.5643525741029647</v>
      </c>
      <c r="V43" s="15">
        <f t="shared" si="12"/>
        <v>2.2678444174804029</v>
      </c>
      <c r="W43" s="15"/>
      <c r="X43" s="15"/>
      <c r="Y43" s="15">
        <f>VLOOKUP(A:A,[1]TDSheet!$A:$Z,26,0)</f>
        <v>97.384</v>
      </c>
      <c r="Z43" s="15">
        <f>VLOOKUP(A:A,[1]TDSheet!$A:$AA,27,0)</f>
        <v>85.653999999999996</v>
      </c>
      <c r="AA43" s="15">
        <f>VLOOKUP(A:A,[1]TDSheet!$A:$S,19,0)</f>
        <v>78.359400000000008</v>
      </c>
      <c r="AB43" s="15">
        <f>VLOOKUP(A:A,[3]TDSheet!$A:$D,4,0)</f>
        <v>100.467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0</v>
      </c>
      <c r="AF43" s="15">
        <f t="shared" si="14"/>
        <v>70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460</v>
      </c>
      <c r="D44" s="8">
        <v>169</v>
      </c>
      <c r="E44" s="8">
        <v>423</v>
      </c>
      <c r="F44" s="8">
        <v>195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434</v>
      </c>
      <c r="J44" s="15">
        <f t="shared" si="9"/>
        <v>-11</v>
      </c>
      <c r="K44" s="15">
        <f>VLOOKUP(A:A,[1]TDSheet!$A:$L,12,0)</f>
        <v>80</v>
      </c>
      <c r="L44" s="15">
        <f>VLOOKUP(A:A,[1]TDSheet!$A:$M,13,0)</f>
        <v>160</v>
      </c>
      <c r="M44" s="15">
        <f>VLOOKUP(A:A,[1]TDSheet!$A:$N,14,0)</f>
        <v>0</v>
      </c>
      <c r="N44" s="15">
        <f>VLOOKUP(A:A,[1]TDSheet!$A:$Q,17,0)</f>
        <v>80</v>
      </c>
      <c r="O44" s="15">
        <f>VLOOKUP(A:A,[1]TDSheet!$A:$R,18,0)</f>
        <v>80</v>
      </c>
      <c r="P44" s="15">
        <f>VLOOKUP(A:A,[1]TDSheet!$A:$T,20,0)</f>
        <v>80</v>
      </c>
      <c r="Q44" s="15"/>
      <c r="R44" s="17"/>
      <c r="S44" s="15">
        <f t="shared" si="10"/>
        <v>84.6</v>
      </c>
      <c r="T44" s="17"/>
      <c r="U44" s="18">
        <f t="shared" si="11"/>
        <v>7.9787234042553195</v>
      </c>
      <c r="V44" s="15">
        <f t="shared" si="12"/>
        <v>2.3049645390070923</v>
      </c>
      <c r="W44" s="15"/>
      <c r="X44" s="15"/>
      <c r="Y44" s="15">
        <f>VLOOKUP(A:A,[1]TDSheet!$A:$Z,26,0)</f>
        <v>118</v>
      </c>
      <c r="Z44" s="15">
        <f>VLOOKUP(A:A,[1]TDSheet!$A:$AA,27,0)</f>
        <v>87</v>
      </c>
      <c r="AA44" s="15">
        <f>VLOOKUP(A:A,[1]TDSheet!$A:$S,19,0)</f>
        <v>86</v>
      </c>
      <c r="AB44" s="15">
        <f>VLOOKUP(A:A,[3]TDSheet!$A:$D,4,0)</f>
        <v>66</v>
      </c>
      <c r="AC44" s="15" t="str">
        <f>VLOOKUP(A:A,[1]TDSheet!$A:$AC,29,0)</f>
        <v>костик</v>
      </c>
      <c r="AD44" s="15" t="str">
        <f>VLOOKUP(A:A,[1]TDSheet!$A:$AD,30,0)</f>
        <v>костик</v>
      </c>
      <c r="AE44" s="15">
        <f t="shared" si="13"/>
        <v>0</v>
      </c>
      <c r="AF44" s="15">
        <f t="shared" si="14"/>
        <v>0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290</v>
      </c>
      <c r="D45" s="8">
        <v>410</v>
      </c>
      <c r="E45" s="8">
        <v>542</v>
      </c>
      <c r="F45" s="8">
        <v>145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554</v>
      </c>
      <c r="J45" s="15">
        <f t="shared" si="9"/>
        <v>-12</v>
      </c>
      <c r="K45" s="15">
        <f>VLOOKUP(A:A,[1]TDSheet!$A:$L,12,0)</f>
        <v>0</v>
      </c>
      <c r="L45" s="15">
        <f>VLOOKUP(A:A,[1]TDSheet!$A:$M,13,0)</f>
        <v>240</v>
      </c>
      <c r="M45" s="15">
        <f>VLOOKUP(A:A,[1]TDSheet!$A:$N,14,0)</f>
        <v>40</v>
      </c>
      <c r="N45" s="15">
        <f>VLOOKUP(A:A,[1]TDSheet!$A:$Q,17,0)</f>
        <v>120</v>
      </c>
      <c r="O45" s="15">
        <f>VLOOKUP(A:A,[1]TDSheet!$A:$R,18,0)</f>
        <v>120</v>
      </c>
      <c r="P45" s="15">
        <f>VLOOKUP(A:A,[1]TDSheet!$A:$T,20,0)</f>
        <v>80</v>
      </c>
      <c r="Q45" s="15"/>
      <c r="R45" s="17"/>
      <c r="S45" s="15">
        <f t="shared" si="10"/>
        <v>108.4</v>
      </c>
      <c r="T45" s="17">
        <v>80</v>
      </c>
      <c r="U45" s="18">
        <f t="shared" si="11"/>
        <v>7.6107011070110699</v>
      </c>
      <c r="V45" s="15">
        <f t="shared" si="12"/>
        <v>1.3376383763837638</v>
      </c>
      <c r="W45" s="15"/>
      <c r="X45" s="15"/>
      <c r="Y45" s="15">
        <f>VLOOKUP(A:A,[1]TDSheet!$A:$Z,26,0)</f>
        <v>107</v>
      </c>
      <c r="Z45" s="15">
        <f>VLOOKUP(A:A,[1]TDSheet!$A:$AA,27,0)</f>
        <v>101.8</v>
      </c>
      <c r="AA45" s="15">
        <f>VLOOKUP(A:A,[1]TDSheet!$A:$S,19,0)</f>
        <v>104.6</v>
      </c>
      <c r="AB45" s="15">
        <f>VLOOKUP(A:A,[3]TDSheet!$A:$D,4,0)</f>
        <v>128</v>
      </c>
      <c r="AC45" s="15" t="str">
        <f>VLOOKUP(A:A,[1]TDSheet!$A:$AC,29,0)</f>
        <v>м43з</v>
      </c>
      <c r="AD45" s="15" t="str">
        <f>VLOOKUP(A:A,[1]TDSheet!$A:$AD,30,0)</f>
        <v>м43з</v>
      </c>
      <c r="AE45" s="15">
        <f t="shared" si="13"/>
        <v>0</v>
      </c>
      <c r="AF45" s="15">
        <f t="shared" si="14"/>
        <v>32</v>
      </c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5268</v>
      </c>
      <c r="D46" s="8">
        <v>1424</v>
      </c>
      <c r="E46" s="8">
        <v>4733</v>
      </c>
      <c r="F46" s="8">
        <v>1861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4823</v>
      </c>
      <c r="J46" s="15">
        <f t="shared" si="9"/>
        <v>-90</v>
      </c>
      <c r="K46" s="15">
        <f>VLOOKUP(A:A,[1]TDSheet!$A:$L,12,0)</f>
        <v>600</v>
      </c>
      <c r="L46" s="15">
        <f>VLOOKUP(A:A,[1]TDSheet!$A:$M,13,0)</f>
        <v>2400</v>
      </c>
      <c r="M46" s="15">
        <f>VLOOKUP(A:A,[1]TDSheet!$A:$N,14,0)</f>
        <v>0</v>
      </c>
      <c r="N46" s="15">
        <f>VLOOKUP(A:A,[1]TDSheet!$A:$Q,17,0)</f>
        <v>800</v>
      </c>
      <c r="O46" s="15">
        <f>VLOOKUP(A:A,[1]TDSheet!$A:$R,18,0)</f>
        <v>2200</v>
      </c>
      <c r="P46" s="15">
        <f>VLOOKUP(A:A,[1]TDSheet!$A:$T,20,0)</f>
        <v>0</v>
      </c>
      <c r="Q46" s="15"/>
      <c r="R46" s="17">
        <v>600</v>
      </c>
      <c r="S46" s="15">
        <f t="shared" si="10"/>
        <v>946.6</v>
      </c>
      <c r="T46" s="17"/>
      <c r="U46" s="18">
        <f t="shared" si="11"/>
        <v>8.9383055144728498</v>
      </c>
      <c r="V46" s="15">
        <f t="shared" si="12"/>
        <v>1.9659835199661948</v>
      </c>
      <c r="W46" s="15"/>
      <c r="X46" s="15"/>
      <c r="Y46" s="15">
        <f>VLOOKUP(A:A,[1]TDSheet!$A:$Z,26,0)</f>
        <v>1126.4000000000001</v>
      </c>
      <c r="Z46" s="15">
        <f>VLOOKUP(A:A,[1]TDSheet!$A:$AA,27,0)</f>
        <v>1004.2</v>
      </c>
      <c r="AA46" s="15">
        <f>VLOOKUP(A:A,[1]TDSheet!$A:$S,19,0)</f>
        <v>952.4</v>
      </c>
      <c r="AB46" s="15">
        <f>VLOOKUP(A:A,[3]TDSheet!$A:$D,4,0)</f>
        <v>698</v>
      </c>
      <c r="AC46" s="15" t="str">
        <f>VLOOKUP(A:A,[1]TDSheet!$A:$AC,29,0)</f>
        <v>кор</v>
      </c>
      <c r="AD46" s="15" t="str">
        <f>VLOOKUP(A:A,[1]TDSheet!$A:$AD,30,0)</f>
        <v>кор</v>
      </c>
      <c r="AE46" s="15">
        <f t="shared" si="13"/>
        <v>240</v>
      </c>
      <c r="AF46" s="15">
        <f t="shared" si="14"/>
        <v>0</v>
      </c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1076</v>
      </c>
      <c r="D47" s="8">
        <v>449</v>
      </c>
      <c r="E47" s="20">
        <v>1046</v>
      </c>
      <c r="F47" s="20">
        <v>479</v>
      </c>
      <c r="G47" s="1">
        <f>VLOOKUP(A:A,[1]TDSheet!$A:$G,7,0)</f>
        <v>0.5</v>
      </c>
      <c r="H47" s="1" t="e">
        <f>VLOOKUP(A:A,[1]TDSheet!$A:$H,8,0)</f>
        <v>#N/A</v>
      </c>
      <c r="I47" s="15">
        <f>VLOOKUP(A:A,[2]TDSheet!$A:$F,6,0)</f>
        <v>1061</v>
      </c>
      <c r="J47" s="15">
        <f t="shared" si="9"/>
        <v>-15</v>
      </c>
      <c r="K47" s="15">
        <f>VLOOKUP(A:A,[1]TDSheet!$A:$L,12,0)</f>
        <v>120</v>
      </c>
      <c r="L47" s="15">
        <f>VLOOKUP(A:A,[1]TDSheet!$A:$M,13,0)</f>
        <v>400</v>
      </c>
      <c r="M47" s="15">
        <f>VLOOKUP(A:A,[1]TDSheet!$A:$N,14,0)</f>
        <v>40</v>
      </c>
      <c r="N47" s="15">
        <f>VLOOKUP(A:A,[1]TDSheet!$A:$Q,17,0)</f>
        <v>400</v>
      </c>
      <c r="O47" s="15">
        <f>VLOOKUP(A:A,[1]TDSheet!$A:$R,18,0)</f>
        <v>400</v>
      </c>
      <c r="P47" s="15">
        <f>VLOOKUP(A:A,[1]TDSheet!$A:$T,20,0)</f>
        <v>80</v>
      </c>
      <c r="Q47" s="15"/>
      <c r="R47" s="17"/>
      <c r="S47" s="15">
        <f t="shared" si="10"/>
        <v>209.2</v>
      </c>
      <c r="T47" s="17"/>
      <c r="U47" s="18">
        <f t="shared" si="11"/>
        <v>9.1730401529636723</v>
      </c>
      <c r="V47" s="15">
        <f t="shared" si="12"/>
        <v>2.2896749521988529</v>
      </c>
      <c r="W47" s="15"/>
      <c r="X47" s="15"/>
      <c r="Y47" s="15">
        <f>VLOOKUP(A:A,[1]TDSheet!$A:$Z,26,0)</f>
        <v>302.60000000000002</v>
      </c>
      <c r="Z47" s="15">
        <f>VLOOKUP(A:A,[1]TDSheet!$A:$AA,27,0)</f>
        <v>222.6</v>
      </c>
      <c r="AA47" s="15">
        <f>VLOOKUP(A:A,[1]TDSheet!$A:$S,19,0)</f>
        <v>231.6</v>
      </c>
      <c r="AB47" s="15">
        <f>VLOOKUP(A:A,[3]TDSheet!$A:$D,4,0)</f>
        <v>91</v>
      </c>
      <c r="AC47" s="15" t="e">
        <f>VLOOKUP(A:A,[1]TDSheet!$A:$AC,29,0)</f>
        <v>#N/A</v>
      </c>
      <c r="AD47" s="15" t="e">
        <f>VLOOKUP(A:A,[1]TDSheet!$A:$AD,30,0)</f>
        <v>#N/A</v>
      </c>
      <c r="AE47" s="15">
        <f t="shared" si="13"/>
        <v>0</v>
      </c>
      <c r="AF47" s="15">
        <f t="shared" si="14"/>
        <v>0</v>
      </c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24</v>
      </c>
      <c r="D48" s="8">
        <v>266</v>
      </c>
      <c r="E48" s="8">
        <v>62</v>
      </c>
      <c r="F48" s="8">
        <v>46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73</v>
      </c>
      <c r="J48" s="15">
        <f t="shared" si="9"/>
        <v>-11</v>
      </c>
      <c r="K48" s="15">
        <f>VLOOKUP(A:A,[1]TDSheet!$A:$L,12,0)</f>
        <v>0</v>
      </c>
      <c r="L48" s="15">
        <f>VLOOKUP(A:A,[1]TDSheet!$A:$M,13,0)</f>
        <v>40</v>
      </c>
      <c r="M48" s="15">
        <f>VLOOKUP(A:A,[1]TDSheet!$A:$N,14,0)</f>
        <v>0</v>
      </c>
      <c r="N48" s="15">
        <f>VLOOKUP(A:A,[1]TDSheet!$A:$Q,17,0)</f>
        <v>40</v>
      </c>
      <c r="O48" s="15">
        <f>VLOOKUP(A:A,[1]TDSheet!$A:$R,18,0)</f>
        <v>0</v>
      </c>
      <c r="P48" s="15">
        <f>VLOOKUP(A:A,[1]TDSheet!$A:$T,20,0)</f>
        <v>0</v>
      </c>
      <c r="Q48" s="15"/>
      <c r="R48" s="17"/>
      <c r="S48" s="15">
        <f t="shared" si="10"/>
        <v>12.4</v>
      </c>
      <c r="T48" s="17"/>
      <c r="U48" s="18">
        <f t="shared" si="11"/>
        <v>10.161290322580644</v>
      </c>
      <c r="V48" s="15">
        <f t="shared" si="12"/>
        <v>3.7096774193548385</v>
      </c>
      <c r="W48" s="15"/>
      <c r="X48" s="15"/>
      <c r="Y48" s="15">
        <f>VLOOKUP(A:A,[1]TDSheet!$A:$Z,26,0)</f>
        <v>19</v>
      </c>
      <c r="Z48" s="15">
        <f>VLOOKUP(A:A,[1]TDSheet!$A:$AA,27,0)</f>
        <v>13</v>
      </c>
      <c r="AA48" s="15">
        <f>VLOOKUP(A:A,[1]TDSheet!$A:$S,19,0)</f>
        <v>15.6</v>
      </c>
      <c r="AB48" s="15">
        <f>VLOOKUP(A:A,[3]TDSheet!$A:$D,4,0)</f>
        <v>2</v>
      </c>
      <c r="AC48" s="15" t="str">
        <f>VLOOKUP(A:A,[1]TDSheet!$A:$AC,29,0)</f>
        <v>увел</v>
      </c>
      <c r="AD48" s="15" t="str">
        <f>VLOOKUP(A:A,[1]TDSheet!$A:$AD,30,0)</f>
        <v>увел</v>
      </c>
      <c r="AE48" s="15">
        <f t="shared" si="13"/>
        <v>0</v>
      </c>
      <c r="AF48" s="15">
        <f t="shared" si="14"/>
        <v>0</v>
      </c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2307</v>
      </c>
      <c r="D49" s="8">
        <v>750</v>
      </c>
      <c r="E49" s="8">
        <v>1926</v>
      </c>
      <c r="F49" s="8">
        <v>1088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1964</v>
      </c>
      <c r="J49" s="15">
        <f t="shared" si="9"/>
        <v>-38</v>
      </c>
      <c r="K49" s="15">
        <f>VLOOKUP(A:A,[1]TDSheet!$A:$L,12,0)</f>
        <v>0</v>
      </c>
      <c r="L49" s="15">
        <f>VLOOKUP(A:A,[1]TDSheet!$A:$M,13,0)</f>
        <v>1000</v>
      </c>
      <c r="M49" s="15">
        <f>VLOOKUP(A:A,[1]TDSheet!$A:$N,14,0)</f>
        <v>0</v>
      </c>
      <c r="N49" s="15">
        <f>VLOOKUP(A:A,[1]TDSheet!$A:$Q,17,0)</f>
        <v>200</v>
      </c>
      <c r="O49" s="15">
        <f>VLOOKUP(A:A,[1]TDSheet!$A:$R,18,0)</f>
        <v>800</v>
      </c>
      <c r="P49" s="15">
        <f>VLOOKUP(A:A,[1]TDSheet!$A:$T,20,0)</f>
        <v>0</v>
      </c>
      <c r="Q49" s="15"/>
      <c r="R49" s="17"/>
      <c r="S49" s="15">
        <f t="shared" si="10"/>
        <v>385.2</v>
      </c>
      <c r="T49" s="17"/>
      <c r="U49" s="18">
        <f t="shared" si="11"/>
        <v>8.0166147455867076</v>
      </c>
      <c r="V49" s="15">
        <f t="shared" si="12"/>
        <v>2.8245067497403946</v>
      </c>
      <c r="W49" s="15"/>
      <c r="X49" s="15"/>
      <c r="Y49" s="15">
        <f>VLOOKUP(A:A,[1]TDSheet!$A:$Z,26,0)</f>
        <v>505.6</v>
      </c>
      <c r="Z49" s="15">
        <f>VLOOKUP(A:A,[1]TDSheet!$A:$AA,27,0)</f>
        <v>418.6</v>
      </c>
      <c r="AA49" s="15">
        <f>VLOOKUP(A:A,[1]TDSheet!$A:$S,19,0)</f>
        <v>393.8</v>
      </c>
      <c r="AB49" s="15">
        <f>VLOOKUP(A:A,[3]TDSheet!$A:$D,4,0)</f>
        <v>286</v>
      </c>
      <c r="AC49" s="15" t="str">
        <f>VLOOKUP(A:A,[1]TDSheet!$A:$AC,29,0)</f>
        <v>м1400з</v>
      </c>
      <c r="AD49" s="15" t="str">
        <f>VLOOKUP(A:A,[1]TDSheet!$A:$AD,30,0)</f>
        <v>м1400з</v>
      </c>
      <c r="AE49" s="15">
        <f t="shared" si="13"/>
        <v>0</v>
      </c>
      <c r="AF49" s="15">
        <f t="shared" si="14"/>
        <v>0</v>
      </c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4656</v>
      </c>
      <c r="D50" s="8">
        <v>3002</v>
      </c>
      <c r="E50" s="8">
        <v>5020</v>
      </c>
      <c r="F50" s="8">
        <v>2562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5082</v>
      </c>
      <c r="J50" s="15">
        <f t="shared" si="9"/>
        <v>-62</v>
      </c>
      <c r="K50" s="15">
        <f>VLOOKUP(A:A,[1]TDSheet!$A:$L,12,0)</f>
        <v>600</v>
      </c>
      <c r="L50" s="15">
        <f>VLOOKUP(A:A,[1]TDSheet!$A:$M,13,0)</f>
        <v>2000</v>
      </c>
      <c r="M50" s="15">
        <f>VLOOKUP(A:A,[1]TDSheet!$A:$N,14,0)</f>
        <v>0</v>
      </c>
      <c r="N50" s="15">
        <f>VLOOKUP(A:A,[1]TDSheet!$A:$Q,17,0)</f>
        <v>600</v>
      </c>
      <c r="O50" s="15">
        <f>VLOOKUP(A:A,[1]TDSheet!$A:$R,18,0)</f>
        <v>2200</v>
      </c>
      <c r="P50" s="15">
        <f>VLOOKUP(A:A,[1]TDSheet!$A:$T,20,0)</f>
        <v>0</v>
      </c>
      <c r="Q50" s="15"/>
      <c r="R50" s="17">
        <v>600</v>
      </c>
      <c r="S50" s="15">
        <f t="shared" si="10"/>
        <v>1004</v>
      </c>
      <c r="T50" s="17"/>
      <c r="U50" s="18">
        <f t="shared" si="11"/>
        <v>8.5278884462151403</v>
      </c>
      <c r="V50" s="15">
        <f t="shared" si="12"/>
        <v>2.5517928286852589</v>
      </c>
      <c r="W50" s="15"/>
      <c r="X50" s="15"/>
      <c r="Y50" s="15">
        <f>VLOOKUP(A:A,[1]TDSheet!$A:$Z,26,0)</f>
        <v>1148.8</v>
      </c>
      <c r="Z50" s="15">
        <f>VLOOKUP(A:A,[1]TDSheet!$A:$AA,27,0)</f>
        <v>1152</v>
      </c>
      <c r="AA50" s="15">
        <f>VLOOKUP(A:A,[1]TDSheet!$A:$S,19,0)</f>
        <v>1012.4</v>
      </c>
      <c r="AB50" s="15">
        <f>VLOOKUP(A:A,[3]TDSheet!$A:$D,4,0)</f>
        <v>813</v>
      </c>
      <c r="AC50" s="15" t="str">
        <f>VLOOKUP(A:A,[1]TDSheet!$A:$AC,29,0)</f>
        <v>кор</v>
      </c>
      <c r="AD50" s="15" t="str">
        <f>VLOOKUP(A:A,[1]TDSheet!$A:$AD,30,0)</f>
        <v>кор</v>
      </c>
      <c r="AE50" s="15">
        <f t="shared" si="13"/>
        <v>240</v>
      </c>
      <c r="AF50" s="15">
        <f t="shared" si="14"/>
        <v>0</v>
      </c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66</v>
      </c>
      <c r="D51" s="8">
        <v>107</v>
      </c>
      <c r="E51" s="8">
        <v>65</v>
      </c>
      <c r="F51" s="8">
        <v>27</v>
      </c>
      <c r="G51" s="1">
        <f>VLOOKUP(A:A,[1]TDSheet!$A:$G,7,0)</f>
        <v>0.84</v>
      </c>
      <c r="H51" s="1" t="e">
        <f>VLOOKUP(A:A,[1]TDSheet!$A:$H,8,0)</f>
        <v>#N/A</v>
      </c>
      <c r="I51" s="15">
        <f>VLOOKUP(A:A,[2]TDSheet!$A:$F,6,0)</f>
        <v>91</v>
      </c>
      <c r="J51" s="15">
        <f t="shared" si="9"/>
        <v>-26</v>
      </c>
      <c r="K51" s="15">
        <f>VLOOKUP(A:A,[1]TDSheet!$A:$L,12,0)</f>
        <v>0</v>
      </c>
      <c r="L51" s="15">
        <f>VLOOKUP(A:A,[1]TDSheet!$A:$M,13,0)</f>
        <v>60</v>
      </c>
      <c r="M51" s="15">
        <f>VLOOKUP(A:A,[1]TDSheet!$A:$N,14,0)</f>
        <v>30</v>
      </c>
      <c r="N51" s="15">
        <f>VLOOKUP(A:A,[1]TDSheet!$A:$Q,17,0)</f>
        <v>0</v>
      </c>
      <c r="O51" s="15">
        <f>VLOOKUP(A:A,[1]TDSheet!$A:$R,18,0)</f>
        <v>0</v>
      </c>
      <c r="P51" s="15">
        <f>VLOOKUP(A:A,[1]TDSheet!$A:$T,20,0)</f>
        <v>0</v>
      </c>
      <c r="Q51" s="15"/>
      <c r="R51" s="17"/>
      <c r="S51" s="15">
        <f t="shared" si="10"/>
        <v>13</v>
      </c>
      <c r="T51" s="17"/>
      <c r="U51" s="18">
        <f t="shared" si="11"/>
        <v>9</v>
      </c>
      <c r="V51" s="15">
        <f t="shared" si="12"/>
        <v>2.0769230769230771</v>
      </c>
      <c r="W51" s="15"/>
      <c r="X51" s="15"/>
      <c r="Y51" s="15">
        <f>VLOOKUP(A:A,[1]TDSheet!$A:$Z,26,0)</f>
        <v>20</v>
      </c>
      <c r="Z51" s="15">
        <f>VLOOKUP(A:A,[1]TDSheet!$A:$AA,27,0)</f>
        <v>15.2</v>
      </c>
      <c r="AA51" s="15">
        <f>VLOOKUP(A:A,[1]TDSheet!$A:$S,19,0)</f>
        <v>14</v>
      </c>
      <c r="AB51" s="15">
        <f>VLOOKUP(A:A,[3]TDSheet!$A:$D,4,0)</f>
        <v>3</v>
      </c>
      <c r="AC51" s="15" t="str">
        <f>VLOOKUP(A:A,[1]TDSheet!$A:$AC,29,0)</f>
        <v>склад</v>
      </c>
      <c r="AD51" s="15" t="str">
        <f>VLOOKUP(A:A,[1]TDSheet!$A:$AD,30,0)</f>
        <v>увел</v>
      </c>
      <c r="AE51" s="15">
        <f t="shared" si="13"/>
        <v>0</v>
      </c>
      <c r="AF51" s="15">
        <f t="shared" si="14"/>
        <v>0</v>
      </c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1032</v>
      </c>
      <c r="D52" s="8">
        <v>1449</v>
      </c>
      <c r="E52" s="8">
        <v>1607</v>
      </c>
      <c r="F52" s="8">
        <v>853</v>
      </c>
      <c r="G52" s="1">
        <f>VLOOKUP(A:A,[1]TDSheet!$A:$G,7,0)</f>
        <v>0.3</v>
      </c>
      <c r="H52" s="1">
        <f>VLOOKUP(A:A,[1]TDSheet!$A:$H,8,0)</f>
        <v>60</v>
      </c>
      <c r="I52" s="15">
        <f>VLOOKUP(A:A,[2]TDSheet!$A:$F,6,0)</f>
        <v>1620</v>
      </c>
      <c r="J52" s="15">
        <f t="shared" si="9"/>
        <v>-13</v>
      </c>
      <c r="K52" s="15">
        <f>VLOOKUP(A:A,[1]TDSheet!$A:$L,12,0)</f>
        <v>200</v>
      </c>
      <c r="L52" s="15">
        <f>VLOOKUP(A:A,[1]TDSheet!$A:$M,13,0)</f>
        <v>600</v>
      </c>
      <c r="M52" s="15">
        <f>VLOOKUP(A:A,[1]TDSheet!$A:$N,14,0)</f>
        <v>0</v>
      </c>
      <c r="N52" s="15">
        <f>VLOOKUP(A:A,[1]TDSheet!$A:$Q,17,0)</f>
        <v>120</v>
      </c>
      <c r="O52" s="15">
        <f>VLOOKUP(A:A,[1]TDSheet!$A:$R,18,0)</f>
        <v>400</v>
      </c>
      <c r="P52" s="15">
        <f>VLOOKUP(A:A,[1]TDSheet!$A:$T,20,0)</f>
        <v>240</v>
      </c>
      <c r="Q52" s="15"/>
      <c r="R52" s="17"/>
      <c r="S52" s="15">
        <f t="shared" si="10"/>
        <v>321.39999999999998</v>
      </c>
      <c r="T52" s="17">
        <v>200</v>
      </c>
      <c r="U52" s="18">
        <f t="shared" si="11"/>
        <v>8.1300560049782202</v>
      </c>
      <c r="V52" s="15">
        <f t="shared" si="12"/>
        <v>2.6540136901057876</v>
      </c>
      <c r="W52" s="15"/>
      <c r="X52" s="15"/>
      <c r="Y52" s="15">
        <f>VLOOKUP(A:A,[1]TDSheet!$A:$Z,26,0)</f>
        <v>382.8</v>
      </c>
      <c r="Z52" s="15">
        <f>VLOOKUP(A:A,[1]TDSheet!$A:$AA,27,0)</f>
        <v>347.2</v>
      </c>
      <c r="AA52" s="15">
        <f>VLOOKUP(A:A,[1]TDSheet!$A:$S,19,0)</f>
        <v>322</v>
      </c>
      <c r="AB52" s="15">
        <f>VLOOKUP(A:A,[3]TDSheet!$A:$D,4,0)</f>
        <v>312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3"/>
        <v>0</v>
      </c>
      <c r="AF52" s="15">
        <f t="shared" si="14"/>
        <v>60</v>
      </c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166</v>
      </c>
      <c r="D53" s="8">
        <v>571</v>
      </c>
      <c r="E53" s="8">
        <v>507</v>
      </c>
      <c r="F53" s="8">
        <v>133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507</v>
      </c>
      <c r="J53" s="15">
        <f t="shared" si="9"/>
        <v>0</v>
      </c>
      <c r="K53" s="15">
        <f>VLOOKUP(A:A,[1]TDSheet!$A:$L,12,0)</f>
        <v>200</v>
      </c>
      <c r="L53" s="15">
        <f>VLOOKUP(A:A,[1]TDSheet!$A:$M,13,0)</f>
        <v>120</v>
      </c>
      <c r="M53" s="15">
        <f>VLOOKUP(A:A,[1]TDSheet!$A:$N,14,0)</f>
        <v>0</v>
      </c>
      <c r="N53" s="15">
        <f>VLOOKUP(A:A,[1]TDSheet!$A:$Q,17,0)</f>
        <v>160</v>
      </c>
      <c r="O53" s="15">
        <f>VLOOKUP(A:A,[1]TDSheet!$A:$R,18,0)</f>
        <v>120</v>
      </c>
      <c r="P53" s="15">
        <f>VLOOKUP(A:A,[1]TDSheet!$A:$T,20,0)</f>
        <v>80</v>
      </c>
      <c r="Q53" s="15"/>
      <c r="R53" s="17"/>
      <c r="S53" s="15">
        <f t="shared" si="10"/>
        <v>101.4</v>
      </c>
      <c r="T53" s="17"/>
      <c r="U53" s="18">
        <f t="shared" si="11"/>
        <v>8.0177514792899398</v>
      </c>
      <c r="V53" s="15">
        <f t="shared" si="12"/>
        <v>1.3116370808678501</v>
      </c>
      <c r="W53" s="15"/>
      <c r="X53" s="15"/>
      <c r="Y53" s="15">
        <f>VLOOKUP(A:A,[1]TDSheet!$A:$Z,26,0)</f>
        <v>59.2</v>
      </c>
      <c r="Z53" s="15">
        <f>VLOOKUP(A:A,[1]TDSheet!$A:$AA,27,0)</f>
        <v>48.6</v>
      </c>
      <c r="AA53" s="15">
        <f>VLOOKUP(A:A,[1]TDSheet!$A:$S,19,0)</f>
        <v>103.4</v>
      </c>
      <c r="AB53" s="15">
        <f>VLOOKUP(A:A,[3]TDSheet!$A:$D,4,0)</f>
        <v>49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0</v>
      </c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1188</v>
      </c>
      <c r="D54" s="8">
        <v>3211</v>
      </c>
      <c r="E54" s="8">
        <v>1907</v>
      </c>
      <c r="F54" s="8">
        <v>1013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1934</v>
      </c>
      <c r="J54" s="15">
        <f t="shared" si="9"/>
        <v>-27</v>
      </c>
      <c r="K54" s="15">
        <f>VLOOKUP(A:A,[1]TDSheet!$A:$L,12,0)</f>
        <v>0</v>
      </c>
      <c r="L54" s="15">
        <f>VLOOKUP(A:A,[1]TDSheet!$A:$M,13,0)</f>
        <v>840</v>
      </c>
      <c r="M54" s="15">
        <f>VLOOKUP(A:A,[1]TDSheet!$A:$N,14,0)</f>
        <v>0</v>
      </c>
      <c r="N54" s="15">
        <f>VLOOKUP(A:A,[1]TDSheet!$A:$Q,17,0)</f>
        <v>280</v>
      </c>
      <c r="O54" s="15">
        <f>VLOOKUP(A:A,[1]TDSheet!$A:$R,18,0)</f>
        <v>420</v>
      </c>
      <c r="P54" s="15">
        <f>VLOOKUP(A:A,[1]TDSheet!$A:$T,20,0)</f>
        <v>280</v>
      </c>
      <c r="Q54" s="15"/>
      <c r="R54" s="17"/>
      <c r="S54" s="15">
        <f t="shared" si="10"/>
        <v>381.4</v>
      </c>
      <c r="T54" s="17">
        <v>280</v>
      </c>
      <c r="U54" s="18">
        <f t="shared" si="11"/>
        <v>8.1620346093340324</v>
      </c>
      <c r="V54" s="15">
        <f t="shared" si="12"/>
        <v>2.6560041950707918</v>
      </c>
      <c r="W54" s="15"/>
      <c r="X54" s="15"/>
      <c r="Y54" s="15">
        <f>VLOOKUP(A:A,[1]TDSheet!$A:$Z,26,0)</f>
        <v>441.2</v>
      </c>
      <c r="Z54" s="15">
        <f>VLOOKUP(A:A,[1]TDSheet!$A:$AA,27,0)</f>
        <v>371.4</v>
      </c>
      <c r="AA54" s="15">
        <f>VLOOKUP(A:A,[1]TDSheet!$A:$S,19,0)</f>
        <v>373.4</v>
      </c>
      <c r="AB54" s="15">
        <f>VLOOKUP(A:A,[3]TDSheet!$A:$D,4,0)</f>
        <v>339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3"/>
        <v>0</v>
      </c>
      <c r="AF54" s="15">
        <f t="shared" si="14"/>
        <v>28</v>
      </c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828</v>
      </c>
      <c r="D55" s="8">
        <v>2753</v>
      </c>
      <c r="E55" s="8">
        <v>1619</v>
      </c>
      <c r="F55" s="8">
        <v>1067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1657</v>
      </c>
      <c r="J55" s="15">
        <f t="shared" si="9"/>
        <v>-38</v>
      </c>
      <c r="K55" s="15">
        <f>VLOOKUP(A:A,[1]TDSheet!$A:$L,12,0)</f>
        <v>420</v>
      </c>
      <c r="L55" s="15">
        <f>VLOOKUP(A:A,[1]TDSheet!$A:$M,13,0)</f>
        <v>420</v>
      </c>
      <c r="M55" s="15">
        <f>VLOOKUP(A:A,[1]TDSheet!$A:$N,14,0)</f>
        <v>0</v>
      </c>
      <c r="N55" s="15">
        <f>VLOOKUP(A:A,[1]TDSheet!$A:$Q,17,0)</f>
        <v>0</v>
      </c>
      <c r="O55" s="15">
        <f>VLOOKUP(A:A,[1]TDSheet!$A:$R,18,0)</f>
        <v>420</v>
      </c>
      <c r="P55" s="15">
        <f>VLOOKUP(A:A,[1]TDSheet!$A:$T,20,0)</f>
        <v>280</v>
      </c>
      <c r="Q55" s="15"/>
      <c r="R55" s="17"/>
      <c r="S55" s="15">
        <f t="shared" si="10"/>
        <v>323.8</v>
      </c>
      <c r="T55" s="17"/>
      <c r="U55" s="18">
        <f t="shared" si="11"/>
        <v>8.051266213712168</v>
      </c>
      <c r="V55" s="15">
        <f t="shared" si="12"/>
        <v>3.2952439777640516</v>
      </c>
      <c r="W55" s="15"/>
      <c r="X55" s="15"/>
      <c r="Y55" s="15">
        <f>VLOOKUP(A:A,[1]TDSheet!$A:$Z,26,0)</f>
        <v>332</v>
      </c>
      <c r="Z55" s="15">
        <f>VLOOKUP(A:A,[1]TDSheet!$A:$AA,27,0)</f>
        <v>306.2</v>
      </c>
      <c r="AA55" s="15">
        <f>VLOOKUP(A:A,[1]TDSheet!$A:$S,19,0)</f>
        <v>326.39999999999998</v>
      </c>
      <c r="AB55" s="15">
        <f>VLOOKUP(A:A,[3]TDSheet!$A:$D,4,0)</f>
        <v>224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3"/>
        <v>0</v>
      </c>
      <c r="AF55" s="15">
        <f t="shared" si="14"/>
        <v>0</v>
      </c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52</v>
      </c>
      <c r="D56" s="8">
        <v>212</v>
      </c>
      <c r="E56" s="8">
        <v>162</v>
      </c>
      <c r="F56" s="8">
        <v>49</v>
      </c>
      <c r="G56" s="1">
        <f>VLOOKUP(A:A,[1]TDSheet!$A:$G,7,0)</f>
        <v>0.1</v>
      </c>
      <c r="H56" s="1" t="e">
        <f>VLOOKUP(A:A,[1]TDSheet!$A:$H,8,0)</f>
        <v>#N/A</v>
      </c>
      <c r="I56" s="15">
        <f>VLOOKUP(A:A,[2]TDSheet!$A:$F,6,0)</f>
        <v>205</v>
      </c>
      <c r="J56" s="15">
        <f t="shared" si="9"/>
        <v>-43</v>
      </c>
      <c r="K56" s="15">
        <f>VLOOKUP(A:A,[1]TDSheet!$A:$L,12,0)</f>
        <v>120</v>
      </c>
      <c r="L56" s="15">
        <f>VLOOKUP(A:A,[1]TDSheet!$A:$M,13,0)</f>
        <v>80</v>
      </c>
      <c r="M56" s="15">
        <f>VLOOKUP(A:A,[1]TDSheet!$A:$N,14,0)</f>
        <v>0</v>
      </c>
      <c r="N56" s="15">
        <f>VLOOKUP(A:A,[1]TDSheet!$A:$Q,17,0)</f>
        <v>0</v>
      </c>
      <c r="O56" s="15">
        <f>VLOOKUP(A:A,[1]TDSheet!$A:$R,18,0)</f>
        <v>40</v>
      </c>
      <c r="P56" s="15">
        <f>VLOOKUP(A:A,[1]TDSheet!$A:$T,20,0)</f>
        <v>40</v>
      </c>
      <c r="Q56" s="15"/>
      <c r="R56" s="17"/>
      <c r="S56" s="15">
        <f t="shared" si="10"/>
        <v>32.4</v>
      </c>
      <c r="T56" s="17"/>
      <c r="U56" s="18">
        <f t="shared" si="11"/>
        <v>10.154320987654321</v>
      </c>
      <c r="V56" s="15">
        <f t="shared" si="12"/>
        <v>1.5123456790123457</v>
      </c>
      <c r="W56" s="15"/>
      <c r="X56" s="15"/>
      <c r="Y56" s="15">
        <f>VLOOKUP(A:A,[1]TDSheet!$A:$Z,26,0)</f>
        <v>27</v>
      </c>
      <c r="Z56" s="15">
        <f>VLOOKUP(A:A,[1]TDSheet!$A:$AA,27,0)</f>
        <v>29.4</v>
      </c>
      <c r="AA56" s="15">
        <f>VLOOKUP(A:A,[1]TDSheet!$A:$S,19,0)</f>
        <v>40.200000000000003</v>
      </c>
      <c r="AB56" s="15">
        <f>VLOOKUP(A:A,[3]TDSheet!$A:$D,4,0)</f>
        <v>16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3"/>
        <v>0</v>
      </c>
      <c r="AF56" s="15">
        <f t="shared" si="14"/>
        <v>0</v>
      </c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9</v>
      </c>
      <c r="C57" s="8">
        <v>37.621000000000002</v>
      </c>
      <c r="D57" s="8">
        <v>38.814</v>
      </c>
      <c r="E57" s="8">
        <v>55.9</v>
      </c>
      <c r="F57" s="8">
        <v>19.305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71.7</v>
      </c>
      <c r="J57" s="15">
        <f t="shared" si="9"/>
        <v>-15.800000000000004</v>
      </c>
      <c r="K57" s="15">
        <f>VLOOKUP(A:A,[1]TDSheet!$A:$L,12,0)</f>
        <v>20</v>
      </c>
      <c r="L57" s="15">
        <f>VLOOKUP(A:A,[1]TDSheet!$A:$M,13,0)</f>
        <v>40</v>
      </c>
      <c r="M57" s="15">
        <f>VLOOKUP(A:A,[1]TDSheet!$A:$N,14,0)</f>
        <v>20</v>
      </c>
      <c r="N57" s="15">
        <f>VLOOKUP(A:A,[1]TDSheet!$A:$Q,17,0)</f>
        <v>0</v>
      </c>
      <c r="O57" s="15">
        <f>VLOOKUP(A:A,[1]TDSheet!$A:$R,18,0)</f>
        <v>10</v>
      </c>
      <c r="P57" s="15">
        <f>VLOOKUP(A:A,[1]TDSheet!$A:$T,20,0)</f>
        <v>0</v>
      </c>
      <c r="Q57" s="15"/>
      <c r="R57" s="17"/>
      <c r="S57" s="15">
        <f t="shared" si="10"/>
        <v>11.18</v>
      </c>
      <c r="T57" s="17"/>
      <c r="U57" s="18">
        <f t="shared" si="11"/>
        <v>9.776833631484795</v>
      </c>
      <c r="V57" s="15">
        <f t="shared" si="12"/>
        <v>1.7267441860465116</v>
      </c>
      <c r="W57" s="15"/>
      <c r="X57" s="15"/>
      <c r="Y57" s="15">
        <f>VLOOKUP(A:A,[1]TDSheet!$A:$Z,26,0)</f>
        <v>20.4998</v>
      </c>
      <c r="Z57" s="15">
        <f>VLOOKUP(A:A,[1]TDSheet!$A:$AA,27,0)</f>
        <v>7.7824</v>
      </c>
      <c r="AA57" s="15">
        <f>VLOOKUP(A:A,[1]TDSheet!$A:$S,19,0)</f>
        <v>9.4847999999999999</v>
      </c>
      <c r="AB57" s="15">
        <f>VLOOKUP(A:A,[3]TDSheet!$A:$D,4,0)</f>
        <v>13.492000000000001</v>
      </c>
      <c r="AC57" s="15" t="str">
        <f>VLOOKUP(A:A,[1]TDSheet!$A:$AC,29,0)</f>
        <v>костик</v>
      </c>
      <c r="AD57" s="15" t="str">
        <f>VLOOKUP(A:A,[1]TDSheet!$A:$AD,30,0)</f>
        <v>увел</v>
      </c>
      <c r="AE57" s="15">
        <f t="shared" si="13"/>
        <v>0</v>
      </c>
      <c r="AF57" s="15">
        <f t="shared" si="14"/>
        <v>0</v>
      </c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107</v>
      </c>
      <c r="D58" s="8">
        <v>619</v>
      </c>
      <c r="E58" s="8">
        <v>486</v>
      </c>
      <c r="F58" s="8">
        <v>227</v>
      </c>
      <c r="G58" s="1">
        <f>VLOOKUP(A:A,[1]TDSheet!$A:$G,7,0)</f>
        <v>0.3</v>
      </c>
      <c r="H58" s="1">
        <f>VLOOKUP(A:A,[1]TDSheet!$A:$H,8,0)</f>
        <v>45</v>
      </c>
      <c r="I58" s="15">
        <f>VLOOKUP(A:A,[2]TDSheet!$A:$F,6,0)</f>
        <v>493</v>
      </c>
      <c r="J58" s="15">
        <f t="shared" si="9"/>
        <v>-7</v>
      </c>
      <c r="K58" s="15">
        <f>VLOOKUP(A:A,[1]TDSheet!$A:$L,12,0)</f>
        <v>120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VLOOKUP(A:A,[1]TDSheet!$A:$Q,17,0)</f>
        <v>280</v>
      </c>
      <c r="O58" s="15">
        <f>VLOOKUP(A:A,[1]TDSheet!$A:$R,18,0)</f>
        <v>120</v>
      </c>
      <c r="P58" s="15">
        <f>VLOOKUP(A:A,[1]TDSheet!$A:$T,20,0)</f>
        <v>80</v>
      </c>
      <c r="Q58" s="15"/>
      <c r="R58" s="17"/>
      <c r="S58" s="15">
        <f t="shared" si="10"/>
        <v>97.2</v>
      </c>
      <c r="T58" s="17"/>
      <c r="U58" s="18">
        <f t="shared" si="11"/>
        <v>8.5082304526748977</v>
      </c>
      <c r="V58" s="15">
        <f t="shared" si="12"/>
        <v>2.3353909465020575</v>
      </c>
      <c r="W58" s="15"/>
      <c r="X58" s="15"/>
      <c r="Y58" s="15">
        <f>VLOOKUP(A:A,[1]TDSheet!$A:$Z,26,0)</f>
        <v>52.4</v>
      </c>
      <c r="Z58" s="15">
        <f>VLOOKUP(A:A,[1]TDSheet!$A:$AA,27,0)</f>
        <v>52.2</v>
      </c>
      <c r="AA58" s="15">
        <f>VLOOKUP(A:A,[1]TDSheet!$A:$S,19,0)</f>
        <v>102.4</v>
      </c>
      <c r="AB58" s="15">
        <f>VLOOKUP(A:A,[3]TDSheet!$A:$D,4,0)</f>
        <v>42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3"/>
        <v>0</v>
      </c>
      <c r="AF58" s="15">
        <f t="shared" si="14"/>
        <v>0</v>
      </c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392</v>
      </c>
      <c r="D59" s="8">
        <v>496</v>
      </c>
      <c r="E59" s="8">
        <v>549</v>
      </c>
      <c r="F59" s="8">
        <v>316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568</v>
      </c>
      <c r="J59" s="15">
        <f t="shared" si="9"/>
        <v>-19</v>
      </c>
      <c r="K59" s="15">
        <f>VLOOKUP(A:A,[1]TDSheet!$A:$L,12,0)</f>
        <v>120</v>
      </c>
      <c r="L59" s="15">
        <f>VLOOKUP(A:A,[1]TDSheet!$A:$M,13,0)</f>
        <v>150</v>
      </c>
      <c r="M59" s="15">
        <f>VLOOKUP(A:A,[1]TDSheet!$A:$N,14,0)</f>
        <v>30</v>
      </c>
      <c r="N59" s="15">
        <f>VLOOKUP(A:A,[1]TDSheet!$A:$Q,17,0)</f>
        <v>90</v>
      </c>
      <c r="O59" s="15">
        <f>VLOOKUP(A:A,[1]TDSheet!$A:$R,18,0)</f>
        <v>120</v>
      </c>
      <c r="P59" s="15">
        <f>VLOOKUP(A:A,[1]TDSheet!$A:$T,20,0)</f>
        <v>90</v>
      </c>
      <c r="Q59" s="15"/>
      <c r="R59" s="17"/>
      <c r="S59" s="15">
        <f t="shared" si="10"/>
        <v>109.8</v>
      </c>
      <c r="T59" s="17"/>
      <c r="U59" s="18">
        <f t="shared" si="11"/>
        <v>8.3424408014571956</v>
      </c>
      <c r="V59" s="15">
        <f t="shared" si="12"/>
        <v>2.8779599271402549</v>
      </c>
      <c r="W59" s="15"/>
      <c r="X59" s="15"/>
      <c r="Y59" s="15">
        <f>VLOOKUP(A:A,[1]TDSheet!$A:$Z,26,0)</f>
        <v>140.4</v>
      </c>
      <c r="Z59" s="15">
        <f>VLOOKUP(A:A,[1]TDSheet!$A:$AA,27,0)</f>
        <v>124.6</v>
      </c>
      <c r="AA59" s="15">
        <f>VLOOKUP(A:A,[1]TDSheet!$A:$S,19,0)</f>
        <v>117</v>
      </c>
      <c r="AB59" s="15">
        <f>VLOOKUP(A:A,[3]TDSheet!$A:$D,4,0)</f>
        <v>73</v>
      </c>
      <c r="AC59" s="15" t="str">
        <f>VLOOKUP(A:A,[1]TDSheet!$A:$AC,29,0)</f>
        <v>костик</v>
      </c>
      <c r="AD59" s="15" t="str">
        <f>VLOOKUP(A:A,[1]TDSheet!$A:$AD,30,0)</f>
        <v>костик</v>
      </c>
      <c r="AE59" s="15">
        <f t="shared" si="13"/>
        <v>0</v>
      </c>
      <c r="AF59" s="15">
        <f t="shared" si="14"/>
        <v>0</v>
      </c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9</v>
      </c>
      <c r="C60" s="8">
        <v>363.714</v>
      </c>
      <c r="D60" s="8">
        <v>267.51600000000002</v>
      </c>
      <c r="E60" s="8">
        <v>436.435</v>
      </c>
      <c r="F60" s="8">
        <v>184.77600000000001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449.5</v>
      </c>
      <c r="J60" s="15">
        <f t="shared" si="9"/>
        <v>-13.064999999999998</v>
      </c>
      <c r="K60" s="15">
        <f>VLOOKUP(A:A,[1]TDSheet!$A:$L,12,0)</f>
        <v>100</v>
      </c>
      <c r="L60" s="15">
        <f>VLOOKUP(A:A,[1]TDSheet!$A:$M,13,0)</f>
        <v>200</v>
      </c>
      <c r="M60" s="15">
        <f>VLOOKUP(A:A,[1]TDSheet!$A:$N,14,0)</f>
        <v>0</v>
      </c>
      <c r="N60" s="15">
        <f>VLOOKUP(A:A,[1]TDSheet!$A:$Q,17,0)</f>
        <v>0</v>
      </c>
      <c r="O60" s="15">
        <f>VLOOKUP(A:A,[1]TDSheet!$A:$R,18,0)</f>
        <v>90</v>
      </c>
      <c r="P60" s="15">
        <f>VLOOKUP(A:A,[1]TDSheet!$A:$T,20,0)</f>
        <v>80</v>
      </c>
      <c r="Q60" s="15"/>
      <c r="R60" s="17"/>
      <c r="S60" s="15">
        <f t="shared" si="10"/>
        <v>87.287000000000006</v>
      </c>
      <c r="T60" s="17"/>
      <c r="U60" s="18">
        <f t="shared" si="11"/>
        <v>7.5014148727760146</v>
      </c>
      <c r="V60" s="15">
        <f t="shared" si="12"/>
        <v>2.1168788021125713</v>
      </c>
      <c r="W60" s="15"/>
      <c r="X60" s="15"/>
      <c r="Y60" s="15">
        <f>VLOOKUP(A:A,[1]TDSheet!$A:$Z,26,0)</f>
        <v>113.78420000000001</v>
      </c>
      <c r="Z60" s="15">
        <f>VLOOKUP(A:A,[1]TDSheet!$A:$AA,27,0)</f>
        <v>90.225400000000008</v>
      </c>
      <c r="AA60" s="15">
        <f>VLOOKUP(A:A,[1]TDSheet!$A:$S,19,0)</f>
        <v>85.893799999999999</v>
      </c>
      <c r="AB60" s="15">
        <f>VLOOKUP(A:A,[3]TDSheet!$A:$D,4,0)</f>
        <v>70.242000000000004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0</v>
      </c>
      <c r="AF60" s="15">
        <f t="shared" si="14"/>
        <v>0</v>
      </c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-2</v>
      </c>
      <c r="D61" s="8">
        <v>691</v>
      </c>
      <c r="E61" s="8">
        <v>465</v>
      </c>
      <c r="F61" s="8">
        <v>79</v>
      </c>
      <c r="G61" s="1">
        <f>VLOOKUP(A:A,[1]TDSheet!$A:$G,7,0)</f>
        <v>0.09</v>
      </c>
      <c r="H61" s="1">
        <f>VLOOKUP(A:A,[1]TDSheet!$A:$H,8,0)</f>
        <v>45</v>
      </c>
      <c r="I61" s="15">
        <f>VLOOKUP(A:A,[2]TDSheet!$A:$F,6,0)</f>
        <v>481</v>
      </c>
      <c r="J61" s="15">
        <f t="shared" si="9"/>
        <v>-16</v>
      </c>
      <c r="K61" s="15">
        <f>VLOOKUP(A:A,[1]TDSheet!$A:$L,12,0)</f>
        <v>200</v>
      </c>
      <c r="L61" s="15">
        <f>VLOOKUP(A:A,[1]TDSheet!$A:$M,13,0)</f>
        <v>120</v>
      </c>
      <c r="M61" s="15">
        <f>VLOOKUP(A:A,[1]TDSheet!$A:$N,14,0)</f>
        <v>0</v>
      </c>
      <c r="N61" s="15">
        <f>VLOOKUP(A:A,[1]TDSheet!$A:$Q,17,0)</f>
        <v>240</v>
      </c>
      <c r="O61" s="15">
        <f>VLOOKUP(A:A,[1]TDSheet!$A:$R,18,0)</f>
        <v>120</v>
      </c>
      <c r="P61" s="15">
        <f>VLOOKUP(A:A,[1]TDSheet!$A:$T,20,0)</f>
        <v>80</v>
      </c>
      <c r="Q61" s="15"/>
      <c r="R61" s="17"/>
      <c r="S61" s="15">
        <f t="shared" si="10"/>
        <v>93</v>
      </c>
      <c r="T61" s="17"/>
      <c r="U61" s="18">
        <f t="shared" si="11"/>
        <v>9.021505376344086</v>
      </c>
      <c r="V61" s="15">
        <f t="shared" si="12"/>
        <v>0.84946236559139787</v>
      </c>
      <c r="W61" s="15"/>
      <c r="X61" s="15"/>
      <c r="Y61" s="15">
        <f>VLOOKUP(A:A,[1]TDSheet!$A:$Z,26,0)</f>
        <v>50.6</v>
      </c>
      <c r="Z61" s="15">
        <f>VLOOKUP(A:A,[1]TDSheet!$A:$AA,27,0)</f>
        <v>71.8</v>
      </c>
      <c r="AA61" s="15">
        <f>VLOOKUP(A:A,[1]TDSheet!$A:$S,19,0)</f>
        <v>100.8</v>
      </c>
      <c r="AB61" s="15">
        <f>VLOOKUP(A:A,[3]TDSheet!$A:$D,4,0)</f>
        <v>16</v>
      </c>
      <c r="AC61" s="15" t="str">
        <f>VLOOKUP(A:A,[1]TDSheet!$A:$AC,29,0)</f>
        <v>костик</v>
      </c>
      <c r="AD61" s="15">
        <f>VLOOKUP(A:A,[1]TDSheet!$A:$AD,30,0)</f>
        <v>0</v>
      </c>
      <c r="AE61" s="15">
        <f t="shared" si="13"/>
        <v>0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105</v>
      </c>
      <c r="B62" s="7" t="s">
        <v>8</v>
      </c>
      <c r="C62" s="8"/>
      <c r="D62" s="8">
        <v>195</v>
      </c>
      <c r="E62" s="8">
        <v>101</v>
      </c>
      <c r="F62" s="8">
        <v>89</v>
      </c>
      <c r="G62" s="1">
        <f>VLOOKUP(A:A,[1]TDSheet!$A:$G,7,0)</f>
        <v>0.4</v>
      </c>
      <c r="H62" s="1" t="e">
        <f>VLOOKUP(A:A,[1]TDSheet!$A:$H,8,0)</f>
        <v>#N/A</v>
      </c>
      <c r="I62" s="15">
        <f>VLOOKUP(A:A,[2]TDSheet!$A:$F,6,0)</f>
        <v>106</v>
      </c>
      <c r="J62" s="15">
        <f t="shared" si="9"/>
        <v>-5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VLOOKUP(A:A,[1]TDSheet!$A:$N,14,0)</f>
        <v>40</v>
      </c>
      <c r="N62" s="15">
        <f>VLOOKUP(A:A,[1]TDSheet!$A:$Q,17,0)</f>
        <v>0</v>
      </c>
      <c r="O62" s="15">
        <f>VLOOKUP(A:A,[1]TDSheet!$A:$R,18,0)</f>
        <v>40</v>
      </c>
      <c r="P62" s="15">
        <f>VLOOKUP(A:A,[1]TDSheet!$A:$T,20,0)</f>
        <v>0</v>
      </c>
      <c r="Q62" s="15"/>
      <c r="R62" s="17"/>
      <c r="S62" s="15">
        <f t="shared" si="10"/>
        <v>20.2</v>
      </c>
      <c r="T62" s="17"/>
      <c r="U62" s="18">
        <f t="shared" si="11"/>
        <v>8.3663366336633658</v>
      </c>
      <c r="V62" s="15">
        <f t="shared" si="12"/>
        <v>4.4059405940594063</v>
      </c>
      <c r="W62" s="15"/>
      <c r="X62" s="15"/>
      <c r="Y62" s="15">
        <f>VLOOKUP(A:A,[1]TDSheet!$A:$Z,26,0)</f>
        <v>0</v>
      </c>
      <c r="Z62" s="15">
        <f>VLOOKUP(A:A,[1]TDSheet!$A:$AA,27,0)</f>
        <v>0</v>
      </c>
      <c r="AA62" s="15">
        <f>VLOOKUP(A:A,[1]TDSheet!$A:$S,19,0)</f>
        <v>15.4</v>
      </c>
      <c r="AB62" s="15">
        <f>VLOOKUP(A:A,[3]TDSheet!$A:$D,4,0)</f>
        <v>24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3"/>
        <v>0</v>
      </c>
      <c r="AF62" s="15">
        <f t="shared" si="14"/>
        <v>0</v>
      </c>
      <c r="AG62" s="15"/>
      <c r="AH62" s="15"/>
    </row>
    <row r="63" spans="1:34" s="1" customFormat="1" ht="11.1" customHeight="1" outlineLevel="1" x14ac:dyDescent="0.2">
      <c r="A63" s="7" t="s">
        <v>106</v>
      </c>
      <c r="B63" s="7" t="s">
        <v>8</v>
      </c>
      <c r="C63" s="8"/>
      <c r="D63" s="8">
        <v>202</v>
      </c>
      <c r="E63" s="8">
        <v>98</v>
      </c>
      <c r="F63" s="8">
        <v>93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124</v>
      </c>
      <c r="J63" s="15">
        <f t="shared" si="9"/>
        <v>-26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VLOOKUP(A:A,[1]TDSheet!$A:$N,14,0)</f>
        <v>80</v>
      </c>
      <c r="N63" s="15">
        <f>VLOOKUP(A:A,[1]TDSheet!$A:$Q,17,0)</f>
        <v>40</v>
      </c>
      <c r="O63" s="15">
        <f>VLOOKUP(A:A,[1]TDSheet!$A:$R,18,0)</f>
        <v>40</v>
      </c>
      <c r="P63" s="15">
        <f>VLOOKUP(A:A,[1]TDSheet!$A:$T,20,0)</f>
        <v>0</v>
      </c>
      <c r="Q63" s="15"/>
      <c r="R63" s="17"/>
      <c r="S63" s="15">
        <f t="shared" si="10"/>
        <v>19.600000000000001</v>
      </c>
      <c r="T63" s="17"/>
      <c r="U63" s="18">
        <f t="shared" si="11"/>
        <v>12.908163265306122</v>
      </c>
      <c r="V63" s="15">
        <f t="shared" si="12"/>
        <v>4.7448979591836729</v>
      </c>
      <c r="W63" s="15"/>
      <c r="X63" s="15"/>
      <c r="Y63" s="15">
        <f>VLOOKUP(A:A,[1]TDSheet!$A:$Z,26,0)</f>
        <v>0</v>
      </c>
      <c r="Z63" s="15">
        <f>VLOOKUP(A:A,[1]TDSheet!$A:$AA,27,0)</f>
        <v>0</v>
      </c>
      <c r="AA63" s="15">
        <f>VLOOKUP(A:A,[1]TDSheet!$A:$S,19,0)</f>
        <v>17.600000000000001</v>
      </c>
      <c r="AB63" s="15">
        <f>VLOOKUP(A:A,[3]TDSheet!$A:$D,4,0)</f>
        <v>10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3"/>
        <v>0</v>
      </c>
      <c r="AF63" s="15">
        <f t="shared" si="14"/>
        <v>0</v>
      </c>
      <c r="AG63" s="15"/>
      <c r="AH63" s="15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840</v>
      </c>
      <c r="D64" s="8">
        <v>1018</v>
      </c>
      <c r="E64" s="8">
        <v>1429</v>
      </c>
      <c r="F64" s="8">
        <v>401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1454</v>
      </c>
      <c r="J64" s="15">
        <f t="shared" si="9"/>
        <v>-25</v>
      </c>
      <c r="K64" s="15">
        <f>VLOOKUP(A:A,[1]TDSheet!$A:$L,12,0)</f>
        <v>200</v>
      </c>
      <c r="L64" s="15">
        <f>VLOOKUP(A:A,[1]TDSheet!$A:$M,13,0)</f>
        <v>600</v>
      </c>
      <c r="M64" s="15">
        <f>VLOOKUP(A:A,[1]TDSheet!$A:$N,14,0)</f>
        <v>0</v>
      </c>
      <c r="N64" s="15">
        <f>VLOOKUP(A:A,[1]TDSheet!$A:$Q,17,0)</f>
        <v>360</v>
      </c>
      <c r="O64" s="15">
        <f>VLOOKUP(A:A,[1]TDSheet!$A:$R,18,0)</f>
        <v>280</v>
      </c>
      <c r="P64" s="15">
        <f>VLOOKUP(A:A,[1]TDSheet!$A:$T,20,0)</f>
        <v>240</v>
      </c>
      <c r="Q64" s="15"/>
      <c r="R64" s="17"/>
      <c r="S64" s="15">
        <f t="shared" si="10"/>
        <v>285.8</v>
      </c>
      <c r="T64" s="17">
        <v>200</v>
      </c>
      <c r="U64" s="18">
        <f t="shared" si="11"/>
        <v>7.9811056682995094</v>
      </c>
      <c r="V64" s="15">
        <f t="shared" si="12"/>
        <v>1.4030790762771168</v>
      </c>
      <c r="W64" s="15"/>
      <c r="X64" s="15"/>
      <c r="Y64" s="15">
        <f>VLOOKUP(A:A,[1]TDSheet!$A:$Z,26,0)</f>
        <v>300.8</v>
      </c>
      <c r="Z64" s="15">
        <f>VLOOKUP(A:A,[1]TDSheet!$A:$AA,27,0)</f>
        <v>256</v>
      </c>
      <c r="AA64" s="15">
        <f>VLOOKUP(A:A,[1]TDSheet!$A:$S,19,0)</f>
        <v>275.60000000000002</v>
      </c>
      <c r="AB64" s="15">
        <f>VLOOKUP(A:A,[3]TDSheet!$A:$D,4,0)</f>
        <v>243</v>
      </c>
      <c r="AC64" s="15">
        <f>VLOOKUP(A:A,[1]TDSheet!$A:$AC,29,0)</f>
        <v>0</v>
      </c>
      <c r="AD64" s="15">
        <f>VLOOKUP(A:A,[1]TDSheet!$A:$AD,30,0)</f>
        <v>0</v>
      </c>
      <c r="AE64" s="15">
        <f t="shared" si="13"/>
        <v>0</v>
      </c>
      <c r="AF64" s="15">
        <f t="shared" si="14"/>
        <v>56.000000000000007</v>
      </c>
      <c r="AG64" s="15"/>
      <c r="AH64" s="15"/>
    </row>
    <row r="65" spans="1:34" s="1" customFormat="1" ht="11.1" customHeight="1" outlineLevel="1" x14ac:dyDescent="0.2">
      <c r="A65" s="7" t="s">
        <v>65</v>
      </c>
      <c r="B65" s="7" t="s">
        <v>8</v>
      </c>
      <c r="C65" s="8">
        <v>1972</v>
      </c>
      <c r="D65" s="8">
        <v>2990</v>
      </c>
      <c r="E65" s="8">
        <v>3774</v>
      </c>
      <c r="F65" s="8">
        <v>1095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3837</v>
      </c>
      <c r="J65" s="15">
        <f t="shared" si="9"/>
        <v>-63</v>
      </c>
      <c r="K65" s="15">
        <f>VLOOKUP(A:A,[1]TDSheet!$A:$L,12,0)</f>
        <v>600</v>
      </c>
      <c r="L65" s="15">
        <f>VLOOKUP(A:A,[1]TDSheet!$A:$M,13,0)</f>
        <v>1800</v>
      </c>
      <c r="M65" s="15">
        <f>VLOOKUP(A:A,[1]TDSheet!$A:$N,14,0)</f>
        <v>0</v>
      </c>
      <c r="N65" s="15">
        <f>VLOOKUP(A:A,[1]TDSheet!$A:$Q,17,0)</f>
        <v>800</v>
      </c>
      <c r="O65" s="15">
        <f>VLOOKUP(A:A,[1]TDSheet!$A:$R,18,0)</f>
        <v>800</v>
      </c>
      <c r="P65" s="15">
        <f>VLOOKUP(A:A,[1]TDSheet!$A:$T,20,0)</f>
        <v>600</v>
      </c>
      <c r="Q65" s="15"/>
      <c r="R65" s="17"/>
      <c r="S65" s="15">
        <f t="shared" si="10"/>
        <v>754.8</v>
      </c>
      <c r="T65" s="17">
        <v>400</v>
      </c>
      <c r="U65" s="18">
        <f t="shared" si="11"/>
        <v>8.0749867514573399</v>
      </c>
      <c r="V65" s="15">
        <f t="shared" si="12"/>
        <v>1.4507154213036566</v>
      </c>
      <c r="W65" s="15"/>
      <c r="X65" s="15"/>
      <c r="Y65" s="15">
        <f>VLOOKUP(A:A,[1]TDSheet!$A:$Z,26,0)</f>
        <v>752</v>
      </c>
      <c r="Z65" s="15">
        <f>VLOOKUP(A:A,[1]TDSheet!$A:$AA,27,0)</f>
        <v>723.8</v>
      </c>
      <c r="AA65" s="15">
        <f>VLOOKUP(A:A,[1]TDSheet!$A:$S,19,0)</f>
        <v>753.8</v>
      </c>
      <c r="AB65" s="15">
        <f>VLOOKUP(A:A,[3]TDSheet!$A:$D,4,0)</f>
        <v>558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3"/>
        <v>0</v>
      </c>
      <c r="AF65" s="15">
        <f t="shared" si="14"/>
        <v>140</v>
      </c>
      <c r="AG65" s="15"/>
      <c r="AH65" s="15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1695</v>
      </c>
      <c r="D66" s="8">
        <v>2363</v>
      </c>
      <c r="E66" s="8">
        <v>2946</v>
      </c>
      <c r="F66" s="8">
        <v>1049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2993</v>
      </c>
      <c r="J66" s="15">
        <f t="shared" si="9"/>
        <v>-47</v>
      </c>
      <c r="K66" s="15">
        <f>VLOOKUP(A:A,[1]TDSheet!$A:$L,12,0)</f>
        <v>400</v>
      </c>
      <c r="L66" s="15">
        <f>VLOOKUP(A:A,[1]TDSheet!$A:$M,13,0)</f>
        <v>1200</v>
      </c>
      <c r="M66" s="15">
        <f>VLOOKUP(A:A,[1]TDSheet!$A:$N,14,0)</f>
        <v>0</v>
      </c>
      <c r="N66" s="15">
        <f>VLOOKUP(A:A,[1]TDSheet!$A:$Q,17,0)</f>
        <v>800</v>
      </c>
      <c r="O66" s="15">
        <f>VLOOKUP(A:A,[1]TDSheet!$A:$R,18,0)</f>
        <v>800</v>
      </c>
      <c r="P66" s="15">
        <f>VLOOKUP(A:A,[1]TDSheet!$A:$T,20,0)</f>
        <v>400</v>
      </c>
      <c r="Q66" s="15"/>
      <c r="R66" s="17"/>
      <c r="S66" s="15">
        <f t="shared" si="10"/>
        <v>589.20000000000005</v>
      </c>
      <c r="T66" s="17"/>
      <c r="U66" s="18">
        <f t="shared" si="11"/>
        <v>7.890359809911744</v>
      </c>
      <c r="V66" s="15">
        <f t="shared" si="12"/>
        <v>1.7803801765105227</v>
      </c>
      <c r="W66" s="15"/>
      <c r="X66" s="15"/>
      <c r="Y66" s="15">
        <f>VLOOKUP(A:A,[1]TDSheet!$A:$Z,26,0)</f>
        <v>629.4</v>
      </c>
      <c r="Z66" s="15">
        <f>VLOOKUP(A:A,[1]TDSheet!$A:$AA,27,0)</f>
        <v>602</v>
      </c>
      <c r="AA66" s="15">
        <f>VLOOKUP(A:A,[1]TDSheet!$A:$S,19,0)</f>
        <v>598.4</v>
      </c>
      <c r="AB66" s="15">
        <f>VLOOKUP(A:A,[3]TDSheet!$A:$D,4,0)</f>
        <v>346</v>
      </c>
      <c r="AC66" s="15" t="str">
        <f>VLOOKUP(A:A,[1]TDSheet!$A:$AC,29,0)</f>
        <v>м335з</v>
      </c>
      <c r="AD66" s="15" t="str">
        <f>VLOOKUP(A:A,[1]TDSheet!$A:$AD,30,0)</f>
        <v>м335з</v>
      </c>
      <c r="AE66" s="15">
        <f t="shared" si="13"/>
        <v>0</v>
      </c>
      <c r="AF66" s="15">
        <f t="shared" si="14"/>
        <v>0</v>
      </c>
      <c r="AG66" s="15"/>
      <c r="AH66" s="15"/>
    </row>
    <row r="67" spans="1:34" s="1" customFormat="1" ht="11.1" customHeight="1" outlineLevel="1" x14ac:dyDescent="0.2">
      <c r="A67" s="7" t="s">
        <v>67</v>
      </c>
      <c r="B67" s="7" t="s">
        <v>8</v>
      </c>
      <c r="C67" s="8">
        <v>3462</v>
      </c>
      <c r="D67" s="8">
        <v>1760</v>
      </c>
      <c r="E67" s="8">
        <v>3469</v>
      </c>
      <c r="F67" s="8">
        <v>1688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3616</v>
      </c>
      <c r="J67" s="15">
        <f t="shared" si="9"/>
        <v>-147</v>
      </c>
      <c r="K67" s="15">
        <f>VLOOKUP(A:A,[1]TDSheet!$A:$L,12,0)</f>
        <v>600</v>
      </c>
      <c r="L67" s="15">
        <f>VLOOKUP(A:A,[1]TDSheet!$A:$M,13,0)</f>
        <v>1200</v>
      </c>
      <c r="M67" s="15">
        <f>VLOOKUP(A:A,[1]TDSheet!$A:$N,14,0)</f>
        <v>0</v>
      </c>
      <c r="N67" s="15">
        <f>VLOOKUP(A:A,[1]TDSheet!$A:$Q,17,0)</f>
        <v>600</v>
      </c>
      <c r="O67" s="15">
        <f>VLOOKUP(A:A,[1]TDSheet!$A:$R,18,0)</f>
        <v>800</v>
      </c>
      <c r="P67" s="15">
        <f>VLOOKUP(A:A,[1]TDSheet!$A:$T,20,0)</f>
        <v>400</v>
      </c>
      <c r="Q67" s="15"/>
      <c r="R67" s="17"/>
      <c r="S67" s="15">
        <f t="shared" si="10"/>
        <v>693.8</v>
      </c>
      <c r="T67" s="17">
        <v>400</v>
      </c>
      <c r="U67" s="18">
        <f t="shared" si="11"/>
        <v>8.1983280484289427</v>
      </c>
      <c r="V67" s="15">
        <f t="shared" si="12"/>
        <v>2.432977803401557</v>
      </c>
      <c r="W67" s="15"/>
      <c r="X67" s="15"/>
      <c r="Y67" s="15">
        <f>VLOOKUP(A:A,[1]TDSheet!$A:$Z,26,0)</f>
        <v>907.6</v>
      </c>
      <c r="Z67" s="15">
        <f>VLOOKUP(A:A,[1]TDSheet!$A:$AA,27,0)</f>
        <v>741.2</v>
      </c>
      <c r="AA67" s="15">
        <f>VLOOKUP(A:A,[1]TDSheet!$A:$S,19,0)</f>
        <v>702</v>
      </c>
      <c r="AB67" s="15">
        <f>VLOOKUP(A:A,[3]TDSheet!$A:$D,4,0)</f>
        <v>512</v>
      </c>
      <c r="AC67" s="15" t="str">
        <f>VLOOKUP(A:A,[1]TDSheet!$A:$AC,29,0)</f>
        <v>пл600</v>
      </c>
      <c r="AD67" s="15" t="str">
        <f>VLOOKUP(A:A,[1]TDSheet!$A:$AD,30,0)</f>
        <v>пл600</v>
      </c>
      <c r="AE67" s="15">
        <f t="shared" si="13"/>
        <v>0</v>
      </c>
      <c r="AF67" s="15">
        <f t="shared" si="14"/>
        <v>140</v>
      </c>
      <c r="AG67" s="15"/>
      <c r="AH67" s="15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4318</v>
      </c>
      <c r="D68" s="8">
        <v>3146</v>
      </c>
      <c r="E68" s="8">
        <v>5044</v>
      </c>
      <c r="F68" s="8">
        <v>2315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5114</v>
      </c>
      <c r="J68" s="15">
        <f t="shared" si="9"/>
        <v>-70</v>
      </c>
      <c r="K68" s="15">
        <f>VLOOKUP(A:A,[1]TDSheet!$A:$L,12,0)</f>
        <v>800</v>
      </c>
      <c r="L68" s="15">
        <f>VLOOKUP(A:A,[1]TDSheet!$A:$M,13,0)</f>
        <v>1800</v>
      </c>
      <c r="M68" s="15">
        <f>VLOOKUP(A:A,[1]TDSheet!$A:$N,14,0)</f>
        <v>0</v>
      </c>
      <c r="N68" s="15">
        <f>VLOOKUP(A:A,[1]TDSheet!$A:$Q,17,0)</f>
        <v>1000</v>
      </c>
      <c r="O68" s="15">
        <f>VLOOKUP(A:A,[1]TDSheet!$A:$R,18,0)</f>
        <v>1200</v>
      </c>
      <c r="P68" s="15">
        <f>VLOOKUP(A:A,[1]TDSheet!$A:$T,20,0)</f>
        <v>800</v>
      </c>
      <c r="Q68" s="15"/>
      <c r="R68" s="17"/>
      <c r="S68" s="15">
        <f t="shared" si="10"/>
        <v>1008.8</v>
      </c>
      <c r="T68" s="17">
        <v>400</v>
      </c>
      <c r="U68" s="18">
        <f t="shared" si="11"/>
        <v>8.242466296590008</v>
      </c>
      <c r="V68" s="15">
        <f t="shared" si="12"/>
        <v>2.2948057097541636</v>
      </c>
      <c r="W68" s="15"/>
      <c r="X68" s="15"/>
      <c r="Y68" s="15">
        <f>VLOOKUP(A:A,[1]TDSheet!$A:$Z,26,0)</f>
        <v>1236</v>
      </c>
      <c r="Z68" s="15">
        <f>VLOOKUP(A:A,[1]TDSheet!$A:$AA,27,0)</f>
        <v>1058.4000000000001</v>
      </c>
      <c r="AA68" s="15">
        <f>VLOOKUP(A:A,[1]TDSheet!$A:$S,19,0)</f>
        <v>1026.5999999999999</v>
      </c>
      <c r="AB68" s="15">
        <f>VLOOKUP(A:A,[3]TDSheet!$A:$D,4,0)</f>
        <v>715</v>
      </c>
      <c r="AC68" s="15" t="str">
        <f>VLOOKUP(A:A,[1]TDSheet!$A:$AC,29,0)</f>
        <v>пл600</v>
      </c>
      <c r="AD68" s="15" t="str">
        <f>VLOOKUP(A:A,[1]TDSheet!$A:$AD,30,0)</f>
        <v>пл600</v>
      </c>
      <c r="AE68" s="15">
        <f t="shared" si="13"/>
        <v>0</v>
      </c>
      <c r="AF68" s="15">
        <f t="shared" si="14"/>
        <v>140</v>
      </c>
      <c r="AG68" s="15"/>
      <c r="AH68" s="15"/>
    </row>
    <row r="69" spans="1:34" s="1" customFormat="1" ht="11.1" customHeight="1" outlineLevel="1" x14ac:dyDescent="0.2">
      <c r="A69" s="7" t="s">
        <v>69</v>
      </c>
      <c r="B69" s="7" t="s">
        <v>8</v>
      </c>
      <c r="C69" s="8">
        <v>1083</v>
      </c>
      <c r="D69" s="8">
        <v>1376</v>
      </c>
      <c r="E69" s="8">
        <v>1502</v>
      </c>
      <c r="F69" s="8">
        <v>895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1561</v>
      </c>
      <c r="J69" s="15">
        <f t="shared" si="9"/>
        <v>-59</v>
      </c>
      <c r="K69" s="15">
        <f>VLOOKUP(A:A,[1]TDSheet!$A:$L,12,0)</f>
        <v>400</v>
      </c>
      <c r="L69" s="15">
        <f>VLOOKUP(A:A,[1]TDSheet!$A:$M,13,0)</f>
        <v>600</v>
      </c>
      <c r="M69" s="15">
        <f>VLOOKUP(A:A,[1]TDSheet!$A:$N,14,0)</f>
        <v>0</v>
      </c>
      <c r="N69" s="15">
        <f>VLOOKUP(A:A,[1]TDSheet!$A:$Q,17,0)</f>
        <v>0</v>
      </c>
      <c r="O69" s="15">
        <f>VLOOKUP(A:A,[1]TDSheet!$A:$R,18,0)</f>
        <v>240</v>
      </c>
      <c r="P69" s="15">
        <f>VLOOKUP(A:A,[1]TDSheet!$A:$T,20,0)</f>
        <v>280</v>
      </c>
      <c r="Q69" s="15"/>
      <c r="R69" s="17"/>
      <c r="S69" s="15">
        <f t="shared" si="10"/>
        <v>300.39999999999998</v>
      </c>
      <c r="T69" s="17"/>
      <c r="U69" s="18">
        <f t="shared" si="11"/>
        <v>8.0392809587217045</v>
      </c>
      <c r="V69" s="15">
        <f t="shared" si="12"/>
        <v>2.9793608521970709</v>
      </c>
      <c r="W69" s="15"/>
      <c r="X69" s="15"/>
      <c r="Y69" s="15">
        <f>VLOOKUP(A:A,[1]TDSheet!$A:$Z,26,0)</f>
        <v>351</v>
      </c>
      <c r="Z69" s="15">
        <f>VLOOKUP(A:A,[1]TDSheet!$A:$AA,27,0)</f>
        <v>296.39999999999998</v>
      </c>
      <c r="AA69" s="15">
        <f>VLOOKUP(A:A,[1]TDSheet!$A:$S,19,0)</f>
        <v>310.60000000000002</v>
      </c>
      <c r="AB69" s="15">
        <f>VLOOKUP(A:A,[3]TDSheet!$A:$D,4,0)</f>
        <v>204</v>
      </c>
      <c r="AC69" s="15" t="str">
        <f>VLOOKUP(A:A,[1]TDSheet!$A:$AC,29,0)</f>
        <v>плакат</v>
      </c>
      <c r="AD69" s="15" t="str">
        <f>VLOOKUP(A:A,[1]TDSheet!$A:$AD,30,0)</f>
        <v>плакат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70</v>
      </c>
      <c r="B70" s="7" t="s">
        <v>8</v>
      </c>
      <c r="C70" s="8">
        <v>5833</v>
      </c>
      <c r="D70" s="8">
        <v>6804</v>
      </c>
      <c r="E70" s="20">
        <v>9375</v>
      </c>
      <c r="F70" s="20">
        <v>3675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9390</v>
      </c>
      <c r="J70" s="15">
        <f t="shared" si="9"/>
        <v>-15</v>
      </c>
      <c r="K70" s="15">
        <f>VLOOKUP(A:A,[1]TDSheet!$A:$L,12,0)</f>
        <v>1900</v>
      </c>
      <c r="L70" s="15">
        <f>VLOOKUP(A:A,[1]TDSheet!$A:$M,13,0)</f>
        <v>3200</v>
      </c>
      <c r="M70" s="15">
        <f>VLOOKUP(A:A,[1]TDSheet!$A:$N,14,0)</f>
        <v>0</v>
      </c>
      <c r="N70" s="15">
        <f>VLOOKUP(A:A,[1]TDSheet!$A:$Q,17,0)</f>
        <v>2200</v>
      </c>
      <c r="O70" s="15">
        <f>VLOOKUP(A:A,[1]TDSheet!$A:$R,18,0)</f>
        <v>1000</v>
      </c>
      <c r="P70" s="15">
        <f>VLOOKUP(A:A,[1]TDSheet!$A:$T,20,0)</f>
        <v>1200</v>
      </c>
      <c r="Q70" s="15"/>
      <c r="R70" s="17"/>
      <c r="S70" s="15">
        <f t="shared" si="10"/>
        <v>1875</v>
      </c>
      <c r="T70" s="17"/>
      <c r="U70" s="18">
        <f t="shared" si="11"/>
        <v>7.0266666666666664</v>
      </c>
      <c r="V70" s="15">
        <f t="shared" si="12"/>
        <v>1.96</v>
      </c>
      <c r="W70" s="15"/>
      <c r="X70" s="15"/>
      <c r="Y70" s="15">
        <f>VLOOKUP(A:A,[1]TDSheet!$A:$Z,26,0)</f>
        <v>1946.6</v>
      </c>
      <c r="Z70" s="15">
        <f>VLOOKUP(A:A,[1]TDSheet!$A:$AA,27,0)</f>
        <v>1921.6</v>
      </c>
      <c r="AA70" s="15">
        <f>VLOOKUP(A:A,[1]TDSheet!$A:$S,19,0)</f>
        <v>1917</v>
      </c>
      <c r="AB70" s="15">
        <f>VLOOKUP(A:A,[3]TDSheet!$A:$D,4,0)</f>
        <v>1645</v>
      </c>
      <c r="AC70" s="15" t="str">
        <f>VLOOKUP(A:A,[1]TDSheet!$A:$AC,29,0)</f>
        <v>акция</v>
      </c>
      <c r="AD70" s="15" t="str">
        <f>VLOOKUP(A:A,[1]TDSheet!$A:$AD,30,0)</f>
        <v>акция</v>
      </c>
      <c r="AE70" s="15">
        <f t="shared" si="13"/>
        <v>0</v>
      </c>
      <c r="AF70" s="15">
        <f t="shared" si="14"/>
        <v>0</v>
      </c>
      <c r="AG70" s="15"/>
      <c r="AH70" s="15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1962</v>
      </c>
      <c r="D71" s="8">
        <v>2222</v>
      </c>
      <c r="E71" s="8">
        <v>3193</v>
      </c>
      <c r="F71" s="8">
        <v>955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3224</v>
      </c>
      <c r="J71" s="15">
        <f t="shared" si="9"/>
        <v>-31</v>
      </c>
      <c r="K71" s="15">
        <f>VLOOKUP(A:A,[1]TDSheet!$A:$L,12,0)</f>
        <v>500</v>
      </c>
      <c r="L71" s="15">
        <f>VLOOKUP(A:A,[1]TDSheet!$A:$M,13,0)</f>
        <v>1700</v>
      </c>
      <c r="M71" s="15">
        <f>VLOOKUP(A:A,[1]TDSheet!$A:$N,14,0)</f>
        <v>0</v>
      </c>
      <c r="N71" s="15">
        <f>VLOOKUP(A:A,[1]TDSheet!$A:$Q,17,0)</f>
        <v>500</v>
      </c>
      <c r="O71" s="15">
        <f>VLOOKUP(A:A,[1]TDSheet!$A:$R,18,0)</f>
        <v>700</v>
      </c>
      <c r="P71" s="15">
        <f>VLOOKUP(A:A,[1]TDSheet!$A:$T,20,0)</f>
        <v>600</v>
      </c>
      <c r="Q71" s="15"/>
      <c r="R71" s="17"/>
      <c r="S71" s="15">
        <f t="shared" si="10"/>
        <v>638.6</v>
      </c>
      <c r="T71" s="17"/>
      <c r="U71" s="18">
        <f t="shared" si="11"/>
        <v>7.7591606639523958</v>
      </c>
      <c r="V71" s="15">
        <f t="shared" si="12"/>
        <v>1.4954588161603508</v>
      </c>
      <c r="W71" s="15"/>
      <c r="X71" s="15"/>
      <c r="Y71" s="15">
        <f>VLOOKUP(A:A,[1]TDSheet!$A:$Z,26,0)</f>
        <v>645.4</v>
      </c>
      <c r="Z71" s="15">
        <f>VLOOKUP(A:A,[1]TDSheet!$A:$AA,27,0)</f>
        <v>626</v>
      </c>
      <c r="AA71" s="15">
        <f>VLOOKUP(A:A,[1]TDSheet!$A:$S,19,0)</f>
        <v>631</v>
      </c>
      <c r="AB71" s="15">
        <f>VLOOKUP(A:A,[3]TDSheet!$A:$D,4,0)</f>
        <v>443</v>
      </c>
      <c r="AC71" s="15">
        <f>VLOOKUP(A:A,[1]TDSheet!$A:$AC,29,0)</f>
        <v>0</v>
      </c>
      <c r="AD71" s="15">
        <f>VLOOKUP(A:A,[1]TDSheet!$A:$AD,30,0)</f>
        <v>0</v>
      </c>
      <c r="AE71" s="15">
        <f t="shared" si="13"/>
        <v>0</v>
      </c>
      <c r="AF71" s="15">
        <f t="shared" si="14"/>
        <v>0</v>
      </c>
      <c r="AG71" s="15"/>
      <c r="AH71" s="15"/>
    </row>
    <row r="72" spans="1:34" s="1" customFormat="1" ht="11.1" customHeight="1" outlineLevel="1" x14ac:dyDescent="0.2">
      <c r="A72" s="7" t="s">
        <v>72</v>
      </c>
      <c r="B72" s="7" t="s">
        <v>9</v>
      </c>
      <c r="C72" s="8">
        <v>19.420000000000002</v>
      </c>
      <c r="D72" s="8">
        <v>21.004999999999999</v>
      </c>
      <c r="E72" s="8">
        <v>35.975000000000001</v>
      </c>
      <c r="F72" s="8">
        <v>4.45</v>
      </c>
      <c r="G72" s="1">
        <f>VLOOKUP(A:A,[1]TDSheet!$A:$G,7,0)</f>
        <v>1</v>
      </c>
      <c r="H72" s="1">
        <f>VLOOKUP(A:A,[1]TDSheet!$A:$H,8,0)</f>
        <v>30</v>
      </c>
      <c r="I72" s="15">
        <f>VLOOKUP(A:A,[2]TDSheet!$A:$F,6,0)</f>
        <v>36</v>
      </c>
      <c r="J72" s="15">
        <f t="shared" ref="J72:J107" si="15">E72-I72</f>
        <v>-2.4999999999998579E-2</v>
      </c>
      <c r="K72" s="15">
        <f>VLOOKUP(A:A,[1]TDSheet!$A:$L,12,0)</f>
        <v>0</v>
      </c>
      <c r="L72" s="15">
        <f>VLOOKUP(A:A,[1]TDSheet!$A:$M,13,0)</f>
        <v>10</v>
      </c>
      <c r="M72" s="15">
        <f>VLOOKUP(A:A,[1]TDSheet!$A:$N,14,0)</f>
        <v>10</v>
      </c>
      <c r="N72" s="15">
        <f>VLOOKUP(A:A,[1]TDSheet!$A:$Q,17,0)</f>
        <v>0</v>
      </c>
      <c r="O72" s="15">
        <f>VLOOKUP(A:A,[1]TDSheet!$A:$R,18,0)</f>
        <v>0</v>
      </c>
      <c r="P72" s="15">
        <f>VLOOKUP(A:A,[1]TDSheet!$A:$T,20,0)</f>
        <v>10</v>
      </c>
      <c r="Q72" s="15"/>
      <c r="R72" s="17"/>
      <c r="S72" s="15">
        <f t="shared" ref="S72:S107" si="16">E72/5</f>
        <v>7.1950000000000003</v>
      </c>
      <c r="T72" s="17">
        <v>10</v>
      </c>
      <c r="U72" s="18">
        <f t="shared" ref="U72:U107" si="17">(F72+K72+L72+M72+N72+O72+P72+R72+T72)/S72</f>
        <v>6.1779013203613626</v>
      </c>
      <c r="V72" s="15">
        <f t="shared" ref="V72:V107" si="18">F72/S72</f>
        <v>0.6184850590687978</v>
      </c>
      <c r="W72" s="15"/>
      <c r="X72" s="15"/>
      <c r="Y72" s="15">
        <f>VLOOKUP(A:A,[1]TDSheet!$A:$Z,26,0)</f>
        <v>9.6980000000000004</v>
      </c>
      <c r="Z72" s="15">
        <f>VLOOKUP(A:A,[1]TDSheet!$A:$AA,27,0)</f>
        <v>4.1899999999999995</v>
      </c>
      <c r="AA72" s="15">
        <f>VLOOKUP(A:A,[1]TDSheet!$A:$S,19,0)</f>
        <v>6.2939999999999996</v>
      </c>
      <c r="AB72" s="15">
        <f>VLOOKUP(A:A,[3]TDSheet!$A:$D,4,0)</f>
        <v>7.5049999999999999</v>
      </c>
      <c r="AC72" s="15" t="str">
        <f>VLOOKUP(A:A,[1]TDSheet!$A:$AC,29,0)</f>
        <v>увел</v>
      </c>
      <c r="AD72" s="15" t="str">
        <f>VLOOKUP(A:A,[1]TDSheet!$A:$AD,30,0)</f>
        <v>увел</v>
      </c>
      <c r="AE72" s="15">
        <f t="shared" ref="AE72:AE107" si="19">R72*G72</f>
        <v>0</v>
      </c>
      <c r="AF72" s="15">
        <f t="shared" ref="AF72:AF107" si="20">T72*G72</f>
        <v>10</v>
      </c>
      <c r="AG72" s="15"/>
      <c r="AH72" s="15"/>
    </row>
    <row r="73" spans="1:34" s="1" customFormat="1" ht="11.1" customHeight="1" outlineLevel="1" x14ac:dyDescent="0.2">
      <c r="A73" s="7" t="s">
        <v>73</v>
      </c>
      <c r="B73" s="7" t="s">
        <v>8</v>
      </c>
      <c r="C73" s="8">
        <v>162</v>
      </c>
      <c r="D73" s="8">
        <v>254</v>
      </c>
      <c r="E73" s="8">
        <v>227</v>
      </c>
      <c r="F73" s="8">
        <v>133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273</v>
      </c>
      <c r="J73" s="15">
        <f t="shared" si="15"/>
        <v>-46</v>
      </c>
      <c r="K73" s="15">
        <f>VLOOKUP(A:A,[1]TDSheet!$A:$L,12,0)</f>
        <v>40</v>
      </c>
      <c r="L73" s="15">
        <f>VLOOKUP(A:A,[1]TDSheet!$A:$M,13,0)</f>
        <v>120</v>
      </c>
      <c r="M73" s="15">
        <f>VLOOKUP(A:A,[1]TDSheet!$A:$N,14,0)</f>
        <v>0</v>
      </c>
      <c r="N73" s="15">
        <f>VLOOKUP(A:A,[1]TDSheet!$A:$Q,17,0)</f>
        <v>0</v>
      </c>
      <c r="O73" s="15">
        <f>VLOOKUP(A:A,[1]TDSheet!$A:$R,18,0)</f>
        <v>40</v>
      </c>
      <c r="P73" s="15">
        <f>VLOOKUP(A:A,[1]TDSheet!$A:$T,20,0)</f>
        <v>40</v>
      </c>
      <c r="Q73" s="15"/>
      <c r="R73" s="17"/>
      <c r="S73" s="15">
        <f t="shared" si="16"/>
        <v>45.4</v>
      </c>
      <c r="T73" s="17"/>
      <c r="U73" s="18">
        <f t="shared" si="17"/>
        <v>8.2158590308370041</v>
      </c>
      <c r="V73" s="15">
        <f t="shared" si="18"/>
        <v>2.9295154185022025</v>
      </c>
      <c r="W73" s="15"/>
      <c r="X73" s="15"/>
      <c r="Y73" s="15">
        <f>VLOOKUP(A:A,[1]TDSheet!$A:$Z,26,0)</f>
        <v>50.8</v>
      </c>
      <c r="Z73" s="15">
        <f>VLOOKUP(A:A,[1]TDSheet!$A:$AA,27,0)</f>
        <v>54.4</v>
      </c>
      <c r="AA73" s="15">
        <f>VLOOKUP(A:A,[1]TDSheet!$A:$S,19,0)</f>
        <v>48.8</v>
      </c>
      <c r="AB73" s="15">
        <f>VLOOKUP(A:A,[3]TDSheet!$A:$D,4,0)</f>
        <v>57</v>
      </c>
      <c r="AC73" s="15" t="str">
        <f>VLOOKUP(A:A,[1]TDSheet!$A:$AC,29,0)</f>
        <v>увел</v>
      </c>
      <c r="AD73" s="15" t="str">
        <f>VLOOKUP(A:A,[1]TDSheet!$A:$AD,30,0)</f>
        <v>увел</v>
      </c>
      <c r="AE73" s="15">
        <f t="shared" si="19"/>
        <v>0</v>
      </c>
      <c r="AF73" s="15">
        <f t="shared" si="20"/>
        <v>0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609</v>
      </c>
      <c r="D74" s="8">
        <v>590</v>
      </c>
      <c r="E74" s="8">
        <v>665</v>
      </c>
      <c r="F74" s="8">
        <v>514</v>
      </c>
      <c r="G74" s="1">
        <f>VLOOKUP(A:A,[1]TDSheet!$A:$G,7,0)</f>
        <v>0.36</v>
      </c>
      <c r="H74" s="1" t="e">
        <f>VLOOKUP(A:A,[1]TDSheet!$A:$H,8,0)</f>
        <v>#N/A</v>
      </c>
      <c r="I74" s="15">
        <f>VLOOKUP(A:A,[2]TDSheet!$A:$F,6,0)</f>
        <v>678</v>
      </c>
      <c r="J74" s="15">
        <f t="shared" si="15"/>
        <v>-13</v>
      </c>
      <c r="K74" s="15">
        <f>VLOOKUP(A:A,[1]TDSheet!$A:$L,12,0)</f>
        <v>0</v>
      </c>
      <c r="L74" s="15">
        <f>VLOOKUP(A:A,[1]TDSheet!$A:$M,13,0)</f>
        <v>180</v>
      </c>
      <c r="M74" s="15">
        <f>VLOOKUP(A:A,[1]TDSheet!$A:$N,14,0)</f>
        <v>0</v>
      </c>
      <c r="N74" s="15">
        <f>VLOOKUP(A:A,[1]TDSheet!$A:$Q,17,0)</f>
        <v>30</v>
      </c>
      <c r="O74" s="15">
        <f>VLOOKUP(A:A,[1]TDSheet!$A:$R,18,0)</f>
        <v>120</v>
      </c>
      <c r="P74" s="15">
        <f>VLOOKUP(A:A,[1]TDSheet!$A:$T,20,0)</f>
        <v>120</v>
      </c>
      <c r="Q74" s="15"/>
      <c r="R74" s="17"/>
      <c r="S74" s="15">
        <f t="shared" si="16"/>
        <v>133</v>
      </c>
      <c r="T74" s="17">
        <v>30</v>
      </c>
      <c r="U74" s="18">
        <f t="shared" si="17"/>
        <v>7.4736842105263159</v>
      </c>
      <c r="V74" s="15">
        <f t="shared" si="18"/>
        <v>3.8646616541353382</v>
      </c>
      <c r="W74" s="15"/>
      <c r="X74" s="15"/>
      <c r="Y74" s="15">
        <f>VLOOKUP(A:A,[1]TDSheet!$A:$Z,26,0)</f>
        <v>199.6</v>
      </c>
      <c r="Z74" s="15">
        <f>VLOOKUP(A:A,[1]TDSheet!$A:$AA,27,0)</f>
        <v>159.19999999999999</v>
      </c>
      <c r="AA74" s="15">
        <f>VLOOKUP(A:A,[1]TDSheet!$A:$S,19,0)</f>
        <v>127.8</v>
      </c>
      <c r="AB74" s="15">
        <f>VLOOKUP(A:A,[3]TDSheet!$A:$D,4,0)</f>
        <v>113</v>
      </c>
      <c r="AC74" s="15" t="str">
        <f>VLOOKUP(A:A,[1]TDSheet!$A:$AC,29,0)</f>
        <v>к720</v>
      </c>
      <c r="AD74" s="15" t="str">
        <f>VLOOKUP(A:A,[1]TDSheet!$A:$AD,30,0)</f>
        <v>к720</v>
      </c>
      <c r="AE74" s="15">
        <f t="shared" si="19"/>
        <v>0</v>
      </c>
      <c r="AF74" s="15">
        <f t="shared" si="20"/>
        <v>10.799999999999999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9</v>
      </c>
      <c r="C75" s="8">
        <v>33.713000000000001</v>
      </c>
      <c r="D75" s="8">
        <v>59.813000000000002</v>
      </c>
      <c r="E75" s="8">
        <v>59.457999999999998</v>
      </c>
      <c r="F75" s="8">
        <v>18.111000000000001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56.05</v>
      </c>
      <c r="J75" s="15">
        <f t="shared" si="15"/>
        <v>3.4080000000000013</v>
      </c>
      <c r="K75" s="15">
        <f>VLOOKUP(A:A,[1]TDSheet!$A:$L,12,0)</f>
        <v>10</v>
      </c>
      <c r="L75" s="15">
        <f>VLOOKUP(A:A,[1]TDSheet!$A:$M,13,0)</f>
        <v>30</v>
      </c>
      <c r="M75" s="15">
        <f>VLOOKUP(A:A,[1]TDSheet!$A:$N,14,0)</f>
        <v>10</v>
      </c>
      <c r="N75" s="15">
        <f>VLOOKUP(A:A,[1]TDSheet!$A:$Q,17,0)</f>
        <v>10</v>
      </c>
      <c r="O75" s="15">
        <f>VLOOKUP(A:A,[1]TDSheet!$A:$R,18,0)</f>
        <v>10</v>
      </c>
      <c r="P75" s="15">
        <f>VLOOKUP(A:A,[1]TDSheet!$A:$T,20,0)</f>
        <v>10</v>
      </c>
      <c r="Q75" s="15"/>
      <c r="R75" s="17"/>
      <c r="S75" s="15">
        <f t="shared" si="16"/>
        <v>11.8916</v>
      </c>
      <c r="T75" s="17"/>
      <c r="U75" s="18">
        <f t="shared" si="17"/>
        <v>8.2504456927579124</v>
      </c>
      <c r="V75" s="15">
        <f t="shared" si="18"/>
        <v>1.5230078374651015</v>
      </c>
      <c r="W75" s="15"/>
      <c r="X75" s="15"/>
      <c r="Y75" s="15">
        <f>VLOOKUP(A:A,[1]TDSheet!$A:$Z,26,0)</f>
        <v>12.789199999999999</v>
      </c>
      <c r="Z75" s="15">
        <f>VLOOKUP(A:A,[1]TDSheet!$A:$AA,27,0)</f>
        <v>9.7480000000000011</v>
      </c>
      <c r="AA75" s="15">
        <f>VLOOKUP(A:A,[1]TDSheet!$A:$S,19,0)</f>
        <v>12.507200000000001</v>
      </c>
      <c r="AB75" s="15">
        <f>VLOOKUP(A:A,[3]TDSheet!$A:$D,4,0)</f>
        <v>3.2759999999999998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0</v>
      </c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108</v>
      </c>
      <c r="D76" s="8">
        <v>124</v>
      </c>
      <c r="E76" s="8">
        <v>110</v>
      </c>
      <c r="F76" s="8">
        <v>110</v>
      </c>
      <c r="G76" s="1">
        <f>VLOOKUP(A:A,[1]TDSheet!$A:$G,7,0)</f>
        <v>0.41</v>
      </c>
      <c r="H76" s="1" t="e">
        <f>VLOOKUP(A:A,[1]TDSheet!$A:$H,8,0)</f>
        <v>#N/A</v>
      </c>
      <c r="I76" s="15">
        <f>VLOOKUP(A:A,[2]TDSheet!$A:$F,6,0)</f>
        <v>119</v>
      </c>
      <c r="J76" s="15">
        <f t="shared" si="15"/>
        <v>-9</v>
      </c>
      <c r="K76" s="15">
        <f>VLOOKUP(A:A,[1]TDSheet!$A:$L,12,0)</f>
        <v>30</v>
      </c>
      <c r="L76" s="15">
        <f>VLOOKUP(A:A,[1]TDSheet!$A:$M,13,0)</f>
        <v>30</v>
      </c>
      <c r="M76" s="15">
        <f>VLOOKUP(A:A,[1]TDSheet!$A:$N,14,0)</f>
        <v>0</v>
      </c>
      <c r="N76" s="15">
        <f>VLOOKUP(A:A,[1]TDSheet!$A:$Q,17,0)</f>
        <v>30</v>
      </c>
      <c r="O76" s="15">
        <f>VLOOKUP(A:A,[1]TDSheet!$A:$R,18,0)</f>
        <v>10</v>
      </c>
      <c r="P76" s="15">
        <f>VLOOKUP(A:A,[1]TDSheet!$A:$T,20,0)</f>
        <v>30</v>
      </c>
      <c r="Q76" s="15"/>
      <c r="R76" s="17"/>
      <c r="S76" s="15">
        <f t="shared" si="16"/>
        <v>22</v>
      </c>
      <c r="T76" s="17"/>
      <c r="U76" s="18">
        <f t="shared" si="17"/>
        <v>10.909090909090908</v>
      </c>
      <c r="V76" s="15">
        <f t="shared" si="18"/>
        <v>5</v>
      </c>
      <c r="W76" s="15"/>
      <c r="X76" s="15"/>
      <c r="Y76" s="15">
        <f>VLOOKUP(A:A,[1]TDSheet!$A:$Z,26,0)</f>
        <v>42.2</v>
      </c>
      <c r="Z76" s="15">
        <f>VLOOKUP(A:A,[1]TDSheet!$A:$AA,27,0)</f>
        <v>34.200000000000003</v>
      </c>
      <c r="AA76" s="15">
        <f>VLOOKUP(A:A,[1]TDSheet!$A:$S,19,0)</f>
        <v>28.6</v>
      </c>
      <c r="AB76" s="15">
        <f>VLOOKUP(A:A,[3]TDSheet!$A:$D,4,0)</f>
        <v>5</v>
      </c>
      <c r="AC76" s="15" t="str">
        <f>VLOOKUP(A:A,[1]TDSheet!$A:$AC,29,0)</f>
        <v>увел</v>
      </c>
      <c r="AD76" s="15" t="str">
        <f>VLOOKUP(A:A,[1]TDSheet!$A:$AD,30,0)</f>
        <v>увел</v>
      </c>
      <c r="AE76" s="15">
        <f t="shared" si="19"/>
        <v>0</v>
      </c>
      <c r="AF76" s="15">
        <f t="shared" si="20"/>
        <v>0</v>
      </c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325</v>
      </c>
      <c r="D77" s="8">
        <v>704</v>
      </c>
      <c r="E77" s="8">
        <v>576</v>
      </c>
      <c r="F77" s="8">
        <v>427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599</v>
      </c>
      <c r="J77" s="15">
        <f t="shared" si="15"/>
        <v>-23</v>
      </c>
      <c r="K77" s="15">
        <f>VLOOKUP(A:A,[1]TDSheet!$A:$L,12,0)</f>
        <v>0</v>
      </c>
      <c r="L77" s="15">
        <f>VLOOKUP(A:A,[1]TDSheet!$A:$M,13,0)</f>
        <v>200</v>
      </c>
      <c r="M77" s="15">
        <f>VLOOKUP(A:A,[1]TDSheet!$A:$N,14,0)</f>
        <v>0</v>
      </c>
      <c r="N77" s="15">
        <f>VLOOKUP(A:A,[1]TDSheet!$A:$Q,17,0)</f>
        <v>40</v>
      </c>
      <c r="O77" s="15">
        <f>VLOOKUP(A:A,[1]TDSheet!$A:$R,18,0)</f>
        <v>80</v>
      </c>
      <c r="P77" s="15">
        <f>VLOOKUP(A:A,[1]TDSheet!$A:$T,20,0)</f>
        <v>120</v>
      </c>
      <c r="Q77" s="15"/>
      <c r="R77" s="17"/>
      <c r="S77" s="15">
        <f t="shared" si="16"/>
        <v>115.2</v>
      </c>
      <c r="T77" s="17"/>
      <c r="U77" s="18">
        <f t="shared" si="17"/>
        <v>7.5260416666666661</v>
      </c>
      <c r="V77" s="15">
        <f t="shared" si="18"/>
        <v>3.7065972222222223</v>
      </c>
      <c r="W77" s="15"/>
      <c r="X77" s="15"/>
      <c r="Y77" s="15">
        <f>VLOOKUP(A:A,[1]TDSheet!$A:$Z,26,0)</f>
        <v>130.4</v>
      </c>
      <c r="Z77" s="15">
        <f>VLOOKUP(A:A,[1]TDSheet!$A:$AA,27,0)</f>
        <v>133.4</v>
      </c>
      <c r="AA77" s="15">
        <f>VLOOKUP(A:A,[1]TDSheet!$A:$S,19,0)</f>
        <v>112</v>
      </c>
      <c r="AB77" s="15">
        <f>VLOOKUP(A:A,[3]TDSheet!$A:$D,4,0)</f>
        <v>89</v>
      </c>
      <c r="AC77" s="15" t="str">
        <f>VLOOKUP(A:A,[1]TDSheet!$A:$AC,29,0)</f>
        <v>м10з</v>
      </c>
      <c r="AD77" s="15" t="str">
        <f>VLOOKUP(A:A,[1]TDSheet!$A:$AD,30,0)</f>
        <v>м10з</v>
      </c>
      <c r="AE77" s="15">
        <f t="shared" si="19"/>
        <v>0</v>
      </c>
      <c r="AF77" s="15">
        <f t="shared" si="20"/>
        <v>0</v>
      </c>
      <c r="AG77" s="15"/>
      <c r="AH77" s="15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500</v>
      </c>
      <c r="D78" s="8">
        <v>1643</v>
      </c>
      <c r="E78" s="8">
        <v>1293</v>
      </c>
      <c r="F78" s="8">
        <v>819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1297</v>
      </c>
      <c r="J78" s="15">
        <f t="shared" si="15"/>
        <v>-4</v>
      </c>
      <c r="K78" s="15">
        <f>VLOOKUP(A:A,[1]TDSheet!$A:$L,12,0)</f>
        <v>200</v>
      </c>
      <c r="L78" s="15">
        <f>VLOOKUP(A:A,[1]TDSheet!$A:$M,13,0)</f>
        <v>480</v>
      </c>
      <c r="M78" s="15">
        <f>VLOOKUP(A:A,[1]TDSheet!$A:$N,14,0)</f>
        <v>0</v>
      </c>
      <c r="N78" s="15">
        <f>VLOOKUP(A:A,[1]TDSheet!$A:$Q,17,0)</f>
        <v>80</v>
      </c>
      <c r="O78" s="15">
        <f>VLOOKUP(A:A,[1]TDSheet!$A:$R,18,0)</f>
        <v>280</v>
      </c>
      <c r="P78" s="15">
        <f>VLOOKUP(A:A,[1]TDSheet!$A:$T,20,0)</f>
        <v>280</v>
      </c>
      <c r="Q78" s="15"/>
      <c r="R78" s="17"/>
      <c r="S78" s="15">
        <f t="shared" si="16"/>
        <v>258.60000000000002</v>
      </c>
      <c r="T78" s="17"/>
      <c r="U78" s="18">
        <f t="shared" si="17"/>
        <v>8.2714617169373543</v>
      </c>
      <c r="V78" s="15">
        <f t="shared" si="18"/>
        <v>3.1670533642691412</v>
      </c>
      <c r="W78" s="15"/>
      <c r="X78" s="15"/>
      <c r="Y78" s="15">
        <f>VLOOKUP(A:A,[1]TDSheet!$A:$Z,26,0)</f>
        <v>236.4</v>
      </c>
      <c r="Z78" s="15">
        <f>VLOOKUP(A:A,[1]TDSheet!$A:$AA,27,0)</f>
        <v>227</v>
      </c>
      <c r="AA78" s="15">
        <f>VLOOKUP(A:A,[1]TDSheet!$A:$S,19,0)</f>
        <v>266.2</v>
      </c>
      <c r="AB78" s="15">
        <f>VLOOKUP(A:A,[3]TDSheet!$A:$D,4,0)</f>
        <v>144</v>
      </c>
      <c r="AC78" s="15" t="str">
        <f>VLOOKUP(A:A,[1]TDSheet!$A:$AC,29,0)</f>
        <v>м122з</v>
      </c>
      <c r="AD78" s="15" t="str">
        <f>VLOOKUP(A:A,[1]TDSheet!$A:$AD,30,0)</f>
        <v>м122з</v>
      </c>
      <c r="AE78" s="15">
        <f t="shared" si="19"/>
        <v>0</v>
      </c>
      <c r="AF78" s="15">
        <f t="shared" si="20"/>
        <v>0</v>
      </c>
      <c r="AG78" s="15"/>
      <c r="AH78" s="15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318</v>
      </c>
      <c r="D79" s="8">
        <v>371</v>
      </c>
      <c r="E79" s="8">
        <v>410</v>
      </c>
      <c r="F79" s="8">
        <v>257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432</v>
      </c>
      <c r="J79" s="15">
        <f t="shared" si="15"/>
        <v>-22</v>
      </c>
      <c r="K79" s="15">
        <f>VLOOKUP(A:A,[1]TDSheet!$A:$L,12,0)</f>
        <v>0</v>
      </c>
      <c r="L79" s="15">
        <f>VLOOKUP(A:A,[1]TDSheet!$A:$M,13,0)</f>
        <v>200</v>
      </c>
      <c r="M79" s="15">
        <f>VLOOKUP(A:A,[1]TDSheet!$A:$N,14,0)</f>
        <v>0</v>
      </c>
      <c r="N79" s="15">
        <f>VLOOKUP(A:A,[1]TDSheet!$A:$Q,17,0)</f>
        <v>0</v>
      </c>
      <c r="O79" s="15">
        <f>VLOOKUP(A:A,[1]TDSheet!$A:$R,18,0)</f>
        <v>80</v>
      </c>
      <c r="P79" s="15">
        <f>VLOOKUP(A:A,[1]TDSheet!$A:$T,20,0)</f>
        <v>80</v>
      </c>
      <c r="Q79" s="15"/>
      <c r="R79" s="17"/>
      <c r="S79" s="15">
        <f t="shared" si="16"/>
        <v>82</v>
      </c>
      <c r="T79" s="17"/>
      <c r="U79" s="18">
        <f t="shared" si="17"/>
        <v>7.524390243902439</v>
      </c>
      <c r="V79" s="15">
        <f t="shared" si="18"/>
        <v>3.1341463414634148</v>
      </c>
      <c r="W79" s="15"/>
      <c r="X79" s="15"/>
      <c r="Y79" s="15">
        <f>VLOOKUP(A:A,[1]TDSheet!$A:$Z,26,0)</f>
        <v>102.8</v>
      </c>
      <c r="Z79" s="15">
        <f>VLOOKUP(A:A,[1]TDSheet!$A:$AA,27,0)</f>
        <v>91</v>
      </c>
      <c r="AA79" s="15">
        <f>VLOOKUP(A:A,[1]TDSheet!$A:$S,19,0)</f>
        <v>80.8</v>
      </c>
      <c r="AB79" s="15">
        <f>VLOOKUP(A:A,[3]TDSheet!$A:$D,4,0)</f>
        <v>74</v>
      </c>
      <c r="AC79" s="15" t="str">
        <f>VLOOKUP(A:A,[1]TDSheet!$A:$AC,29,0)</f>
        <v>костик</v>
      </c>
      <c r="AD79" s="15" t="str">
        <f>VLOOKUP(A:A,[1]TDSheet!$A:$AD,30,0)</f>
        <v>костик</v>
      </c>
      <c r="AE79" s="15">
        <f t="shared" si="19"/>
        <v>0</v>
      </c>
      <c r="AF79" s="15">
        <f t="shared" si="20"/>
        <v>0</v>
      </c>
      <c r="AG79" s="15"/>
      <c r="AH79" s="15"/>
    </row>
    <row r="80" spans="1:34" s="1" customFormat="1" ht="11.1" customHeight="1" outlineLevel="1" x14ac:dyDescent="0.2">
      <c r="A80" s="7" t="s">
        <v>80</v>
      </c>
      <c r="B80" s="7" t="s">
        <v>8</v>
      </c>
      <c r="C80" s="8">
        <v>274</v>
      </c>
      <c r="D80" s="8">
        <v>497</v>
      </c>
      <c r="E80" s="8">
        <v>388</v>
      </c>
      <c r="F80" s="8">
        <v>365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401</v>
      </c>
      <c r="J80" s="15">
        <f t="shared" si="15"/>
        <v>-13</v>
      </c>
      <c r="K80" s="15">
        <f>VLOOKUP(A:A,[1]TDSheet!$A:$L,12,0)</f>
        <v>0</v>
      </c>
      <c r="L80" s="15">
        <f>VLOOKUP(A:A,[1]TDSheet!$A:$M,13,0)</f>
        <v>40</v>
      </c>
      <c r="M80" s="15">
        <f>VLOOKUP(A:A,[1]TDSheet!$A:$N,14,0)</f>
        <v>0</v>
      </c>
      <c r="N80" s="15">
        <f>VLOOKUP(A:A,[1]TDSheet!$A:$Q,17,0)</f>
        <v>40</v>
      </c>
      <c r="O80" s="15">
        <f>VLOOKUP(A:A,[1]TDSheet!$A:$R,18,0)</f>
        <v>80</v>
      </c>
      <c r="P80" s="15">
        <f>VLOOKUP(A:A,[1]TDSheet!$A:$T,20,0)</f>
        <v>40</v>
      </c>
      <c r="Q80" s="15"/>
      <c r="R80" s="17"/>
      <c r="S80" s="15">
        <f t="shared" si="16"/>
        <v>77.599999999999994</v>
      </c>
      <c r="T80" s="17">
        <v>40</v>
      </c>
      <c r="U80" s="18">
        <f t="shared" si="17"/>
        <v>7.7963917525773203</v>
      </c>
      <c r="V80" s="15">
        <f t="shared" si="18"/>
        <v>4.7036082474226806</v>
      </c>
      <c r="W80" s="15"/>
      <c r="X80" s="15"/>
      <c r="Y80" s="15">
        <f>VLOOKUP(A:A,[1]TDSheet!$A:$Z,26,0)</f>
        <v>105</v>
      </c>
      <c r="Z80" s="15">
        <f>VLOOKUP(A:A,[1]TDSheet!$A:$AA,27,0)</f>
        <v>99.4</v>
      </c>
      <c r="AA80" s="15">
        <f>VLOOKUP(A:A,[1]TDSheet!$A:$S,19,0)</f>
        <v>75.599999999999994</v>
      </c>
      <c r="AB80" s="15">
        <f>VLOOKUP(A:A,[3]TDSheet!$A:$D,4,0)</f>
        <v>69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9"/>
        <v>0</v>
      </c>
      <c r="AF80" s="15">
        <f t="shared" si="20"/>
        <v>13.200000000000001</v>
      </c>
      <c r="AG80" s="15"/>
      <c r="AH80" s="15"/>
    </row>
    <row r="81" spans="1:34" s="1" customFormat="1" ht="11.1" customHeight="1" outlineLevel="1" x14ac:dyDescent="0.2">
      <c r="A81" s="7" t="s">
        <v>81</v>
      </c>
      <c r="B81" s="7" t="s">
        <v>8</v>
      </c>
      <c r="C81" s="8">
        <v>237</v>
      </c>
      <c r="D81" s="8">
        <v>295</v>
      </c>
      <c r="E81" s="8">
        <v>310</v>
      </c>
      <c r="F81" s="8">
        <v>203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328</v>
      </c>
      <c r="J81" s="15">
        <f t="shared" si="15"/>
        <v>-18</v>
      </c>
      <c r="K81" s="15">
        <f>VLOOKUP(A:A,[1]TDSheet!$A:$L,12,0)</f>
        <v>0</v>
      </c>
      <c r="L81" s="15">
        <f>VLOOKUP(A:A,[1]TDSheet!$A:$M,13,0)</f>
        <v>120</v>
      </c>
      <c r="M81" s="15">
        <f>VLOOKUP(A:A,[1]TDSheet!$A:$N,14,0)</f>
        <v>40</v>
      </c>
      <c r="N81" s="15">
        <f>VLOOKUP(A:A,[1]TDSheet!$A:$Q,17,0)</f>
        <v>40</v>
      </c>
      <c r="O81" s="15">
        <f>VLOOKUP(A:A,[1]TDSheet!$A:$R,18,0)</f>
        <v>40</v>
      </c>
      <c r="P81" s="15">
        <f>VLOOKUP(A:A,[1]TDSheet!$A:$T,20,0)</f>
        <v>80</v>
      </c>
      <c r="Q81" s="15"/>
      <c r="R81" s="17"/>
      <c r="S81" s="15">
        <f t="shared" si="16"/>
        <v>62</v>
      </c>
      <c r="T81" s="17"/>
      <c r="U81" s="18">
        <f t="shared" si="17"/>
        <v>8.435483870967742</v>
      </c>
      <c r="V81" s="15">
        <f t="shared" si="18"/>
        <v>3.274193548387097</v>
      </c>
      <c r="W81" s="15"/>
      <c r="X81" s="15"/>
      <c r="Y81" s="15">
        <f>VLOOKUP(A:A,[1]TDSheet!$A:$Z,26,0)</f>
        <v>82.6</v>
      </c>
      <c r="Z81" s="15">
        <f>VLOOKUP(A:A,[1]TDSheet!$A:$AA,27,0)</f>
        <v>71.400000000000006</v>
      </c>
      <c r="AA81" s="15">
        <f>VLOOKUP(A:A,[1]TDSheet!$A:$S,19,0)</f>
        <v>65.8</v>
      </c>
      <c r="AB81" s="15">
        <f>VLOOKUP(A:A,[3]TDSheet!$A:$D,4,0)</f>
        <v>48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9"/>
        <v>0</v>
      </c>
      <c r="AF81" s="15">
        <f t="shared" si="20"/>
        <v>0</v>
      </c>
      <c r="AG81" s="15"/>
      <c r="AH81" s="15"/>
    </row>
    <row r="82" spans="1:34" s="1" customFormat="1" ht="11.1" customHeight="1" outlineLevel="1" x14ac:dyDescent="0.2">
      <c r="A82" s="7" t="s">
        <v>82</v>
      </c>
      <c r="B82" s="7" t="s">
        <v>8</v>
      </c>
      <c r="C82" s="8">
        <v>666</v>
      </c>
      <c r="D82" s="8">
        <v>818</v>
      </c>
      <c r="E82" s="8">
        <v>692</v>
      </c>
      <c r="F82" s="8">
        <v>385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714</v>
      </c>
      <c r="J82" s="15">
        <f t="shared" si="15"/>
        <v>-22</v>
      </c>
      <c r="K82" s="15">
        <f>VLOOKUP(A:A,[1]TDSheet!$A:$L,12,0)</f>
        <v>320</v>
      </c>
      <c r="L82" s="15">
        <f>VLOOKUP(A:A,[1]TDSheet!$A:$M,13,0)</f>
        <v>280</v>
      </c>
      <c r="M82" s="15">
        <f>VLOOKUP(A:A,[1]TDSheet!$A:$N,14,0)</f>
        <v>0</v>
      </c>
      <c r="N82" s="15">
        <f>VLOOKUP(A:A,[1]TDSheet!$A:$Q,17,0)</f>
        <v>0</v>
      </c>
      <c r="O82" s="15">
        <f>VLOOKUP(A:A,[1]TDSheet!$A:$R,18,0)</f>
        <v>0</v>
      </c>
      <c r="P82" s="15">
        <f>VLOOKUP(A:A,[1]TDSheet!$A:$T,20,0)</f>
        <v>160</v>
      </c>
      <c r="Q82" s="15"/>
      <c r="R82" s="17"/>
      <c r="S82" s="15">
        <f t="shared" si="16"/>
        <v>138.4</v>
      </c>
      <c r="T82" s="17"/>
      <c r="U82" s="18">
        <f t="shared" si="17"/>
        <v>8.2731213872832363</v>
      </c>
      <c r="V82" s="15">
        <f t="shared" si="18"/>
        <v>2.7817919075144508</v>
      </c>
      <c r="W82" s="15"/>
      <c r="X82" s="15"/>
      <c r="Y82" s="15">
        <f>VLOOKUP(A:A,[1]TDSheet!$A:$Z,26,0)</f>
        <v>207</v>
      </c>
      <c r="Z82" s="15">
        <f>VLOOKUP(A:A,[1]TDSheet!$A:$AA,27,0)</f>
        <v>165.6</v>
      </c>
      <c r="AA82" s="15">
        <f>VLOOKUP(A:A,[1]TDSheet!$A:$S,19,0)</f>
        <v>145</v>
      </c>
      <c r="AB82" s="15">
        <f>VLOOKUP(A:A,[3]TDSheet!$A:$D,4,0)</f>
        <v>85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83</v>
      </c>
      <c r="B83" s="7" t="s">
        <v>9</v>
      </c>
      <c r="C83" s="8">
        <v>0.71399999999999997</v>
      </c>
      <c r="D83" s="8">
        <v>42.183999999999997</v>
      </c>
      <c r="E83" s="8">
        <v>25.285</v>
      </c>
      <c r="F83" s="8">
        <v>5.8520000000000003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39</v>
      </c>
      <c r="J83" s="15">
        <f t="shared" si="15"/>
        <v>-13.715</v>
      </c>
      <c r="K83" s="15">
        <f>VLOOKUP(A:A,[1]TDSheet!$A:$L,12,0)</f>
        <v>10</v>
      </c>
      <c r="L83" s="15">
        <f>VLOOKUP(A:A,[1]TDSheet!$A:$M,13,0)</f>
        <v>20</v>
      </c>
      <c r="M83" s="15">
        <f>VLOOKUP(A:A,[1]TDSheet!$A:$N,14,0)</f>
        <v>0</v>
      </c>
      <c r="N83" s="15">
        <f>VLOOKUP(A:A,[1]TDSheet!$A:$Q,17,0)</f>
        <v>0</v>
      </c>
      <c r="O83" s="15">
        <f>VLOOKUP(A:A,[1]TDSheet!$A:$R,18,0)</f>
        <v>0</v>
      </c>
      <c r="P83" s="15">
        <f>VLOOKUP(A:A,[1]TDSheet!$A:$T,20,0)</f>
        <v>10</v>
      </c>
      <c r="Q83" s="15"/>
      <c r="R83" s="17"/>
      <c r="S83" s="15">
        <f t="shared" si="16"/>
        <v>5.0570000000000004</v>
      </c>
      <c r="T83" s="17"/>
      <c r="U83" s="18">
        <f t="shared" si="17"/>
        <v>9.0670357919715254</v>
      </c>
      <c r="V83" s="15">
        <f t="shared" si="18"/>
        <v>1.1572078307296816</v>
      </c>
      <c r="W83" s="15"/>
      <c r="X83" s="15"/>
      <c r="Y83" s="15">
        <f>VLOOKUP(A:A,[1]TDSheet!$A:$Z,26,0)</f>
        <v>5.7140000000000004</v>
      </c>
      <c r="Z83" s="15">
        <f>VLOOKUP(A:A,[1]TDSheet!$A:$AA,27,0)</f>
        <v>4.5549999999999997</v>
      </c>
      <c r="AA83" s="15">
        <f>VLOOKUP(A:A,[1]TDSheet!$A:$S,19,0)</f>
        <v>2.714</v>
      </c>
      <c r="AB83" s="15">
        <f>VLOOKUP(A:A,[3]TDSheet!$A:$D,4,0)</f>
        <v>12.372999999999999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9"/>
        <v>0</v>
      </c>
      <c r="AF83" s="15">
        <f t="shared" si="20"/>
        <v>0</v>
      </c>
      <c r="AG83" s="15"/>
      <c r="AH83" s="15"/>
    </row>
    <row r="84" spans="1:34" s="1" customFormat="1" ht="11.1" customHeight="1" outlineLevel="1" x14ac:dyDescent="0.2">
      <c r="A84" s="7" t="s">
        <v>84</v>
      </c>
      <c r="B84" s="7" t="s">
        <v>8</v>
      </c>
      <c r="C84" s="8">
        <v>102</v>
      </c>
      <c r="D84" s="8">
        <v>81</v>
      </c>
      <c r="E84" s="8">
        <v>82</v>
      </c>
      <c r="F84" s="8">
        <v>100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83</v>
      </c>
      <c r="J84" s="15">
        <f t="shared" si="15"/>
        <v>-1</v>
      </c>
      <c r="K84" s="15">
        <f>VLOOKUP(A:A,[1]TDSheet!$A:$L,12,0)</f>
        <v>0</v>
      </c>
      <c r="L84" s="15">
        <f>VLOOKUP(A:A,[1]TDSheet!$A:$M,13,0)</f>
        <v>40</v>
      </c>
      <c r="M84" s="15">
        <f>VLOOKUP(A:A,[1]TDSheet!$A:$N,14,0)</f>
        <v>0</v>
      </c>
      <c r="N84" s="15">
        <f>VLOOKUP(A:A,[1]TDSheet!$A:$Q,17,0)</f>
        <v>0</v>
      </c>
      <c r="O84" s="15">
        <f>VLOOKUP(A:A,[1]TDSheet!$A:$R,18,0)</f>
        <v>0</v>
      </c>
      <c r="P84" s="15">
        <f>VLOOKUP(A:A,[1]TDSheet!$A:$T,20,0)</f>
        <v>0</v>
      </c>
      <c r="Q84" s="15"/>
      <c r="R84" s="17"/>
      <c r="S84" s="15">
        <f t="shared" si="16"/>
        <v>16.399999999999999</v>
      </c>
      <c r="T84" s="17"/>
      <c r="U84" s="18">
        <f t="shared" si="17"/>
        <v>8.536585365853659</v>
      </c>
      <c r="V84" s="15">
        <f t="shared" si="18"/>
        <v>6.0975609756097562</v>
      </c>
      <c r="W84" s="15"/>
      <c r="X84" s="15"/>
      <c r="Y84" s="15">
        <f>VLOOKUP(A:A,[1]TDSheet!$A:$Z,26,0)</f>
        <v>30.6</v>
      </c>
      <c r="Z84" s="15">
        <f>VLOOKUP(A:A,[1]TDSheet!$A:$AA,27,0)</f>
        <v>25.8</v>
      </c>
      <c r="AA84" s="15">
        <f>VLOOKUP(A:A,[1]TDSheet!$A:$S,19,0)</f>
        <v>18.399999999999999</v>
      </c>
      <c r="AB84" s="15">
        <f>VLOOKUP(A:A,[3]TDSheet!$A:$D,4,0)</f>
        <v>13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9"/>
        <v>0</v>
      </c>
      <c r="AF84" s="15">
        <f t="shared" si="20"/>
        <v>0</v>
      </c>
      <c r="AG84" s="15"/>
      <c r="AH84" s="15"/>
    </row>
    <row r="85" spans="1:34" s="1" customFormat="1" ht="11.1" customHeight="1" outlineLevel="1" x14ac:dyDescent="0.2">
      <c r="A85" s="7" t="s">
        <v>85</v>
      </c>
      <c r="B85" s="7" t="s">
        <v>8</v>
      </c>
      <c r="C85" s="8">
        <v>62</v>
      </c>
      <c r="D85" s="8">
        <v>124</v>
      </c>
      <c r="E85" s="8">
        <v>49</v>
      </c>
      <c r="F85" s="8">
        <v>132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54</v>
      </c>
      <c r="J85" s="15">
        <f t="shared" si="15"/>
        <v>-5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VLOOKUP(A:A,[1]TDSheet!$A:$N,14,0)</f>
        <v>0</v>
      </c>
      <c r="N85" s="15">
        <f>VLOOKUP(A:A,[1]TDSheet!$A:$Q,17,0)</f>
        <v>0</v>
      </c>
      <c r="O85" s="15">
        <f>VLOOKUP(A:A,[1]TDSheet!$A:$R,18,0)</f>
        <v>0</v>
      </c>
      <c r="P85" s="15">
        <f>VLOOKUP(A:A,[1]TDSheet!$A:$T,20,0)</f>
        <v>0</v>
      </c>
      <c r="Q85" s="15"/>
      <c r="R85" s="17"/>
      <c r="S85" s="15">
        <f t="shared" si="16"/>
        <v>9.8000000000000007</v>
      </c>
      <c r="T85" s="17"/>
      <c r="U85" s="18">
        <f t="shared" si="17"/>
        <v>13.469387755102041</v>
      </c>
      <c r="V85" s="15">
        <f t="shared" si="18"/>
        <v>13.469387755102041</v>
      </c>
      <c r="W85" s="15"/>
      <c r="X85" s="15"/>
      <c r="Y85" s="15">
        <f>VLOOKUP(A:A,[1]TDSheet!$A:$Z,26,0)</f>
        <v>32.6</v>
      </c>
      <c r="Z85" s="15">
        <f>VLOOKUP(A:A,[1]TDSheet!$A:$AA,27,0)</f>
        <v>28.4</v>
      </c>
      <c r="AA85" s="15">
        <f>VLOOKUP(A:A,[1]TDSheet!$A:$S,19,0)</f>
        <v>12.6</v>
      </c>
      <c r="AB85" s="15">
        <f>VLOOKUP(A:A,[3]TDSheet!$A:$D,4,0)</f>
        <v>7</v>
      </c>
      <c r="AC85" s="15" t="str">
        <f>VLOOKUP(A:A,[1]TDSheet!$A:$AC,29,0)</f>
        <v>увел</v>
      </c>
      <c r="AD85" s="15" t="str">
        <f>VLOOKUP(A:A,[1]TDSheet!$A:$AD,30,0)</f>
        <v>увел</v>
      </c>
      <c r="AE85" s="15">
        <f t="shared" si="19"/>
        <v>0</v>
      </c>
      <c r="AF85" s="15">
        <f t="shared" si="20"/>
        <v>0</v>
      </c>
      <c r="AG85" s="15"/>
      <c r="AH85" s="15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191</v>
      </c>
      <c r="D86" s="8">
        <v>41</v>
      </c>
      <c r="E86" s="8">
        <v>135</v>
      </c>
      <c r="F86" s="8">
        <v>96</v>
      </c>
      <c r="G86" s="1">
        <f>VLOOKUP(A:A,[1]TDSheet!$A:$G,7,0)</f>
        <v>0.33</v>
      </c>
      <c r="H86" s="1" t="e">
        <f>VLOOKUP(A:A,[1]TDSheet!$A:$H,8,0)</f>
        <v>#N/A</v>
      </c>
      <c r="I86" s="15">
        <f>VLOOKUP(A:A,[2]TDSheet!$A:$F,6,0)</f>
        <v>137</v>
      </c>
      <c r="J86" s="15">
        <f t="shared" si="15"/>
        <v>-2</v>
      </c>
      <c r="K86" s="15">
        <f>VLOOKUP(A:A,[1]TDSheet!$A:$L,12,0)</f>
        <v>0</v>
      </c>
      <c r="L86" s="15">
        <f>VLOOKUP(A:A,[1]TDSheet!$A:$M,13,0)</f>
        <v>40</v>
      </c>
      <c r="M86" s="15">
        <f>VLOOKUP(A:A,[1]TDSheet!$A:$N,14,0)</f>
        <v>0</v>
      </c>
      <c r="N86" s="15">
        <f>VLOOKUP(A:A,[1]TDSheet!$A:$Q,17,0)</f>
        <v>40</v>
      </c>
      <c r="O86" s="15">
        <f>VLOOKUP(A:A,[1]TDSheet!$A:$R,18,0)</f>
        <v>0</v>
      </c>
      <c r="P86" s="15">
        <f>VLOOKUP(A:A,[1]TDSheet!$A:$T,20,0)</f>
        <v>40</v>
      </c>
      <c r="Q86" s="15"/>
      <c r="R86" s="17"/>
      <c r="S86" s="15">
        <f t="shared" si="16"/>
        <v>27</v>
      </c>
      <c r="T86" s="17"/>
      <c r="U86" s="18">
        <f t="shared" si="17"/>
        <v>8</v>
      </c>
      <c r="V86" s="15">
        <f t="shared" si="18"/>
        <v>3.5555555555555554</v>
      </c>
      <c r="W86" s="15"/>
      <c r="X86" s="15"/>
      <c r="Y86" s="15">
        <f>VLOOKUP(A:A,[1]TDSheet!$A:$Z,26,0)</f>
        <v>44</v>
      </c>
      <c r="Z86" s="15">
        <f>VLOOKUP(A:A,[1]TDSheet!$A:$AA,27,0)</f>
        <v>29.6</v>
      </c>
      <c r="AA86" s="15">
        <f>VLOOKUP(A:A,[1]TDSheet!$A:$S,19,0)</f>
        <v>27.4</v>
      </c>
      <c r="AB86" s="15">
        <f>VLOOKUP(A:A,[3]TDSheet!$A:$D,4,0)</f>
        <v>20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9"/>
        <v>0</v>
      </c>
      <c r="AF86" s="15">
        <f t="shared" si="20"/>
        <v>0</v>
      </c>
      <c r="AG86" s="15"/>
      <c r="AH86" s="15"/>
    </row>
    <row r="87" spans="1:34" s="1" customFormat="1" ht="11.1" customHeight="1" outlineLevel="1" x14ac:dyDescent="0.2">
      <c r="A87" s="7" t="s">
        <v>87</v>
      </c>
      <c r="B87" s="7" t="s">
        <v>9</v>
      </c>
      <c r="C87" s="8">
        <v>316.90699999999998</v>
      </c>
      <c r="D87" s="8">
        <v>458.23899999999998</v>
      </c>
      <c r="E87" s="8">
        <v>392.483</v>
      </c>
      <c r="F87" s="8">
        <v>376.35300000000001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375.5</v>
      </c>
      <c r="J87" s="15">
        <f t="shared" si="15"/>
        <v>16.983000000000004</v>
      </c>
      <c r="K87" s="15">
        <f>VLOOKUP(A:A,[1]TDSheet!$A:$L,12,0)</f>
        <v>0</v>
      </c>
      <c r="L87" s="15">
        <f>VLOOKUP(A:A,[1]TDSheet!$A:$M,13,0)</f>
        <v>100</v>
      </c>
      <c r="M87" s="15">
        <f>VLOOKUP(A:A,[1]TDSheet!$A:$N,14,0)</f>
        <v>0</v>
      </c>
      <c r="N87" s="15">
        <f>VLOOKUP(A:A,[1]TDSheet!$A:$Q,17,0)</f>
        <v>0</v>
      </c>
      <c r="O87" s="15">
        <f>VLOOKUP(A:A,[1]TDSheet!$A:$R,18,0)</f>
        <v>70</v>
      </c>
      <c r="P87" s="15">
        <f>VLOOKUP(A:A,[1]TDSheet!$A:$T,20,0)</f>
        <v>80</v>
      </c>
      <c r="Q87" s="15"/>
      <c r="R87" s="17"/>
      <c r="S87" s="15">
        <f t="shared" si="16"/>
        <v>78.496600000000001</v>
      </c>
      <c r="T87" s="17"/>
      <c r="U87" s="18">
        <f t="shared" si="17"/>
        <v>7.9793647113378166</v>
      </c>
      <c r="V87" s="15">
        <f t="shared" si="18"/>
        <v>4.7945133929367643</v>
      </c>
      <c r="W87" s="15"/>
      <c r="X87" s="15"/>
      <c r="Y87" s="15">
        <f>VLOOKUP(A:A,[1]TDSheet!$A:$Z,26,0)</f>
        <v>115.98979999999999</v>
      </c>
      <c r="Z87" s="15">
        <f>VLOOKUP(A:A,[1]TDSheet!$A:$AA,27,0)</f>
        <v>106.95519999999999</v>
      </c>
      <c r="AA87" s="15">
        <f>VLOOKUP(A:A,[1]TDSheet!$A:$S,19,0)</f>
        <v>79.427800000000005</v>
      </c>
      <c r="AB87" s="15">
        <f>VLOOKUP(A:A,[3]TDSheet!$A:$D,4,0)</f>
        <v>63.667999999999999</v>
      </c>
      <c r="AC87" s="15" t="str">
        <f>VLOOKUP(A:A,[1]TDSheet!$A:$AC,29,0)</f>
        <v>костик</v>
      </c>
      <c r="AD87" s="15" t="str">
        <f>VLOOKUP(A:A,[1]TDSheet!$A:$AD,30,0)</f>
        <v>костик</v>
      </c>
      <c r="AE87" s="15">
        <f t="shared" si="19"/>
        <v>0</v>
      </c>
      <c r="AF87" s="15">
        <f t="shared" si="20"/>
        <v>0</v>
      </c>
      <c r="AG87" s="15"/>
      <c r="AH87" s="15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93</v>
      </c>
      <c r="D88" s="8">
        <v>349</v>
      </c>
      <c r="E88" s="8">
        <v>163</v>
      </c>
      <c r="F88" s="8">
        <v>154</v>
      </c>
      <c r="G88" s="1">
        <f>VLOOKUP(A:A,[1]TDSheet!$A:$G,7,0)</f>
        <v>0.1</v>
      </c>
      <c r="H88" s="1" t="e">
        <f>VLOOKUP(A:A,[1]TDSheet!$A:$H,8,0)</f>
        <v>#N/A</v>
      </c>
      <c r="I88" s="15">
        <f>VLOOKUP(A:A,[2]TDSheet!$A:$F,6,0)</f>
        <v>181</v>
      </c>
      <c r="J88" s="15">
        <f t="shared" si="15"/>
        <v>-18</v>
      </c>
      <c r="K88" s="15">
        <f>VLOOKUP(A:A,[1]TDSheet!$A:$L,12,0)</f>
        <v>80</v>
      </c>
      <c r="L88" s="15">
        <f>VLOOKUP(A:A,[1]TDSheet!$A:$M,13,0)</f>
        <v>100</v>
      </c>
      <c r="M88" s="15">
        <f>VLOOKUP(A:A,[1]TDSheet!$A:$N,14,0)</f>
        <v>0</v>
      </c>
      <c r="N88" s="15">
        <f>VLOOKUP(A:A,[1]TDSheet!$A:$Q,17,0)</f>
        <v>0</v>
      </c>
      <c r="O88" s="15">
        <f>VLOOKUP(A:A,[1]TDSheet!$A:$R,18,0)</f>
        <v>0</v>
      </c>
      <c r="P88" s="15">
        <f>VLOOKUP(A:A,[1]TDSheet!$A:$T,20,0)</f>
        <v>0</v>
      </c>
      <c r="Q88" s="15"/>
      <c r="R88" s="17"/>
      <c r="S88" s="15">
        <f t="shared" si="16"/>
        <v>32.6</v>
      </c>
      <c r="T88" s="17"/>
      <c r="U88" s="18">
        <f t="shared" si="17"/>
        <v>10.245398773006135</v>
      </c>
      <c r="V88" s="15">
        <f t="shared" si="18"/>
        <v>4.7239263803680975</v>
      </c>
      <c r="W88" s="15"/>
      <c r="X88" s="15"/>
      <c r="Y88" s="15">
        <f>VLOOKUP(A:A,[1]TDSheet!$A:$Z,26,0)</f>
        <v>49</v>
      </c>
      <c r="Z88" s="15">
        <f>VLOOKUP(A:A,[1]TDSheet!$A:$AA,27,0)</f>
        <v>47.4</v>
      </c>
      <c r="AA88" s="15">
        <f>VLOOKUP(A:A,[1]TDSheet!$A:$S,19,0)</f>
        <v>37.4</v>
      </c>
      <c r="AB88" s="15">
        <f>VLOOKUP(A:A,[3]TDSheet!$A:$D,4,0)</f>
        <v>34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0</v>
      </c>
      <c r="AG88" s="15"/>
      <c r="AH88" s="15"/>
    </row>
    <row r="89" spans="1:34" s="1" customFormat="1" ht="11.1" customHeight="1" outlineLevel="1" x14ac:dyDescent="0.2">
      <c r="A89" s="7" t="s">
        <v>89</v>
      </c>
      <c r="B89" s="7" t="s">
        <v>8</v>
      </c>
      <c r="C89" s="8">
        <v>663</v>
      </c>
      <c r="D89" s="8">
        <v>1127</v>
      </c>
      <c r="E89" s="8">
        <v>1085</v>
      </c>
      <c r="F89" s="8">
        <v>651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1104</v>
      </c>
      <c r="J89" s="15">
        <f t="shared" si="15"/>
        <v>-19</v>
      </c>
      <c r="K89" s="15">
        <f>VLOOKUP(A:A,[1]TDSheet!$A:$L,12,0)</f>
        <v>0</v>
      </c>
      <c r="L89" s="15">
        <f>VLOOKUP(A:A,[1]TDSheet!$A:$M,13,0)</f>
        <v>480</v>
      </c>
      <c r="M89" s="15">
        <f>VLOOKUP(A:A,[1]TDSheet!$A:$N,14,0)</f>
        <v>0</v>
      </c>
      <c r="N89" s="15">
        <f>VLOOKUP(A:A,[1]TDSheet!$A:$Q,17,0)</f>
        <v>160</v>
      </c>
      <c r="O89" s="15">
        <f>VLOOKUP(A:A,[1]TDSheet!$A:$R,18,0)</f>
        <v>240</v>
      </c>
      <c r="P89" s="15">
        <f>VLOOKUP(A:A,[1]TDSheet!$A:$T,20,0)</f>
        <v>200</v>
      </c>
      <c r="Q89" s="15"/>
      <c r="R89" s="17"/>
      <c r="S89" s="15">
        <f t="shared" si="16"/>
        <v>217</v>
      </c>
      <c r="T89" s="17"/>
      <c r="U89" s="18">
        <f t="shared" si="17"/>
        <v>7.9769585253456219</v>
      </c>
      <c r="V89" s="15">
        <f t="shared" si="18"/>
        <v>3</v>
      </c>
      <c r="W89" s="15"/>
      <c r="X89" s="15"/>
      <c r="Y89" s="15">
        <f>VLOOKUP(A:A,[1]TDSheet!$A:$Z,26,0)</f>
        <v>316.39999999999998</v>
      </c>
      <c r="Z89" s="15">
        <f>VLOOKUP(A:A,[1]TDSheet!$A:$AA,27,0)</f>
        <v>239.4</v>
      </c>
      <c r="AA89" s="15">
        <f>VLOOKUP(A:A,[1]TDSheet!$A:$S,19,0)</f>
        <v>222.4</v>
      </c>
      <c r="AB89" s="15">
        <f>VLOOKUP(A:A,[3]TDSheet!$A:$D,4,0)</f>
        <v>176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9"/>
        <v>0</v>
      </c>
      <c r="AF89" s="15">
        <f t="shared" si="20"/>
        <v>0</v>
      </c>
      <c r="AG89" s="15"/>
      <c r="AH89" s="15"/>
    </row>
    <row r="90" spans="1:34" s="1" customFormat="1" ht="11.1" customHeight="1" outlineLevel="1" x14ac:dyDescent="0.2">
      <c r="A90" s="7" t="s">
        <v>90</v>
      </c>
      <c r="B90" s="7" t="s">
        <v>8</v>
      </c>
      <c r="C90" s="8">
        <v>8</v>
      </c>
      <c r="D90" s="8">
        <v>282</v>
      </c>
      <c r="E90" s="8">
        <v>281</v>
      </c>
      <c r="F90" s="8">
        <v>9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308</v>
      </c>
      <c r="J90" s="15">
        <f t="shared" si="15"/>
        <v>-27</v>
      </c>
      <c r="K90" s="15">
        <f>VLOOKUP(A:A,[1]TDSheet!$A:$L,12,0)</f>
        <v>120</v>
      </c>
      <c r="L90" s="15">
        <f>VLOOKUP(A:A,[1]TDSheet!$A:$M,13,0)</f>
        <v>40</v>
      </c>
      <c r="M90" s="15">
        <f>VLOOKUP(A:A,[1]TDSheet!$A:$N,14,0)</f>
        <v>0</v>
      </c>
      <c r="N90" s="15">
        <f>VLOOKUP(A:A,[1]TDSheet!$A:$Q,17,0)</f>
        <v>200</v>
      </c>
      <c r="O90" s="15">
        <f>VLOOKUP(A:A,[1]TDSheet!$A:$R,18,0)</f>
        <v>40</v>
      </c>
      <c r="P90" s="15">
        <f>VLOOKUP(A:A,[1]TDSheet!$A:$T,20,0)</f>
        <v>80</v>
      </c>
      <c r="Q90" s="15"/>
      <c r="R90" s="17"/>
      <c r="S90" s="15">
        <f t="shared" si="16"/>
        <v>56.2</v>
      </c>
      <c r="T90" s="17"/>
      <c r="U90" s="18">
        <f t="shared" si="17"/>
        <v>8.7010676156583617</v>
      </c>
      <c r="V90" s="15">
        <f t="shared" si="18"/>
        <v>0.16014234875444838</v>
      </c>
      <c r="W90" s="15"/>
      <c r="X90" s="15"/>
      <c r="Y90" s="15">
        <f>VLOOKUP(A:A,[1]TDSheet!$A:$Z,26,0)</f>
        <v>11.4</v>
      </c>
      <c r="Z90" s="15">
        <f>VLOOKUP(A:A,[1]TDSheet!$A:$AA,27,0)</f>
        <v>13.4</v>
      </c>
      <c r="AA90" s="15">
        <f>VLOOKUP(A:A,[1]TDSheet!$A:$S,19,0)</f>
        <v>56.4</v>
      </c>
      <c r="AB90" s="15">
        <f>VLOOKUP(A:A,[3]TDSheet!$A:$D,4,0)</f>
        <v>3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9"/>
        <v>0</v>
      </c>
      <c r="AF90" s="15">
        <f t="shared" si="20"/>
        <v>0</v>
      </c>
      <c r="AG90" s="15"/>
      <c r="AH90" s="15"/>
    </row>
    <row r="91" spans="1:34" s="1" customFormat="1" ht="11.1" customHeight="1" outlineLevel="1" x14ac:dyDescent="0.2">
      <c r="A91" s="7" t="s">
        <v>91</v>
      </c>
      <c r="B91" s="7" t="s">
        <v>8</v>
      </c>
      <c r="C91" s="8">
        <v>2255</v>
      </c>
      <c r="D91" s="8">
        <v>1799</v>
      </c>
      <c r="E91" s="8">
        <v>2567</v>
      </c>
      <c r="F91" s="8">
        <v>1428</v>
      </c>
      <c r="G91" s="1">
        <f>VLOOKUP(A:A,[1]TDSheet!$A:$G,7,0)</f>
        <v>0.35</v>
      </c>
      <c r="H91" s="1" t="e">
        <f>VLOOKUP(A:A,[1]TDSheet!$A:$H,8,0)</f>
        <v>#N/A</v>
      </c>
      <c r="I91" s="15">
        <f>VLOOKUP(A:A,[2]TDSheet!$A:$F,6,0)</f>
        <v>2596</v>
      </c>
      <c r="J91" s="15">
        <f t="shared" si="15"/>
        <v>-29</v>
      </c>
      <c r="K91" s="15">
        <f>VLOOKUP(A:A,[1]TDSheet!$A:$L,12,0)</f>
        <v>360</v>
      </c>
      <c r="L91" s="15">
        <f>VLOOKUP(A:A,[1]TDSheet!$A:$M,13,0)</f>
        <v>800</v>
      </c>
      <c r="M91" s="15">
        <f>VLOOKUP(A:A,[1]TDSheet!$A:$N,14,0)</f>
        <v>0</v>
      </c>
      <c r="N91" s="15">
        <f>VLOOKUP(A:A,[1]TDSheet!$A:$Q,17,0)</f>
        <v>480</v>
      </c>
      <c r="O91" s="15">
        <f>VLOOKUP(A:A,[1]TDSheet!$A:$R,18,0)</f>
        <v>480</v>
      </c>
      <c r="P91" s="15">
        <f>VLOOKUP(A:A,[1]TDSheet!$A:$T,20,0)</f>
        <v>600</v>
      </c>
      <c r="Q91" s="15"/>
      <c r="R91" s="17"/>
      <c r="S91" s="15">
        <f t="shared" si="16"/>
        <v>513.4</v>
      </c>
      <c r="T91" s="17"/>
      <c r="U91" s="18">
        <f t="shared" si="17"/>
        <v>8.0794701986754962</v>
      </c>
      <c r="V91" s="15">
        <f t="shared" si="18"/>
        <v>2.7814569536423841</v>
      </c>
      <c r="W91" s="15"/>
      <c r="X91" s="15"/>
      <c r="Y91" s="15">
        <f>VLOOKUP(A:A,[1]TDSheet!$A:$Z,26,0)</f>
        <v>689.2</v>
      </c>
      <c r="Z91" s="15">
        <f>VLOOKUP(A:A,[1]TDSheet!$A:$AA,27,0)</f>
        <v>604.20000000000005</v>
      </c>
      <c r="AA91" s="15">
        <f>VLOOKUP(A:A,[1]TDSheet!$A:$S,19,0)</f>
        <v>523.6</v>
      </c>
      <c r="AB91" s="15">
        <f>VLOOKUP(A:A,[3]TDSheet!$A:$D,4,0)</f>
        <v>374</v>
      </c>
      <c r="AC91" s="15" t="str">
        <f>VLOOKUP(A:A,[1]TDSheet!$A:$AC,29,0)</f>
        <v>увел</v>
      </c>
      <c r="AD91" s="15" t="str">
        <f>VLOOKUP(A:A,[1]TDSheet!$A:$AD,30,0)</f>
        <v>увел</v>
      </c>
      <c r="AE91" s="15">
        <f t="shared" si="19"/>
        <v>0</v>
      </c>
      <c r="AF91" s="15">
        <f t="shared" si="20"/>
        <v>0</v>
      </c>
      <c r="AG91" s="15"/>
      <c r="AH91" s="15"/>
    </row>
    <row r="92" spans="1:34" s="1" customFormat="1" ht="11.1" customHeight="1" outlineLevel="1" x14ac:dyDescent="0.2">
      <c r="A92" s="7" t="s">
        <v>92</v>
      </c>
      <c r="B92" s="7" t="s">
        <v>9</v>
      </c>
      <c r="C92" s="8">
        <v>124.32299999999999</v>
      </c>
      <c r="D92" s="8">
        <v>12.923</v>
      </c>
      <c r="E92" s="20">
        <v>172</v>
      </c>
      <c r="F92" s="20">
        <v>38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104.2</v>
      </c>
      <c r="J92" s="15">
        <f t="shared" si="15"/>
        <v>67.8</v>
      </c>
      <c r="K92" s="15">
        <f>VLOOKUP(A:A,[1]TDSheet!$A:$L,12,0)</f>
        <v>100</v>
      </c>
      <c r="L92" s="15">
        <f>VLOOKUP(A:A,[1]TDSheet!$A:$M,13,0)</f>
        <v>120</v>
      </c>
      <c r="M92" s="15">
        <f>VLOOKUP(A:A,[1]TDSheet!$A:$N,14,0)</f>
        <v>40</v>
      </c>
      <c r="N92" s="15">
        <f>VLOOKUP(A:A,[1]TDSheet!$A:$Q,17,0)</f>
        <v>80</v>
      </c>
      <c r="O92" s="15">
        <f>VLOOKUP(A:A,[1]TDSheet!$A:$R,18,0)</f>
        <v>80</v>
      </c>
      <c r="P92" s="15">
        <f>VLOOKUP(A:A,[1]TDSheet!$A:$T,20,0)</f>
        <v>70</v>
      </c>
      <c r="Q92" s="15"/>
      <c r="R92" s="17"/>
      <c r="S92" s="15">
        <f t="shared" si="16"/>
        <v>34.4</v>
      </c>
      <c r="T92" s="17"/>
      <c r="U92" s="18">
        <f t="shared" si="17"/>
        <v>15.348837209302326</v>
      </c>
      <c r="V92" s="15">
        <f t="shared" si="18"/>
        <v>1.1046511627906976</v>
      </c>
      <c r="W92" s="15"/>
      <c r="X92" s="15"/>
      <c r="Y92" s="15">
        <f>VLOOKUP(A:A,[1]TDSheet!$A:$Z,26,0)</f>
        <v>53.479600000000005</v>
      </c>
      <c r="Z92" s="15">
        <f>VLOOKUP(A:A,[1]TDSheet!$A:$AA,27,0)</f>
        <v>40.108999999999995</v>
      </c>
      <c r="AA92" s="15">
        <f>VLOOKUP(A:A,[1]TDSheet!$A:$S,19,0)</f>
        <v>62.4</v>
      </c>
      <c r="AB92" s="15">
        <v>0</v>
      </c>
      <c r="AC92" s="15" t="str">
        <f>VLOOKUP(A:A,[1]TDSheet!$A:$AC,29,0)</f>
        <v>костик</v>
      </c>
      <c r="AD92" s="15" t="str">
        <f>VLOOKUP(A:A,[1]TDSheet!$A:$AD,30,0)</f>
        <v>рот1,5</v>
      </c>
      <c r="AE92" s="15">
        <f t="shared" si="19"/>
        <v>0</v>
      </c>
      <c r="AF92" s="15">
        <f t="shared" si="20"/>
        <v>0</v>
      </c>
      <c r="AG92" s="15"/>
      <c r="AH92" s="15"/>
    </row>
    <row r="93" spans="1:34" s="1" customFormat="1" ht="11.1" customHeight="1" outlineLevel="1" x14ac:dyDescent="0.2">
      <c r="A93" s="7" t="s">
        <v>93</v>
      </c>
      <c r="B93" s="7" t="s">
        <v>8</v>
      </c>
      <c r="C93" s="8">
        <v>258</v>
      </c>
      <c r="D93" s="8">
        <v>165</v>
      </c>
      <c r="E93" s="8">
        <v>287</v>
      </c>
      <c r="F93" s="8">
        <v>122</v>
      </c>
      <c r="G93" s="1">
        <f>VLOOKUP(A:A,[1]TDSheet!$A:$G,7,0)</f>
        <v>0.6</v>
      </c>
      <c r="H93" s="1" t="e">
        <f>VLOOKUP(A:A,[1]TDSheet!$A:$H,8,0)</f>
        <v>#N/A</v>
      </c>
      <c r="I93" s="15">
        <f>VLOOKUP(A:A,[2]TDSheet!$A:$F,6,0)</f>
        <v>300</v>
      </c>
      <c r="J93" s="15">
        <f t="shared" si="15"/>
        <v>-13</v>
      </c>
      <c r="K93" s="15">
        <f>VLOOKUP(A:A,[1]TDSheet!$A:$L,12,0)</f>
        <v>120</v>
      </c>
      <c r="L93" s="15">
        <f>VLOOKUP(A:A,[1]TDSheet!$A:$M,13,0)</f>
        <v>120</v>
      </c>
      <c r="M93" s="15">
        <f>VLOOKUP(A:A,[1]TDSheet!$A:$N,14,0)</f>
        <v>40</v>
      </c>
      <c r="N93" s="15">
        <f>VLOOKUP(A:A,[1]TDSheet!$A:$Q,17,0)</f>
        <v>0</v>
      </c>
      <c r="O93" s="15">
        <f>VLOOKUP(A:A,[1]TDSheet!$A:$R,18,0)</f>
        <v>40</v>
      </c>
      <c r="P93" s="15">
        <f>VLOOKUP(A:A,[1]TDSheet!$A:$T,20,0)</f>
        <v>40</v>
      </c>
      <c r="Q93" s="15"/>
      <c r="R93" s="17"/>
      <c r="S93" s="15">
        <f t="shared" si="16"/>
        <v>57.4</v>
      </c>
      <c r="T93" s="17"/>
      <c r="U93" s="18">
        <f t="shared" si="17"/>
        <v>8.3972125435540068</v>
      </c>
      <c r="V93" s="15">
        <f t="shared" si="18"/>
        <v>2.1254355400696863</v>
      </c>
      <c r="W93" s="15"/>
      <c r="X93" s="15"/>
      <c r="Y93" s="15">
        <f>VLOOKUP(A:A,[1]TDSheet!$A:$Z,26,0)</f>
        <v>88.6</v>
      </c>
      <c r="Z93" s="15">
        <f>VLOOKUP(A:A,[1]TDSheet!$A:$AA,27,0)</f>
        <v>67.400000000000006</v>
      </c>
      <c r="AA93" s="15">
        <f>VLOOKUP(A:A,[1]TDSheet!$A:$S,19,0)</f>
        <v>61.6</v>
      </c>
      <c r="AB93" s="15">
        <f>VLOOKUP(A:A,[3]TDSheet!$A:$D,4,0)</f>
        <v>37</v>
      </c>
      <c r="AC93" s="15" t="str">
        <f>VLOOKUP(A:A,[1]TDSheet!$A:$AC,29,0)</f>
        <v>костик</v>
      </c>
      <c r="AD93" s="15" t="str">
        <f>VLOOKUP(A:A,[1]TDSheet!$A:$AD,30,0)</f>
        <v>костик</v>
      </c>
      <c r="AE93" s="15">
        <f t="shared" si="19"/>
        <v>0</v>
      </c>
      <c r="AF93" s="15">
        <f t="shared" si="20"/>
        <v>0</v>
      </c>
      <c r="AG93" s="15"/>
      <c r="AH93" s="15"/>
    </row>
    <row r="94" spans="1:34" s="1" customFormat="1" ht="11.1" customHeight="1" outlineLevel="1" x14ac:dyDescent="0.2">
      <c r="A94" s="7" t="s">
        <v>94</v>
      </c>
      <c r="B94" s="7" t="s">
        <v>9</v>
      </c>
      <c r="C94" s="8">
        <v>138.398</v>
      </c>
      <c r="D94" s="8">
        <v>261.14400000000001</v>
      </c>
      <c r="E94" s="20">
        <v>284</v>
      </c>
      <c r="F94" s="20">
        <v>85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275.5</v>
      </c>
      <c r="J94" s="15">
        <f t="shared" si="15"/>
        <v>8.5</v>
      </c>
      <c r="K94" s="15">
        <f>VLOOKUP(A:A,[1]TDSheet!$A:$L,12,0)</f>
        <v>400</v>
      </c>
      <c r="L94" s="15">
        <f>VLOOKUP(A:A,[1]TDSheet!$A:$M,13,0)</f>
        <v>50</v>
      </c>
      <c r="M94" s="15">
        <f>VLOOKUP(A:A,[1]TDSheet!$A:$N,14,0)</f>
        <v>0</v>
      </c>
      <c r="N94" s="15">
        <f>VLOOKUP(A:A,[1]TDSheet!$A:$Q,17,0)</f>
        <v>0</v>
      </c>
      <c r="O94" s="15">
        <f>VLOOKUP(A:A,[1]TDSheet!$A:$R,18,0)</f>
        <v>0</v>
      </c>
      <c r="P94" s="15">
        <f>VLOOKUP(A:A,[1]TDSheet!$A:$T,20,0)</f>
        <v>0</v>
      </c>
      <c r="Q94" s="15"/>
      <c r="R94" s="17"/>
      <c r="S94" s="15">
        <f t="shared" si="16"/>
        <v>56.8</v>
      </c>
      <c r="T94" s="17"/>
      <c r="U94" s="18">
        <f t="shared" si="17"/>
        <v>9.419014084507042</v>
      </c>
      <c r="V94" s="15">
        <f t="shared" si="18"/>
        <v>1.4964788732394367</v>
      </c>
      <c r="W94" s="15"/>
      <c r="X94" s="15"/>
      <c r="Y94" s="15">
        <f>VLOOKUP(A:A,[1]TDSheet!$A:$Z,26,0)</f>
        <v>88</v>
      </c>
      <c r="Z94" s="15">
        <f>VLOOKUP(A:A,[1]TDSheet!$A:$AA,27,0)</f>
        <v>72</v>
      </c>
      <c r="AA94" s="15">
        <f>VLOOKUP(A:A,[1]TDSheet!$A:$S,19,0)</f>
        <v>63</v>
      </c>
      <c r="AB94" s="15">
        <f>VLOOKUP(A:A,[3]TDSheet!$A:$D,4,0)</f>
        <v>76.841999999999999</v>
      </c>
      <c r="AC94" s="15" t="str">
        <f>VLOOKUP(A:A,[1]TDSheet!$A:$AC,29,0)</f>
        <v>увел</v>
      </c>
      <c r="AD94" s="15" t="str">
        <f>VLOOKUP(A:A,[1]TDSheet!$A:$AD,30,0)</f>
        <v>увел</v>
      </c>
      <c r="AE94" s="15">
        <f t="shared" si="19"/>
        <v>0</v>
      </c>
      <c r="AF94" s="15">
        <f t="shared" si="20"/>
        <v>0</v>
      </c>
      <c r="AG94" s="15"/>
      <c r="AH94" s="15"/>
    </row>
    <row r="95" spans="1:34" s="1" customFormat="1" ht="11.1" customHeight="1" outlineLevel="1" x14ac:dyDescent="0.2">
      <c r="A95" s="7" t="s">
        <v>95</v>
      </c>
      <c r="B95" s="7" t="s">
        <v>9</v>
      </c>
      <c r="C95" s="8">
        <v>1.238</v>
      </c>
      <c r="D95" s="8">
        <v>67.965000000000003</v>
      </c>
      <c r="E95" s="8">
        <v>23.768000000000001</v>
      </c>
      <c r="F95" s="8"/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27.1</v>
      </c>
      <c r="J95" s="15">
        <f t="shared" si="15"/>
        <v>-3.3320000000000007</v>
      </c>
      <c r="K95" s="15">
        <f>VLOOKUP(A:A,[1]TDSheet!$A:$L,12,0)</f>
        <v>50</v>
      </c>
      <c r="L95" s="15">
        <f>VLOOKUP(A:A,[1]TDSheet!$A:$M,13,0)</f>
        <v>50</v>
      </c>
      <c r="M95" s="15">
        <f>VLOOKUP(A:A,[1]TDSheet!$A:$N,14,0)</f>
        <v>0</v>
      </c>
      <c r="N95" s="15">
        <f>VLOOKUP(A:A,[1]TDSheet!$A:$Q,17,0)</f>
        <v>0</v>
      </c>
      <c r="O95" s="15">
        <f>VLOOKUP(A:A,[1]TDSheet!$A:$R,18,0)</f>
        <v>0</v>
      </c>
      <c r="P95" s="15">
        <f>VLOOKUP(A:A,[1]TDSheet!$A:$T,20,0)</f>
        <v>0</v>
      </c>
      <c r="Q95" s="15"/>
      <c r="R95" s="17"/>
      <c r="S95" s="15">
        <f t="shared" si="16"/>
        <v>4.7536000000000005</v>
      </c>
      <c r="T95" s="17"/>
      <c r="U95" s="18">
        <f t="shared" si="17"/>
        <v>21.036687983843823</v>
      </c>
      <c r="V95" s="15">
        <f t="shared" si="18"/>
        <v>0</v>
      </c>
      <c r="W95" s="15"/>
      <c r="X95" s="15"/>
      <c r="Y95" s="15">
        <f>VLOOKUP(A:A,[1]TDSheet!$A:$Z,26,0)</f>
        <v>24.417200000000001</v>
      </c>
      <c r="Z95" s="15">
        <f>VLOOKUP(A:A,[1]TDSheet!$A:$AA,27,0)</f>
        <v>8.6609999999999996</v>
      </c>
      <c r="AA95" s="15">
        <f>VLOOKUP(A:A,[1]TDSheet!$A:$S,19,0)</f>
        <v>5.1486000000000001</v>
      </c>
      <c r="AB95" s="15">
        <f>VLOOKUP(A:A,[3]TDSheet!$A:$D,4,0)</f>
        <v>5.8970000000000002</v>
      </c>
      <c r="AC95" s="15" t="str">
        <f>VLOOKUP(A:A,[1]TDSheet!$A:$AC,29,0)</f>
        <v>костик</v>
      </c>
      <c r="AD95" s="15" t="str">
        <f>VLOOKUP(A:A,[1]TDSheet!$A:$AD,30,0)</f>
        <v>увел</v>
      </c>
      <c r="AE95" s="15">
        <f t="shared" si="19"/>
        <v>0</v>
      </c>
      <c r="AF95" s="15">
        <f t="shared" si="20"/>
        <v>0</v>
      </c>
      <c r="AG95" s="15"/>
      <c r="AH95" s="15"/>
    </row>
    <row r="96" spans="1:34" s="1" customFormat="1" ht="11.1" customHeight="1" outlineLevel="1" x14ac:dyDescent="0.2">
      <c r="A96" s="7" t="s">
        <v>96</v>
      </c>
      <c r="B96" s="7" t="s">
        <v>9</v>
      </c>
      <c r="C96" s="8">
        <v>93.777000000000001</v>
      </c>
      <c r="D96" s="8">
        <v>106.73699999999999</v>
      </c>
      <c r="E96" s="8">
        <v>145.78399999999999</v>
      </c>
      <c r="F96" s="8">
        <v>50.228000000000002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145.6</v>
      </c>
      <c r="J96" s="15">
        <f t="shared" si="15"/>
        <v>0.1839999999999975</v>
      </c>
      <c r="K96" s="15">
        <f>VLOOKUP(A:A,[1]TDSheet!$A:$L,12,0)</f>
        <v>100</v>
      </c>
      <c r="L96" s="15">
        <f>VLOOKUP(A:A,[1]TDSheet!$A:$M,13,0)</f>
        <v>120</v>
      </c>
      <c r="M96" s="15">
        <f>VLOOKUP(A:A,[1]TDSheet!$A:$N,14,0)</f>
        <v>0</v>
      </c>
      <c r="N96" s="15">
        <f>VLOOKUP(A:A,[1]TDSheet!$A:$Q,17,0)</f>
        <v>0</v>
      </c>
      <c r="O96" s="15">
        <f>VLOOKUP(A:A,[1]TDSheet!$A:$R,18,0)</f>
        <v>0</v>
      </c>
      <c r="P96" s="15">
        <f>VLOOKUP(A:A,[1]TDSheet!$A:$T,20,0)</f>
        <v>0</v>
      </c>
      <c r="Q96" s="15"/>
      <c r="R96" s="17"/>
      <c r="S96" s="15">
        <f t="shared" si="16"/>
        <v>29.156799999999997</v>
      </c>
      <c r="T96" s="17"/>
      <c r="U96" s="18">
        <f t="shared" si="17"/>
        <v>9.2680952642265275</v>
      </c>
      <c r="V96" s="15">
        <f t="shared" si="18"/>
        <v>1.7226856170773202</v>
      </c>
      <c r="W96" s="15"/>
      <c r="X96" s="15"/>
      <c r="Y96" s="15">
        <f>VLOOKUP(A:A,[1]TDSheet!$A:$Z,26,0)</f>
        <v>34.799999999999997</v>
      </c>
      <c r="Z96" s="15">
        <f>VLOOKUP(A:A,[1]TDSheet!$A:$AA,27,0)</f>
        <v>34</v>
      </c>
      <c r="AA96" s="15">
        <f>VLOOKUP(A:A,[1]TDSheet!$A:$S,19,0)</f>
        <v>27.036000000000001</v>
      </c>
      <c r="AB96" s="15">
        <f>VLOOKUP(A:A,[3]TDSheet!$A:$D,4,0)</f>
        <v>30.096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9"/>
        <v>0</v>
      </c>
      <c r="AF96" s="15">
        <f t="shared" si="20"/>
        <v>0</v>
      </c>
      <c r="AG96" s="15"/>
      <c r="AH96" s="15"/>
    </row>
    <row r="97" spans="1:34" s="1" customFormat="1" ht="11.1" customHeight="1" outlineLevel="1" x14ac:dyDescent="0.2">
      <c r="A97" s="7" t="s">
        <v>97</v>
      </c>
      <c r="B97" s="7" t="s">
        <v>8</v>
      </c>
      <c r="C97" s="8">
        <v>46</v>
      </c>
      <c r="D97" s="8">
        <v>136</v>
      </c>
      <c r="E97" s="8">
        <v>63</v>
      </c>
      <c r="F97" s="8">
        <v>103</v>
      </c>
      <c r="G97" s="1">
        <f>VLOOKUP(A:A,[1]TDSheet!$A:$G,7,0)</f>
        <v>1</v>
      </c>
      <c r="H97" s="1">
        <f>VLOOKUP(A:A,[1]TDSheet!$A:$H,8,0)</f>
        <v>45</v>
      </c>
      <c r="I97" s="15">
        <f>VLOOKUP(A:A,[2]TDSheet!$A:$F,6,0)</f>
        <v>79</v>
      </c>
      <c r="J97" s="15">
        <f t="shared" si="15"/>
        <v>-16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VLOOKUP(A:A,[1]TDSheet!$A:$N,14,0)</f>
        <v>0</v>
      </c>
      <c r="N97" s="15">
        <f>VLOOKUP(A:A,[1]TDSheet!$A:$Q,17,0)</f>
        <v>0</v>
      </c>
      <c r="O97" s="15">
        <f>VLOOKUP(A:A,[1]TDSheet!$A:$R,18,0)</f>
        <v>0</v>
      </c>
      <c r="P97" s="15">
        <f>VLOOKUP(A:A,[1]TDSheet!$A:$T,20,0)</f>
        <v>0</v>
      </c>
      <c r="Q97" s="15"/>
      <c r="R97" s="17"/>
      <c r="S97" s="15">
        <f t="shared" si="16"/>
        <v>12.6</v>
      </c>
      <c r="T97" s="17"/>
      <c r="U97" s="18">
        <f t="shared" si="17"/>
        <v>8.174603174603174</v>
      </c>
      <c r="V97" s="15">
        <f t="shared" si="18"/>
        <v>8.174603174603174</v>
      </c>
      <c r="W97" s="15"/>
      <c r="X97" s="15"/>
      <c r="Y97" s="15">
        <f>VLOOKUP(A:A,[1]TDSheet!$A:$Z,26,0)</f>
        <v>16.399999999999999</v>
      </c>
      <c r="Z97" s="15">
        <f>VLOOKUP(A:A,[1]TDSheet!$A:$AA,27,0)</f>
        <v>20.8</v>
      </c>
      <c r="AA97" s="15">
        <f>VLOOKUP(A:A,[1]TDSheet!$A:$S,19,0)</f>
        <v>10.199999999999999</v>
      </c>
      <c r="AB97" s="15">
        <f>VLOOKUP(A:A,[3]TDSheet!$A:$D,4,0)</f>
        <v>16</v>
      </c>
      <c r="AC97" s="15" t="str">
        <f>VLOOKUP(A:A,[1]TDSheet!$A:$AC,29,0)</f>
        <v>увел</v>
      </c>
      <c r="AD97" s="15" t="str">
        <f>VLOOKUP(A:A,[1]TDSheet!$A:$AD,30,0)</f>
        <v>увел</v>
      </c>
      <c r="AE97" s="15">
        <f t="shared" si="19"/>
        <v>0</v>
      </c>
      <c r="AF97" s="15">
        <f t="shared" si="20"/>
        <v>0</v>
      </c>
      <c r="AG97" s="15"/>
      <c r="AH97" s="15"/>
    </row>
    <row r="98" spans="1:34" s="1" customFormat="1" ht="11.1" customHeight="1" outlineLevel="1" x14ac:dyDescent="0.2">
      <c r="A98" s="7" t="s">
        <v>98</v>
      </c>
      <c r="B98" s="7" t="s">
        <v>8</v>
      </c>
      <c r="C98" s="8">
        <v>233</v>
      </c>
      <c r="D98" s="8">
        <v>389</v>
      </c>
      <c r="E98" s="8">
        <v>499</v>
      </c>
      <c r="F98" s="8">
        <v>109</v>
      </c>
      <c r="G98" s="1">
        <f>VLOOKUP(A:A,[1]TDSheet!$A:$G,7,0)</f>
        <v>0.33</v>
      </c>
      <c r="H98" s="1">
        <f>VLOOKUP(A:A,[1]TDSheet!$A:$H,8,0)</f>
        <v>30</v>
      </c>
      <c r="I98" s="15">
        <f>VLOOKUP(A:A,[2]TDSheet!$A:$F,6,0)</f>
        <v>513</v>
      </c>
      <c r="J98" s="15">
        <f t="shared" si="15"/>
        <v>-14</v>
      </c>
      <c r="K98" s="15">
        <f>VLOOKUP(A:A,[1]TDSheet!$A:$L,12,0)</f>
        <v>90</v>
      </c>
      <c r="L98" s="15">
        <f>VLOOKUP(A:A,[1]TDSheet!$A:$M,13,0)</f>
        <v>120</v>
      </c>
      <c r="M98" s="15">
        <f>VLOOKUP(A:A,[1]TDSheet!$A:$N,14,0)</f>
        <v>90</v>
      </c>
      <c r="N98" s="15">
        <f>VLOOKUP(A:A,[1]TDSheet!$A:$Q,17,0)</f>
        <v>40</v>
      </c>
      <c r="O98" s="15">
        <f>VLOOKUP(A:A,[1]TDSheet!$A:$R,18,0)</f>
        <v>90</v>
      </c>
      <c r="P98" s="15">
        <f>VLOOKUP(A:A,[1]TDSheet!$A:$T,20,0)</f>
        <v>60</v>
      </c>
      <c r="Q98" s="15"/>
      <c r="R98" s="17"/>
      <c r="S98" s="15">
        <f t="shared" si="16"/>
        <v>99.8</v>
      </c>
      <c r="T98" s="17">
        <v>90</v>
      </c>
      <c r="U98" s="18">
        <f t="shared" si="17"/>
        <v>6.9038076152304608</v>
      </c>
      <c r="V98" s="15">
        <f t="shared" si="18"/>
        <v>1.092184368737475</v>
      </c>
      <c r="W98" s="15"/>
      <c r="X98" s="15"/>
      <c r="Y98" s="15">
        <f>VLOOKUP(A:A,[1]TDSheet!$A:$Z,26,0)</f>
        <v>132.4</v>
      </c>
      <c r="Z98" s="15">
        <f>VLOOKUP(A:A,[1]TDSheet!$A:$AA,27,0)</f>
        <v>106</v>
      </c>
      <c r="AA98" s="15">
        <f>VLOOKUP(A:A,[1]TDSheet!$A:$S,19,0)</f>
        <v>102.8</v>
      </c>
      <c r="AB98" s="15">
        <f>VLOOKUP(A:A,[3]TDSheet!$A:$D,4,0)</f>
        <v>85</v>
      </c>
      <c r="AC98" s="15" t="str">
        <f>VLOOKUP(A:A,[1]TDSheet!$A:$AC,29,0)</f>
        <v>костик</v>
      </c>
      <c r="AD98" s="15" t="str">
        <f>VLOOKUP(A:A,[1]TDSheet!$A:$AD,30,0)</f>
        <v>костик</v>
      </c>
      <c r="AE98" s="15">
        <f t="shared" si="19"/>
        <v>0</v>
      </c>
      <c r="AF98" s="15">
        <f t="shared" si="20"/>
        <v>29.700000000000003</v>
      </c>
      <c r="AG98" s="15"/>
      <c r="AH98" s="15"/>
    </row>
    <row r="99" spans="1:34" s="1" customFormat="1" ht="11.1" customHeight="1" outlineLevel="1" x14ac:dyDescent="0.2">
      <c r="A99" s="7" t="s">
        <v>99</v>
      </c>
      <c r="B99" s="7" t="s">
        <v>8</v>
      </c>
      <c r="C99" s="8">
        <v>362</v>
      </c>
      <c r="D99" s="8">
        <v>195</v>
      </c>
      <c r="E99" s="8">
        <v>405</v>
      </c>
      <c r="F99" s="8">
        <v>146</v>
      </c>
      <c r="G99" s="1">
        <f>VLOOKUP(A:A,[1]TDSheet!$A:$G,7,0)</f>
        <v>0.18</v>
      </c>
      <c r="H99" s="1" t="e">
        <f>VLOOKUP(A:A,[1]TDSheet!$A:$H,8,0)</f>
        <v>#N/A</v>
      </c>
      <c r="I99" s="15">
        <f>VLOOKUP(A:A,[2]TDSheet!$A:$F,6,0)</f>
        <v>404</v>
      </c>
      <c r="J99" s="15">
        <f t="shared" si="15"/>
        <v>1</v>
      </c>
      <c r="K99" s="15">
        <f>VLOOKUP(A:A,[1]TDSheet!$A:$L,12,0)</f>
        <v>0</v>
      </c>
      <c r="L99" s="15">
        <f>VLOOKUP(A:A,[1]TDSheet!$A:$M,13,0)</f>
        <v>50</v>
      </c>
      <c r="M99" s="15">
        <f>VLOOKUP(A:A,[1]TDSheet!$A:$N,14,0)</f>
        <v>80</v>
      </c>
      <c r="N99" s="15">
        <f>VLOOKUP(A:A,[1]TDSheet!$A:$Q,17,0)</f>
        <v>40</v>
      </c>
      <c r="O99" s="15">
        <f>VLOOKUP(A:A,[1]TDSheet!$A:$R,18,0)</f>
        <v>80</v>
      </c>
      <c r="P99" s="15">
        <f>VLOOKUP(A:A,[1]TDSheet!$A:$T,20,0)</f>
        <v>50</v>
      </c>
      <c r="Q99" s="15"/>
      <c r="R99" s="17"/>
      <c r="S99" s="15">
        <f t="shared" si="16"/>
        <v>81</v>
      </c>
      <c r="T99" s="17">
        <v>160</v>
      </c>
      <c r="U99" s="18">
        <f t="shared" si="17"/>
        <v>7.4814814814814818</v>
      </c>
      <c r="V99" s="15">
        <f t="shared" si="18"/>
        <v>1.8024691358024691</v>
      </c>
      <c r="W99" s="15"/>
      <c r="X99" s="15"/>
      <c r="Y99" s="15">
        <f>VLOOKUP(A:A,[1]TDSheet!$A:$Z,26,0)</f>
        <v>93</v>
      </c>
      <c r="Z99" s="15">
        <f>VLOOKUP(A:A,[1]TDSheet!$A:$AA,27,0)</f>
        <v>72.400000000000006</v>
      </c>
      <c r="AA99" s="15">
        <f>VLOOKUP(A:A,[1]TDSheet!$A:$S,19,0)</f>
        <v>65.599999999999994</v>
      </c>
      <c r="AB99" s="15">
        <f>VLOOKUP(A:A,[3]TDSheet!$A:$D,4,0)</f>
        <v>125</v>
      </c>
      <c r="AC99" s="15" t="str">
        <f>VLOOKUP(A:A,[1]TDSheet!$A:$AC,29,0)</f>
        <v>костик</v>
      </c>
      <c r="AD99" s="15" t="str">
        <f>VLOOKUP(A:A,[1]TDSheet!$A:$AD,30,0)</f>
        <v>костик</v>
      </c>
      <c r="AE99" s="15">
        <f t="shared" si="19"/>
        <v>0</v>
      </c>
      <c r="AF99" s="15">
        <f t="shared" si="20"/>
        <v>28.799999999999997</v>
      </c>
      <c r="AG99" s="15"/>
      <c r="AH99" s="15"/>
    </row>
    <row r="100" spans="1:34" s="1" customFormat="1" ht="11.1" customHeight="1" outlineLevel="1" x14ac:dyDescent="0.2">
      <c r="A100" s="7" t="s">
        <v>100</v>
      </c>
      <c r="B100" s="7" t="s">
        <v>8</v>
      </c>
      <c r="C100" s="8">
        <v>404</v>
      </c>
      <c r="D100" s="8">
        <v>779</v>
      </c>
      <c r="E100" s="8">
        <v>820</v>
      </c>
      <c r="F100" s="8">
        <v>339</v>
      </c>
      <c r="G100" s="1">
        <f>VLOOKUP(A:A,[1]TDSheet!$A:$G,7,0)</f>
        <v>0.14000000000000001</v>
      </c>
      <c r="H100" s="1" t="e">
        <f>VLOOKUP(A:A,[1]TDSheet!$A:$H,8,0)</f>
        <v>#N/A</v>
      </c>
      <c r="I100" s="15">
        <f>VLOOKUP(A:A,[2]TDSheet!$A:$F,6,0)</f>
        <v>843</v>
      </c>
      <c r="J100" s="15">
        <f t="shared" si="15"/>
        <v>-23</v>
      </c>
      <c r="K100" s="15">
        <f>VLOOKUP(A:A,[1]TDSheet!$A:$L,12,0)</f>
        <v>80</v>
      </c>
      <c r="L100" s="15">
        <f>VLOOKUP(A:A,[1]TDSheet!$A:$M,13,0)</f>
        <v>300</v>
      </c>
      <c r="M100" s="15">
        <f>VLOOKUP(A:A,[1]TDSheet!$A:$N,14,0)</f>
        <v>160</v>
      </c>
      <c r="N100" s="15">
        <f>VLOOKUP(A:A,[1]TDSheet!$A:$Q,17,0)</f>
        <v>100</v>
      </c>
      <c r="O100" s="15">
        <f>VLOOKUP(A:A,[1]TDSheet!$A:$R,18,0)</f>
        <v>200</v>
      </c>
      <c r="P100" s="15">
        <f>VLOOKUP(A:A,[1]TDSheet!$A:$T,20,0)</f>
        <v>160</v>
      </c>
      <c r="Q100" s="15"/>
      <c r="R100" s="17"/>
      <c r="S100" s="15">
        <f t="shared" si="16"/>
        <v>164</v>
      </c>
      <c r="T100" s="17"/>
      <c r="U100" s="18">
        <f t="shared" si="17"/>
        <v>8.1646341463414629</v>
      </c>
      <c r="V100" s="15">
        <f t="shared" si="18"/>
        <v>2.0670731707317072</v>
      </c>
      <c r="W100" s="15"/>
      <c r="X100" s="15"/>
      <c r="Y100" s="15">
        <f>VLOOKUP(A:A,[1]TDSheet!$A:$Z,26,0)</f>
        <v>172.8</v>
      </c>
      <c r="Z100" s="15">
        <f>VLOOKUP(A:A,[1]TDSheet!$A:$AA,27,0)</f>
        <v>166.8</v>
      </c>
      <c r="AA100" s="15">
        <f>VLOOKUP(A:A,[1]TDSheet!$A:$S,19,0)</f>
        <v>170.8</v>
      </c>
      <c r="AB100" s="15">
        <f>VLOOKUP(A:A,[3]TDSheet!$A:$D,4,0)</f>
        <v>135</v>
      </c>
      <c r="AC100" s="15" t="str">
        <f>VLOOKUP(A:A,[1]TDSheet!$A:$AC,29,0)</f>
        <v>костик</v>
      </c>
      <c r="AD100" s="15" t="str">
        <f>VLOOKUP(A:A,[1]TDSheet!$A:$AD,30,0)</f>
        <v>костик</v>
      </c>
      <c r="AE100" s="15">
        <f t="shared" si="19"/>
        <v>0</v>
      </c>
      <c r="AF100" s="15">
        <f t="shared" si="20"/>
        <v>0</v>
      </c>
      <c r="AG100" s="15"/>
      <c r="AH100" s="15"/>
    </row>
    <row r="101" spans="1:34" s="1" customFormat="1" ht="11.1" customHeight="1" outlineLevel="1" x14ac:dyDescent="0.2">
      <c r="A101" s="7" t="s">
        <v>101</v>
      </c>
      <c r="B101" s="7" t="s">
        <v>9</v>
      </c>
      <c r="C101" s="8"/>
      <c r="D101" s="8">
        <v>99.153000000000006</v>
      </c>
      <c r="E101" s="20">
        <v>72.552999999999997</v>
      </c>
      <c r="F101" s="20">
        <v>12.430999999999999</v>
      </c>
      <c r="G101" s="14">
        <f>VLOOKUP(A:A,[1]TDSheet!$A:$G,7,0)</f>
        <v>1</v>
      </c>
      <c r="H101" s="1" t="e">
        <f>VLOOKUP(A:A,[1]TDSheet!$A:$H,8,0)</f>
        <v>#N/A</v>
      </c>
      <c r="I101" s="15">
        <f>VLOOKUP(A:A,[2]TDSheet!$A:$F,6,0)</f>
        <v>82.8</v>
      </c>
      <c r="J101" s="15">
        <f t="shared" si="15"/>
        <v>-10.247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VLOOKUP(A:A,[1]TDSheet!$A:$N,14,0)</f>
        <v>0</v>
      </c>
      <c r="N101" s="15">
        <f>VLOOKUP(A:A,[1]TDSheet!$A:$Q,17,0)</f>
        <v>0</v>
      </c>
      <c r="O101" s="15">
        <f>VLOOKUP(A:A,[1]TDSheet!$A:$R,18,0)</f>
        <v>0</v>
      </c>
      <c r="P101" s="15">
        <f>VLOOKUP(A:A,[1]TDSheet!$A:$T,20,0)</f>
        <v>0</v>
      </c>
      <c r="Q101" s="15"/>
      <c r="R101" s="17"/>
      <c r="S101" s="15">
        <f t="shared" si="16"/>
        <v>14.5106</v>
      </c>
      <c r="T101" s="17"/>
      <c r="U101" s="18">
        <f t="shared" si="17"/>
        <v>0.85668407922484247</v>
      </c>
      <c r="V101" s="15">
        <f t="shared" si="18"/>
        <v>0.85668407922484247</v>
      </c>
      <c r="W101" s="15"/>
      <c r="X101" s="15"/>
      <c r="Y101" s="15">
        <f>VLOOKUP(A:A,[1]TDSheet!$A:$Z,26,0)</f>
        <v>0</v>
      </c>
      <c r="Z101" s="15">
        <f>VLOOKUP(A:A,[1]TDSheet!$A:$AA,27,0)</f>
        <v>0</v>
      </c>
      <c r="AA101" s="15">
        <f>VLOOKUP(A:A,[1]TDSheet!$A:$S,19,0)</f>
        <v>12.672799999999999</v>
      </c>
      <c r="AB101" s="15">
        <f>VLOOKUP(A:A,[3]TDSheet!$A:$D,4,0)</f>
        <v>16.972999999999999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9"/>
        <v>0</v>
      </c>
      <c r="AF101" s="15">
        <f t="shared" si="20"/>
        <v>0</v>
      </c>
      <c r="AG101" s="15"/>
      <c r="AH101" s="15"/>
    </row>
    <row r="102" spans="1:34" s="1" customFormat="1" ht="11.1" customHeight="1" outlineLevel="1" x14ac:dyDescent="0.2">
      <c r="A102" s="7" t="s">
        <v>102</v>
      </c>
      <c r="B102" s="7" t="s">
        <v>9</v>
      </c>
      <c r="C102" s="8">
        <v>96.843000000000004</v>
      </c>
      <c r="D102" s="8">
        <v>99.135999999999996</v>
      </c>
      <c r="E102" s="8">
        <v>153.05799999999999</v>
      </c>
      <c r="F102" s="8">
        <v>16.565999999999999</v>
      </c>
      <c r="G102" s="1">
        <f>VLOOKUP(A:A,[1]TDSheet!$A:$G,7,0)</f>
        <v>1</v>
      </c>
      <c r="H102" s="1" t="e">
        <f>VLOOKUP(A:A,[1]TDSheet!$A:$H,8,0)</f>
        <v>#N/A</v>
      </c>
      <c r="I102" s="15">
        <f>VLOOKUP(A:A,[2]TDSheet!$A:$F,6,0)</f>
        <v>167.6</v>
      </c>
      <c r="J102" s="15">
        <f t="shared" si="15"/>
        <v>-14.542000000000002</v>
      </c>
      <c r="K102" s="15">
        <f>VLOOKUP(A:A,[1]TDSheet!$A:$L,12,0)</f>
        <v>0</v>
      </c>
      <c r="L102" s="15">
        <f>VLOOKUP(A:A,[1]TDSheet!$A:$M,13,0)</f>
        <v>40</v>
      </c>
      <c r="M102" s="15">
        <f>VLOOKUP(A:A,[1]TDSheet!$A:$N,14,0)</f>
        <v>0</v>
      </c>
      <c r="N102" s="15">
        <f>VLOOKUP(A:A,[1]TDSheet!$A:$Q,17,0)</f>
        <v>40</v>
      </c>
      <c r="O102" s="15">
        <f>VLOOKUP(A:A,[1]TDSheet!$A:$R,18,0)</f>
        <v>20</v>
      </c>
      <c r="P102" s="15">
        <f>VLOOKUP(A:A,[1]TDSheet!$A:$T,20,0)</f>
        <v>30</v>
      </c>
      <c r="Q102" s="15"/>
      <c r="R102" s="17">
        <v>20</v>
      </c>
      <c r="S102" s="15">
        <f t="shared" si="16"/>
        <v>30.611599999999999</v>
      </c>
      <c r="T102" s="17">
        <v>50</v>
      </c>
      <c r="U102" s="18">
        <f t="shared" si="17"/>
        <v>7.0746383723817114</v>
      </c>
      <c r="V102" s="15">
        <f t="shared" si="18"/>
        <v>0.54116740059323909</v>
      </c>
      <c r="W102" s="15"/>
      <c r="X102" s="15"/>
      <c r="Y102" s="15">
        <f>VLOOKUP(A:A,[1]TDSheet!$A:$Z,26,0)</f>
        <v>35.5732</v>
      </c>
      <c r="Z102" s="15">
        <f>VLOOKUP(A:A,[1]TDSheet!$A:$AA,27,0)</f>
        <v>24.6</v>
      </c>
      <c r="AA102" s="15">
        <f>VLOOKUP(A:A,[1]TDSheet!$A:$S,19,0)</f>
        <v>22.720199999999998</v>
      </c>
      <c r="AB102" s="15">
        <f>VLOOKUP(A:A,[3]TDSheet!$A:$D,4,0)</f>
        <v>53.941000000000003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9"/>
        <v>20</v>
      </c>
      <c r="AF102" s="15">
        <f t="shared" si="20"/>
        <v>50</v>
      </c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9</v>
      </c>
      <c r="C103" s="8"/>
      <c r="D103" s="8">
        <v>201.67</v>
      </c>
      <c r="E103" s="20">
        <v>0</v>
      </c>
      <c r="F103" s="20">
        <v>201.67</v>
      </c>
      <c r="G103" s="14">
        <v>1</v>
      </c>
      <c r="H103" s="1" t="e">
        <f>VLOOKUP(A:A,[1]TDSheet!$A:$H,8,0)</f>
        <v>#N/A</v>
      </c>
      <c r="I103" s="15">
        <v>0</v>
      </c>
      <c r="J103" s="15">
        <f t="shared" si="15"/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/>
      <c r="R103" s="17"/>
      <c r="S103" s="15">
        <f t="shared" si="16"/>
        <v>0</v>
      </c>
      <c r="T103" s="17"/>
      <c r="U103" s="18" t="e">
        <f t="shared" si="17"/>
        <v>#DIV/0!</v>
      </c>
      <c r="V103" s="15" t="e">
        <f t="shared" si="18"/>
        <v>#DIV/0!</v>
      </c>
      <c r="W103" s="15"/>
      <c r="X103" s="15"/>
      <c r="Y103" s="15">
        <v>0</v>
      </c>
      <c r="Z103" s="15">
        <v>0</v>
      </c>
      <c r="AA103" s="15"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9"/>
        <v>0</v>
      </c>
      <c r="AF103" s="15">
        <f t="shared" si="20"/>
        <v>0</v>
      </c>
      <c r="AG103" s="15"/>
      <c r="AH103" s="15"/>
    </row>
    <row r="104" spans="1:34" s="1" customFormat="1" ht="11.1" customHeight="1" outlineLevel="1" x14ac:dyDescent="0.2">
      <c r="A104" s="7" t="s">
        <v>108</v>
      </c>
      <c r="B104" s="7" t="s">
        <v>8</v>
      </c>
      <c r="C104" s="8">
        <v>51</v>
      </c>
      <c r="D104" s="8">
        <v>2</v>
      </c>
      <c r="E104" s="20">
        <v>31</v>
      </c>
      <c r="F104" s="20">
        <v>20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33</v>
      </c>
      <c r="J104" s="15">
        <f t="shared" si="15"/>
        <v>-2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VLOOKUP(A:A,[1]TDSheet!$A:$N,14,0)</f>
        <v>0</v>
      </c>
      <c r="N104" s="15">
        <f>VLOOKUP(A:A,[1]TDSheet!$A:$Q,17,0)</f>
        <v>0</v>
      </c>
      <c r="O104" s="15">
        <f>VLOOKUP(A:A,[1]TDSheet!$A:$R,18,0)</f>
        <v>0</v>
      </c>
      <c r="P104" s="15">
        <f>VLOOKUP(A:A,[1]TDSheet!$A:$T,20,0)</f>
        <v>0</v>
      </c>
      <c r="Q104" s="15"/>
      <c r="R104" s="17"/>
      <c r="S104" s="15">
        <f t="shared" si="16"/>
        <v>6.2</v>
      </c>
      <c r="T104" s="17"/>
      <c r="U104" s="18">
        <f t="shared" si="17"/>
        <v>3.225806451612903</v>
      </c>
      <c r="V104" s="15">
        <f t="shared" si="18"/>
        <v>3.225806451612903</v>
      </c>
      <c r="W104" s="15"/>
      <c r="X104" s="15"/>
      <c r="Y104" s="15">
        <f>VLOOKUP(A:A,[1]TDSheet!$A:$Z,26,0)</f>
        <v>6.6</v>
      </c>
      <c r="Z104" s="15">
        <f>VLOOKUP(A:A,[1]TDSheet!$A:$AA,27,0)</f>
        <v>5</v>
      </c>
      <c r="AA104" s="15">
        <f>VLOOKUP(A:A,[1]TDSheet!$A:$S,19,0)</f>
        <v>6.8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9"/>
        <v>0</v>
      </c>
      <c r="AF104" s="15">
        <f t="shared" si="20"/>
        <v>0</v>
      </c>
      <c r="AG104" s="15"/>
      <c r="AH104" s="15"/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14.082000000000001</v>
      </c>
      <c r="D105" s="8">
        <v>20</v>
      </c>
      <c r="E105" s="20">
        <v>15.797000000000001</v>
      </c>
      <c r="F105" s="20">
        <v>18.285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18</v>
      </c>
      <c r="J105" s="15">
        <f t="shared" si="15"/>
        <v>-2.2029999999999994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VLOOKUP(A:A,[1]TDSheet!$A:$N,14,0)</f>
        <v>0</v>
      </c>
      <c r="N105" s="15">
        <f>VLOOKUP(A:A,[1]TDSheet!$A:$Q,17,0)</f>
        <v>0</v>
      </c>
      <c r="O105" s="15">
        <f>VLOOKUP(A:A,[1]TDSheet!$A:$R,18,0)</f>
        <v>0</v>
      </c>
      <c r="P105" s="15">
        <f>VLOOKUP(A:A,[1]TDSheet!$A:$T,20,0)</f>
        <v>0</v>
      </c>
      <c r="Q105" s="15"/>
      <c r="R105" s="17"/>
      <c r="S105" s="15">
        <f t="shared" si="16"/>
        <v>3.1594000000000002</v>
      </c>
      <c r="T105" s="17"/>
      <c r="U105" s="18">
        <f t="shared" si="17"/>
        <v>5.787491295815661</v>
      </c>
      <c r="V105" s="15">
        <f t="shared" si="18"/>
        <v>5.787491295815661</v>
      </c>
      <c r="W105" s="15"/>
      <c r="X105" s="15"/>
      <c r="Y105" s="15">
        <f>VLOOKUP(A:A,[1]TDSheet!$A:$Z,26,0)</f>
        <v>7.0891999999999999</v>
      </c>
      <c r="Z105" s="15">
        <f>VLOOKUP(A:A,[1]TDSheet!$A:$AA,27,0)</f>
        <v>3.9357999999999995</v>
      </c>
      <c r="AA105" s="15">
        <f>VLOOKUP(A:A,[1]TDSheet!$A:$S,19,0)</f>
        <v>3.9028</v>
      </c>
      <c r="AB105" s="15">
        <f>VLOOKUP(A:A,[3]TDSheet!$A:$D,4,0)</f>
        <v>7.93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9"/>
        <v>0</v>
      </c>
      <c r="AF105" s="15">
        <f t="shared" si="20"/>
        <v>0</v>
      </c>
      <c r="AG105" s="15"/>
      <c r="AH105" s="15"/>
    </row>
    <row r="106" spans="1:34" s="1" customFormat="1" ht="11.1" customHeight="1" outlineLevel="1" x14ac:dyDescent="0.2">
      <c r="A106" s="7" t="s">
        <v>103</v>
      </c>
      <c r="B106" s="7" t="s">
        <v>8</v>
      </c>
      <c r="C106" s="8">
        <v>549</v>
      </c>
      <c r="D106" s="8"/>
      <c r="E106" s="20">
        <v>100</v>
      </c>
      <c r="F106" s="20">
        <v>449</v>
      </c>
      <c r="G106" s="1">
        <f>VLOOKUP(A:A,[1]TDSheet!$A:$G,7,0)</f>
        <v>0</v>
      </c>
      <c r="H106" s="1">
        <f>VLOOKUP(A:A,[1]TDSheet!$A:$H,8,0)</f>
        <v>0</v>
      </c>
      <c r="I106" s="15">
        <f>VLOOKUP(A:A,[2]TDSheet!$A:$F,6,0)</f>
        <v>100</v>
      </c>
      <c r="J106" s="15">
        <f t="shared" si="15"/>
        <v>0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VLOOKUP(A:A,[1]TDSheet!$A:$N,14,0)</f>
        <v>0</v>
      </c>
      <c r="N106" s="15">
        <f>VLOOKUP(A:A,[1]TDSheet!$A:$Q,17,0)</f>
        <v>0</v>
      </c>
      <c r="O106" s="15">
        <f>VLOOKUP(A:A,[1]TDSheet!$A:$R,18,0)</f>
        <v>0</v>
      </c>
      <c r="P106" s="15">
        <f>VLOOKUP(A:A,[1]TDSheet!$A:$T,20,0)</f>
        <v>0</v>
      </c>
      <c r="Q106" s="15"/>
      <c r="R106" s="17"/>
      <c r="S106" s="15">
        <f t="shared" si="16"/>
        <v>20</v>
      </c>
      <c r="T106" s="17"/>
      <c r="U106" s="18">
        <f t="shared" si="17"/>
        <v>22.45</v>
      </c>
      <c r="V106" s="15">
        <f t="shared" si="18"/>
        <v>22.45</v>
      </c>
      <c r="W106" s="15"/>
      <c r="X106" s="15"/>
      <c r="Y106" s="15">
        <f>VLOOKUP(A:A,[1]TDSheet!$A:$Z,26,0)</f>
        <v>57.8</v>
      </c>
      <c r="Z106" s="15">
        <f>VLOOKUP(A:A,[1]TDSheet!$A:$AA,27,0)</f>
        <v>23.4</v>
      </c>
      <c r="AA106" s="15">
        <f>VLOOKUP(A:A,[1]TDSheet!$A:$S,19,0)</f>
        <v>23.6</v>
      </c>
      <c r="AB106" s="15">
        <f>VLOOKUP(A:A,[3]TDSheet!$A:$D,4,0)</f>
        <v>8</v>
      </c>
      <c r="AC106" s="15">
        <f>VLOOKUP(A:A,[1]TDSheet!$A:$AC,29,0)</f>
        <v>0</v>
      </c>
      <c r="AD106" s="15">
        <f>VLOOKUP(A:A,[1]TDSheet!$A:$AD,30,0)</f>
        <v>0</v>
      </c>
      <c r="AE106" s="15">
        <f t="shared" si="19"/>
        <v>0</v>
      </c>
      <c r="AF106" s="15">
        <f t="shared" si="20"/>
        <v>0</v>
      </c>
      <c r="AG106" s="15"/>
      <c r="AH106" s="15"/>
    </row>
    <row r="107" spans="1:34" s="1" customFormat="1" ht="11.1" customHeight="1" outlineLevel="1" x14ac:dyDescent="0.2">
      <c r="A107" s="7" t="s">
        <v>110</v>
      </c>
      <c r="B107" s="7" t="s">
        <v>9</v>
      </c>
      <c r="C107" s="8">
        <v>126.113</v>
      </c>
      <c r="D107" s="8">
        <v>205</v>
      </c>
      <c r="E107" s="20">
        <v>270.44400000000002</v>
      </c>
      <c r="F107" s="20">
        <v>49.331000000000003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275</v>
      </c>
      <c r="J107" s="15">
        <f t="shared" si="15"/>
        <v>-4.5559999999999832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VLOOKUP(A:A,[1]TDSheet!$A:$N,14,0)</f>
        <v>0</v>
      </c>
      <c r="N107" s="15">
        <f>VLOOKUP(A:A,[1]TDSheet!$A:$Q,17,0)</f>
        <v>0</v>
      </c>
      <c r="O107" s="15">
        <f>VLOOKUP(A:A,[1]TDSheet!$A:$R,18,0)</f>
        <v>0</v>
      </c>
      <c r="P107" s="15">
        <f>VLOOKUP(A:A,[1]TDSheet!$A:$T,20,0)</f>
        <v>0</v>
      </c>
      <c r="Q107" s="15"/>
      <c r="R107" s="17"/>
      <c r="S107" s="15">
        <f t="shared" si="16"/>
        <v>54.088800000000006</v>
      </c>
      <c r="T107" s="17"/>
      <c r="U107" s="18">
        <f t="shared" si="17"/>
        <v>0.91203724246054629</v>
      </c>
      <c r="V107" s="15">
        <f t="shared" si="18"/>
        <v>0.91203724246054629</v>
      </c>
      <c r="W107" s="15"/>
      <c r="X107" s="15"/>
      <c r="Y107" s="15">
        <f>VLOOKUP(A:A,[1]TDSheet!$A:$Z,26,0)</f>
        <v>64.228200000000001</v>
      </c>
      <c r="Z107" s="15">
        <f>VLOOKUP(A:A,[1]TDSheet!$A:$AA,27,0)</f>
        <v>46.529000000000003</v>
      </c>
      <c r="AA107" s="15">
        <f>VLOOKUP(A:A,[1]TDSheet!$A:$S,19,0)</f>
        <v>56.044799999999995</v>
      </c>
      <c r="AB107" s="15">
        <f>VLOOKUP(A:A,[3]TDSheet!$A:$D,4,0)</f>
        <v>26.518999999999998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19"/>
        <v>0</v>
      </c>
      <c r="AF107" s="15">
        <f t="shared" si="20"/>
        <v>0</v>
      </c>
      <c r="AG107" s="15"/>
      <c r="AH10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2024-11-25T09:45:28Z</dcterms:modified>
</cp:coreProperties>
</file>