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8"/>
  <sheetViews>
    <sheetView tabSelected="1" zoomScale="87" zoomScaleNormal="87" workbookViewId="0">
      <pane ySplit="9" topLeftCell="A139" activePane="bottomLeft" state="frozen"/>
      <selection pane="bottomLeft" activeCell="I151" sqref="I15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RIGHT(D26:D158,4)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16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RIGHT(D31:D164,4)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RIGHT(D32:D165,4)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RIGHT(D33:D165,4)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RIGHT(D34:D167,4)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RIGHT(D35:D165,4)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RIGHT(D36:D166,4)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RIGHT(D37:D169,4)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RIGHT(D38:D170,4)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RIGHT(D39:D171,4)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RIGHT(D40:D172,4)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RIGHT(D42:D169,4)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RIGHT(D43:D172,4)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RIGHT(D44:D173,4)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RIGHT(D45:D176,4)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20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40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RIGHT(D49:D184,4)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RIGHT(D50:D183,4)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RIGHT(D51:D184,4)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160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RIGHT(D52:D184,4)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RIGHT(D53:D185,4)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80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RIGHT(D55:D186,4)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  <c r="K55" s="82" t="n"/>
    </row>
    <row r="56" ht="16.5" customHeight="1" s="92">
      <c r="A56" s="94">
        <f>RIGHT(D56:D187,4)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RIGHT(D58:D190,4)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RIGHT(D60:D191,4)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60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RIGHT(D61:D190,4)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400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RIGHT(D62:D191,4)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RIGHT(D63:D193,4)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RIGHT(D64:D194,4)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120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RIGHT(D65:D190,4)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RIGHT(D66:D191,4)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RIGHT(D67:D194,4)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RIGHT(D68:D195,4)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  <c r="K68" s="82" t="n"/>
    </row>
    <row r="69" ht="16.5" customHeight="1" s="92">
      <c r="A69" s="94">
        <f>RIGHT(D69:D195,4)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  <c r="K69" s="82" t="n"/>
    </row>
    <row r="70" ht="16.5" customHeight="1" s="92" thickBot="1">
      <c r="A70" s="94">
        <f>RIGHT(D70:D196,4)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50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RIGHT(D71:D197,4)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RIGHT(D72:D198,4)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RIGHT(D73:D199,4)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RIGHT(D74:D200,4)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30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RIGHT(D76:D201,4)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RIGHT(D77:D201,4)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RIGHT(D78:D199,4)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RIGHT(D79:D202,4)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RIGHT(D80:D203,4)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RIGHT(D81:D205,4)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RIGHT(D82:D206,4)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RIGHT(D87:D210,4)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RIGHT(D91:D212,4)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RIGHT(D92:D213,4)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RIGHT(D93:D211,4)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RIGHT(D94:D211,4)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/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RIGHT(D95:D213,4)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RIGHT(D96:D214,4)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RIGHT(D97:D215,4)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RIGHT(D99:D217,4)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RIGHT(D102:D221,4)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/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/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/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/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RIGHT(D108:D226,4)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/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RIGHT(D110:D230,4)</f>
        <v/>
      </c>
      <c r="B110" s="27" t="inlineStr">
        <is>
          <t>ЭКСТРА Папа может с/к в/у 1/250 8шт.</t>
        </is>
      </c>
      <c r="C110" s="33" t="inlineStr">
        <is>
          <t>ШТ</t>
        </is>
      </c>
      <c r="D110" s="28" t="n">
        <v>1001062505483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 thickBot="1">
      <c r="A111" s="94">
        <f>RIGHT(D111:D231,4)</f>
        <v/>
      </c>
      <c r="B111" s="27" t="inlineStr">
        <is>
          <t>ЭКСТРА Папа может с/к с/н в/у 1/100_60с</t>
        </is>
      </c>
      <c r="C111" s="33" t="inlineStr">
        <is>
          <t>ШТ</t>
        </is>
      </c>
      <c r="D111" s="28" t="n">
        <v>1001202506453</v>
      </c>
      <c r="E111" s="24" t="n"/>
      <c r="F111" s="23" t="n">
        <v>0.1</v>
      </c>
      <c r="G111" s="23">
        <f>E111*0.1</f>
        <v/>
      </c>
      <c r="H111" s="14" t="n">
        <v>0.8</v>
      </c>
      <c r="I111" s="14" t="n">
        <v>60</v>
      </c>
      <c r="J111" s="39" t="n"/>
    </row>
    <row r="112" ht="16.5" customHeight="1" s="92" thickBot="1" thickTop="1">
      <c r="A112" s="94">
        <f>RIGHT(D112:D232,4)</f>
        <v/>
      </c>
      <c r="B112" s="74" t="inlineStr">
        <is>
          <t>Ветчины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Top="1">
      <c r="A113" s="94">
        <f>RIGHT(D113:D236,4)</f>
        <v/>
      </c>
      <c r="B113" s="29" t="inlineStr">
        <is>
          <t xml:space="preserve">ВЕТЧ.МРАМОРНАЯ в/у_45с </t>
        </is>
      </c>
      <c r="C113" s="32" t="inlineStr">
        <is>
          <t>КГ</t>
        </is>
      </c>
      <c r="D113" s="80" t="n">
        <v>1001092436470</v>
      </c>
      <c r="E113" s="24" t="n">
        <v>20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>
      <c r="A114" s="94">
        <f>RIGHT(D114:D237,4)</f>
        <v/>
      </c>
      <c r="B114" s="29" t="inlineStr">
        <is>
          <t>ВЕТЧ.МРАМОРНАЯ в/у срез 0.3кг 6шт_45с</t>
        </is>
      </c>
      <c r="C114" s="32" t="inlineStr">
        <is>
          <t>ШТ</t>
        </is>
      </c>
      <c r="D114" s="80" t="n">
        <v>1001092436495</v>
      </c>
      <c r="E114" s="24" t="n"/>
      <c r="F114" s="23" t="n">
        <v>0.3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9" t="inlineStr">
        <is>
          <t>ВЕТЧ.НЕЖНАЯ Коровино п/о_Маяк</t>
        </is>
      </c>
      <c r="C115" s="32" t="inlineStr">
        <is>
          <t>КГ</t>
        </is>
      </c>
      <c r="D115" s="80" t="n">
        <v>1001095716866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 thickBot="1">
      <c r="A116" s="94">
        <f>RIGHT(D116:D234,4)</f>
        <v/>
      </c>
      <c r="B116" s="27" t="inlineStr">
        <is>
          <t>ВЕТЧ.МЯСНАЯ Папа может п/о 0.4кг 8шт.</t>
        </is>
      </c>
      <c r="C116" s="37" t="inlineStr">
        <is>
          <t>ШТ</t>
        </is>
      </c>
      <c r="D116" s="51" t="n">
        <v>1001094053215</v>
      </c>
      <c r="E116" s="24" t="n">
        <v>80</v>
      </c>
      <c r="F116" s="23" t="n">
        <v>0.4</v>
      </c>
      <c r="G116" s="23">
        <f>E116*0.4</f>
        <v/>
      </c>
      <c r="H116" s="14" t="n">
        <v>3.2</v>
      </c>
      <c r="I116" s="14" t="n">
        <v>60</v>
      </c>
      <c r="J116" s="39" t="n"/>
    </row>
    <row r="117" ht="16.5" customHeight="1" s="92" thickBot="1" thickTop="1">
      <c r="A117" s="94">
        <f>RIGHT(D117:D237,4)</f>
        <v/>
      </c>
      <c r="B117" s="74" t="inlineStr">
        <is>
          <t>Копчености варенокопченые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RIGHT(D118:D240,4)</f>
        <v/>
      </c>
      <c r="B118" s="47" t="inlineStr">
        <is>
          <t>СВИНИНА ПО-ДОМАШНЕМУ к/в мл/к в/у 0.3кг</t>
        </is>
      </c>
      <c r="C118" s="35" t="inlineStr">
        <is>
          <t>ШТ</t>
        </is>
      </c>
      <c r="D118" s="28" t="n">
        <v>1001084216206</v>
      </c>
      <c r="E118" s="24" t="n"/>
      <c r="F118" s="23" t="n">
        <v>0.3</v>
      </c>
      <c r="G118" s="23">
        <f>E118*0.3</f>
        <v/>
      </c>
      <c r="H118" s="14" t="n">
        <v>1.8</v>
      </c>
      <c r="I118" s="14" t="n">
        <v>30</v>
      </c>
      <c r="J118" s="39" t="n"/>
    </row>
    <row r="119" ht="16.5" customHeight="1" s="92">
      <c r="A119" s="94">
        <f>RIGHT(D119:D241,4)</f>
        <v/>
      </c>
      <c r="B119" s="47" t="inlineStr">
        <is>
          <t>ШЕЙКА КОПЧЕНАЯ к/в мл/к в/у 300*6</t>
        </is>
      </c>
      <c r="C119" s="35" t="inlineStr">
        <is>
          <t>ШТ</t>
        </is>
      </c>
      <c r="D119" s="28" t="n">
        <v>1001083424691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ГРУДИНКА ПРЕМИУМ к/в мл/к в/у 0.3кг</t>
        </is>
      </c>
      <c r="C120" s="35" t="inlineStr">
        <is>
          <t>ШТ</t>
        </is>
      </c>
      <c r="D120" s="28" t="n">
        <v>1001085636200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ДЫМОВИЦА ИЗ ОКОРОКА к/в мл/к в/у 0.3кг</t>
        </is>
      </c>
      <c r="C121" s="35" t="inlineStr">
        <is>
          <t>ШТ</t>
        </is>
      </c>
      <c r="D121" s="28" t="n">
        <v>1001080216842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RIGHT(D122:D243,4)</f>
        <v/>
      </c>
      <c r="B122" s="47" t="inlineStr">
        <is>
          <t>ШПИК С ЧЕСНОК.И ПЕРЦЕМ к/в в/у 0.3кг_45c</t>
        </is>
      </c>
      <c r="C122" s="35" t="inlineStr">
        <is>
          <t>ШТ</t>
        </is>
      </c>
      <c r="D122" s="28" t="n">
        <v>1001084226492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КОРЕЙКА ПО-ОСТ.к/в в/с с/н в/у 1/150_45с</t>
        </is>
      </c>
      <c r="C123" s="35" t="inlineStr">
        <is>
          <t>ШТ</t>
        </is>
      </c>
      <c r="D123" s="28" t="n">
        <v>1001220286279</v>
      </c>
      <c r="E123" s="24" t="n"/>
      <c r="F123" s="23" t="n">
        <v>0.15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КОЛБ.СНЭКИ Папа может в/к мгс 1/70_5</t>
        </is>
      </c>
      <c r="C124" s="35" t="inlineStr">
        <is>
          <t>ШТ</t>
        </is>
      </c>
      <c r="D124" s="28" t="n">
        <v>1001053944786</v>
      </c>
      <c r="E124" s="24" t="n"/>
      <c r="F124" s="23" t="n">
        <v>0.07000000000000001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27" t="inlineStr">
        <is>
          <t>БЕКОН Папа может с/к с/н в/у 1/140 10шт</t>
        </is>
      </c>
      <c r="C125" s="33" t="inlineStr">
        <is>
          <t>ШТ</t>
        </is>
      </c>
      <c r="D125" s="28" t="n">
        <v>1001223296921</v>
      </c>
      <c r="E125" s="24" t="n"/>
      <c r="F125" s="23" t="n">
        <v>0.14</v>
      </c>
      <c r="G125" s="23">
        <f>F125*E125</f>
        <v/>
      </c>
      <c r="H125" s="14" t="n"/>
      <c r="I125" s="14" t="n"/>
      <c r="J125" s="39" t="n"/>
    </row>
    <row r="126" ht="16.5" customHeight="1" s="92" thickBot="1">
      <c r="A126" s="94">
        <f>RIGHT(D126:D241,4)</f>
        <v/>
      </c>
      <c r="B126" s="47" t="inlineStr">
        <is>
          <t>БЕКОН с/к с/н в/у 1/180 10шт.</t>
        </is>
      </c>
      <c r="C126" s="35" t="inlineStr">
        <is>
          <t>ШТ</t>
        </is>
      </c>
      <c r="D126" s="28" t="n">
        <v>1001223296919</v>
      </c>
      <c r="E126" s="24" t="n">
        <v>40</v>
      </c>
      <c r="F126" s="23" t="n"/>
      <c r="G126" s="23">
        <f>E126*0.18</f>
        <v/>
      </c>
      <c r="H126" s="14" t="n"/>
      <c r="I126" s="14" t="n"/>
      <c r="J126" s="93" t="n"/>
    </row>
    <row r="127" ht="16.5" customHeight="1" s="92" thickBot="1" thickTop="1">
      <c r="A127" s="94">
        <f>RIGHT(D127:D242,4)</f>
        <v/>
      </c>
      <c r="B127" s="74" t="inlineStr">
        <is>
          <t>Паштеты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Bot="1" thickTop="1">
      <c r="A128" s="94">
        <f>RIGHT(D128:D245,4)</f>
        <v/>
      </c>
      <c r="B128" s="74" t="inlineStr">
        <is>
          <t>Пельмени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Top="1">
      <c r="A129" s="94">
        <f>RIGHT(D129:D246,4)</f>
        <v/>
      </c>
      <c r="B129" s="47" t="inlineStr">
        <is>
          <t>ОСТАН.ТРАДИЦ. пельм кор.0.5кг зам._120с</t>
        </is>
      </c>
      <c r="C129" s="33" t="inlineStr">
        <is>
          <t>ШТ</t>
        </is>
      </c>
      <c r="D129" s="28" t="n">
        <v>1002112606314</v>
      </c>
      <c r="E129" s="24" t="n"/>
      <c r="F129" s="23" t="n">
        <v>0.5</v>
      </c>
      <c r="G129" s="23">
        <f>E129*0.5</f>
        <v/>
      </c>
      <c r="H129" s="14" t="n">
        <v>8</v>
      </c>
      <c r="I129" s="72" t="n">
        <v>120</v>
      </c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АДЖИКОЙ пл.0.45кг зам. </t>
        </is>
      </c>
      <c r="C130" s="33" t="inlineStr">
        <is>
          <t>ШТ</t>
        </is>
      </c>
      <c r="D130" s="28" t="n">
        <v>1002115036155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БЕЛ.ГРИБАМИ пл.0.45кг зам. </t>
        </is>
      </c>
      <c r="C131" s="33" t="inlineStr">
        <is>
          <t>ШТ</t>
        </is>
      </c>
      <c r="D131" s="28" t="n">
        <v>1002115056157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 thickBot="1">
      <c r="A132" s="94">
        <f>RIGHT(D132:D247,4)</f>
        <v/>
      </c>
      <c r="B132" s="47" t="inlineStr">
        <is>
          <t>ОСТАН.ТРАДИЦ.пельм пл.0.9кг зам._120с</t>
        </is>
      </c>
      <c r="C132" s="36" t="inlineStr">
        <is>
          <t>ШТ</t>
        </is>
      </c>
      <c r="D132" s="28" t="n">
        <v>1002112606313</v>
      </c>
      <c r="E132" s="24" t="n"/>
      <c r="F132" s="23" t="n">
        <v>0.9</v>
      </c>
      <c r="G132" s="23">
        <f>E132*0.9</f>
        <v/>
      </c>
      <c r="H132" s="14" t="n">
        <v>9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Полуфабрикаты с картофелем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RIGHT(D134:D249,4)</f>
        <v/>
      </c>
      <c r="B134" s="47" t="inlineStr">
        <is>
          <t>С КАРТОФЕЛЕМ вареники кор.0.5кг зам_120</t>
        </is>
      </c>
      <c r="C134" s="36" t="inlineStr">
        <is>
          <t>ШТ</t>
        </is>
      </c>
      <c r="D134" s="28" t="n">
        <v>1002151784945</v>
      </c>
      <c r="E134" s="24" t="n"/>
      <c r="F134" s="23" t="n">
        <v>0.5</v>
      </c>
      <c r="G134" s="23">
        <f>E134*0.5</f>
        <v/>
      </c>
      <c r="H134" s="14" t="n">
        <v>8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Блины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Format="1" customHeight="1" s="88" thickBot="1" thickTop="1">
      <c r="A136" s="94">
        <f>RIGHT(D136:D251,4)</f>
        <v/>
      </c>
      <c r="B136" s="89" t="inlineStr">
        <is>
          <t>С КУРИЦЕЙ И ГРИБАМИ 1/420 10шт.зам.</t>
        </is>
      </c>
      <c r="C136" s="90" t="inlineStr">
        <is>
          <t>ШТ</t>
        </is>
      </c>
      <c r="D136" s="83" t="n">
        <v>1002133974956</v>
      </c>
      <c r="E136" s="84" t="n"/>
      <c r="F136" s="85" t="n">
        <v>0.42</v>
      </c>
      <c r="G136" s="85">
        <f>E136*0.42</f>
        <v/>
      </c>
      <c r="H136" s="86" t="n">
        <v>4.2</v>
      </c>
      <c r="I136" s="91" t="n">
        <v>120</v>
      </c>
      <c r="J136" s="86" t="n"/>
      <c r="K136" s="87" t="n"/>
    </row>
    <row r="137" ht="16.5" customHeight="1" s="92" thickTop="1">
      <c r="A137" s="94">
        <f>RIGHT(D137:D252,4)</f>
        <v/>
      </c>
      <c r="B137" s="47" t="inlineStr">
        <is>
          <t>БЛИНЧ.С МЯСОМ пл.1/420 10шт.зам.</t>
        </is>
      </c>
      <c r="C137" s="33" t="inlineStr">
        <is>
          <t>ШТ</t>
        </is>
      </c>
      <c r="D137" s="28" t="n">
        <v>1002131151762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>
      <c r="A138" s="94">
        <f>RIGHT(D138:D253,4)</f>
        <v/>
      </c>
      <c r="B138" s="47" t="inlineStr">
        <is>
          <t>БЛИНЧ. С ТВОРОГОМ 1/420 12шт.зам.</t>
        </is>
      </c>
      <c r="C138" s="36" t="inlineStr">
        <is>
          <t>ШТ</t>
        </is>
      </c>
      <c r="D138" s="28" t="n">
        <v>1002131181764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Консервы мясные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74" t="inlineStr">
        <is>
          <t>Мясокостные замороженные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 xml:space="preserve"> РАГУ СВИНОЕ 1кг 8шт.зам_120с </t>
        </is>
      </c>
      <c r="C141" s="36" t="inlineStr">
        <is>
          <t>ШТ</t>
        </is>
      </c>
      <c r="D141" s="68" t="inlineStr">
        <is>
          <t>1002162156004</t>
        </is>
      </c>
      <c r="E141" s="24" t="n"/>
      <c r="F141" s="23" t="n">
        <v>1</v>
      </c>
      <c r="G141" s="23">
        <f>E141*1</f>
        <v/>
      </c>
      <c r="H141" s="14" t="n">
        <v>8</v>
      </c>
      <c r="I141" s="72" t="n">
        <v>120</v>
      </c>
      <c r="J141" s="39" t="n"/>
    </row>
    <row r="142" ht="15.75" customHeight="1" s="92" thickTop="1">
      <c r="A142" s="94">
        <f>RIGHT(D142:D257,4)</f>
        <v/>
      </c>
      <c r="B142" s="47" t="inlineStr">
        <is>
          <t>ШАШЛЫК ИЗ СВИНИНЫ зам.</t>
        </is>
      </c>
      <c r="C142" s="30" t="inlineStr">
        <is>
          <t>КГ</t>
        </is>
      </c>
      <c r="D142" s="68" t="inlineStr">
        <is>
          <t>1002162215417</t>
        </is>
      </c>
      <c r="E142" s="24" t="n"/>
      <c r="F142" s="23" t="n">
        <v>2</v>
      </c>
      <c r="G142" s="23">
        <f>E142*1</f>
        <v/>
      </c>
      <c r="H142" s="14" t="n">
        <v>6</v>
      </c>
      <c r="I142" s="72" t="n">
        <v>90</v>
      </c>
      <c r="J142" s="39" t="n"/>
    </row>
    <row r="143" ht="15.75" customHeight="1" s="92" thickBot="1">
      <c r="A143" s="94">
        <f>RIGHT(D143:D258,4)</f>
        <v/>
      </c>
      <c r="B143" s="47" t="inlineStr">
        <is>
          <t>РЕБРЫШКИ ОБЫКНОВЕННЫЕ 1кг 12шт.зам.</t>
        </is>
      </c>
      <c r="C143" s="36" t="inlineStr">
        <is>
          <t>ШТ</t>
        </is>
      </c>
      <c r="D143" s="69" t="inlineStr">
        <is>
          <t>1002162166019</t>
        </is>
      </c>
      <c r="E143" s="24" t="n"/>
      <c r="F143" s="23" t="n">
        <v>1</v>
      </c>
      <c r="G143" s="23">
        <f>E143*1</f>
        <v/>
      </c>
      <c r="H143" s="14" t="n">
        <v>12</v>
      </c>
      <c r="I143" s="72" t="n">
        <v>120</v>
      </c>
      <c r="J143" s="39" t="n"/>
    </row>
    <row r="144" ht="16.5" customHeight="1" s="92" thickBot="1" thickTop="1">
      <c r="A144" s="77" t="n"/>
      <c r="B144" s="77" t="inlineStr">
        <is>
          <t>ВСЕГО:</t>
        </is>
      </c>
      <c r="C144" s="16" t="n"/>
      <c r="D144" s="48" t="n"/>
      <c r="E144" s="17">
        <f>SUM(E5:E143)</f>
        <v/>
      </c>
      <c r="F144" s="17">
        <f>SUM(F10:F143)</f>
        <v/>
      </c>
      <c r="G144" s="17">
        <f>SUM(G11:G143)</f>
        <v/>
      </c>
      <c r="H144" s="17">
        <f>SUM(H10:H140)</f>
        <v/>
      </c>
      <c r="I144" s="17" t="n"/>
      <c r="J144" s="17" t="n"/>
    </row>
    <row r="145" ht="15.75" customHeight="1" s="92" thickTop="1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</sheetData>
  <autoFilter ref="A9:J144"/>
  <mergeCells count="2">
    <mergeCell ref="E1:J1"/>
    <mergeCell ref="G3:J3"/>
  </mergeCells>
  <dataValidations disablePrompts="1" count="2">
    <dataValidation sqref="B137" showDropDown="0" showInputMessage="1" showErrorMessage="1" allowBlank="0" type="textLength" operator="lessThanOrEqual">
      <formula1>40</formula1>
    </dataValidation>
    <dataValidation sqref="D141:D14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2024-11-29T12:57:05Z</dcterms:modified>
  <cp:lastModifiedBy>Uaer4</cp:lastModifiedBy>
  <cp:lastPrinted>2023-11-08T08:22:20Z</cp:lastPrinted>
</cp:coreProperties>
</file>