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1,24\11,11,24 Ост СЫР филиалы\"/>
    </mc:Choice>
  </mc:AlternateContent>
  <xr:revisionPtr revIDLastSave="0" documentId="13_ncr:1_{2A442E53-9268-447C-968B-1F2B331CCA8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Sheet!$A$3:$AB$38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1" i="1" l="1"/>
  <c r="R40" i="1"/>
  <c r="AB37" i="1" l="1"/>
  <c r="AB29" i="1"/>
  <c r="AB10" i="1"/>
  <c r="O41" i="1"/>
  <c r="T41" i="1" s="1"/>
  <c r="O40" i="1"/>
  <c r="S40" i="1" s="1"/>
  <c r="AB7" i="1"/>
  <c r="AB24" i="1"/>
  <c r="AB9" i="1"/>
  <c r="AB26" i="1"/>
  <c r="AB12" i="1"/>
  <c r="AB19" i="1"/>
  <c r="AB22" i="1"/>
  <c r="AB25" i="1"/>
  <c r="AB27" i="1"/>
  <c r="AB21" i="1"/>
  <c r="AB32" i="1"/>
  <c r="AB36" i="1"/>
  <c r="AB38" i="1"/>
  <c r="O7" i="1"/>
  <c r="S7" i="1" s="1"/>
  <c r="O8" i="1"/>
  <c r="O24" i="1"/>
  <c r="T24" i="1" s="1"/>
  <c r="O9" i="1"/>
  <c r="T9" i="1" s="1"/>
  <c r="O10" i="1"/>
  <c r="T10" i="1" s="1"/>
  <c r="O26" i="1"/>
  <c r="T26" i="1" s="1"/>
  <c r="O11" i="1"/>
  <c r="O12" i="1"/>
  <c r="T12" i="1" s="1"/>
  <c r="O13" i="1"/>
  <c r="O14" i="1"/>
  <c r="O15" i="1"/>
  <c r="O16" i="1"/>
  <c r="O17" i="1"/>
  <c r="O18" i="1"/>
  <c r="O19" i="1"/>
  <c r="T19" i="1" s="1"/>
  <c r="O20" i="1"/>
  <c r="O22" i="1"/>
  <c r="T22" i="1" s="1"/>
  <c r="O23" i="1"/>
  <c r="O25" i="1"/>
  <c r="T25" i="1" s="1"/>
  <c r="O27" i="1"/>
  <c r="T27" i="1" s="1"/>
  <c r="O21" i="1"/>
  <c r="S21" i="1" s="1"/>
  <c r="O28" i="1"/>
  <c r="T28" i="1" s="1"/>
  <c r="O29" i="1"/>
  <c r="S29" i="1" s="1"/>
  <c r="O30" i="1"/>
  <c r="O31" i="1"/>
  <c r="O32" i="1"/>
  <c r="T32" i="1" s="1"/>
  <c r="O33" i="1"/>
  <c r="P33" i="1" s="1"/>
  <c r="O34" i="1"/>
  <c r="O35" i="1"/>
  <c r="O36" i="1"/>
  <c r="T36" i="1" s="1"/>
  <c r="O37" i="1"/>
  <c r="S37" i="1" s="1"/>
  <c r="O38" i="1"/>
  <c r="T38" i="1" s="1"/>
  <c r="O6" i="1"/>
  <c r="P6" i="1" s="1"/>
  <c r="K38" i="1"/>
  <c r="K37" i="1"/>
  <c r="K36" i="1"/>
  <c r="K35" i="1"/>
  <c r="K34" i="1"/>
  <c r="K33" i="1"/>
  <c r="K32" i="1"/>
  <c r="K31" i="1"/>
  <c r="K30" i="1"/>
  <c r="K29" i="1"/>
  <c r="K28" i="1"/>
  <c r="K21" i="1"/>
  <c r="K27" i="1"/>
  <c r="K25" i="1"/>
  <c r="K23" i="1"/>
  <c r="K22" i="1"/>
  <c r="K20" i="1"/>
  <c r="K19" i="1"/>
  <c r="K18" i="1"/>
  <c r="K17" i="1"/>
  <c r="K16" i="1"/>
  <c r="K15" i="1"/>
  <c r="K14" i="1"/>
  <c r="K13" i="1"/>
  <c r="K12" i="1"/>
  <c r="K11" i="1"/>
  <c r="K26" i="1"/>
  <c r="K10" i="1"/>
  <c r="K9" i="1"/>
  <c r="K41" i="1"/>
  <c r="K40" i="1"/>
  <c r="K24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T34" i="1" l="1"/>
  <c r="P34" i="1"/>
  <c r="AB34" i="1" s="1"/>
  <c r="T30" i="1"/>
  <c r="P30" i="1"/>
  <c r="AB30" i="1" s="1"/>
  <c r="T23" i="1"/>
  <c r="P23" i="1"/>
  <c r="AB23" i="1" s="1"/>
  <c r="T20" i="1"/>
  <c r="P20" i="1"/>
  <c r="AB20" i="1" s="1"/>
  <c r="T18" i="1"/>
  <c r="P18" i="1"/>
  <c r="S18" i="1" s="1"/>
  <c r="T16" i="1"/>
  <c r="P16" i="1"/>
  <c r="AB16" i="1" s="1"/>
  <c r="T14" i="1"/>
  <c r="P14" i="1"/>
  <c r="AB14" i="1" s="1"/>
  <c r="T8" i="1"/>
  <c r="P8" i="1"/>
  <c r="AB8" i="1" s="1"/>
  <c r="AB6" i="1"/>
  <c r="T35" i="1"/>
  <c r="P35" i="1"/>
  <c r="AB35" i="1" s="1"/>
  <c r="T31" i="1"/>
  <c r="P31" i="1"/>
  <c r="AB31" i="1" s="1"/>
  <c r="P17" i="1"/>
  <c r="AB17" i="1" s="1"/>
  <c r="T15" i="1"/>
  <c r="P15" i="1"/>
  <c r="AB15" i="1" s="1"/>
  <c r="P13" i="1"/>
  <c r="AB13" i="1" s="1"/>
  <c r="T11" i="1"/>
  <c r="P11" i="1"/>
  <c r="AB11" i="1" s="1"/>
  <c r="AB18" i="1"/>
  <c r="AB28" i="1"/>
  <c r="AB33" i="1"/>
  <c r="S41" i="1"/>
  <c r="S6" i="1"/>
  <c r="T6" i="1"/>
  <c r="S25" i="1"/>
  <c r="S19" i="1"/>
  <c r="T37" i="1"/>
  <c r="T33" i="1"/>
  <c r="T29" i="1"/>
  <c r="T21" i="1"/>
  <c r="T17" i="1"/>
  <c r="T13" i="1"/>
  <c r="T7" i="1"/>
  <c r="S27" i="1"/>
  <c r="S9" i="1"/>
  <c r="S38" i="1"/>
  <c r="S36" i="1"/>
  <c r="S32" i="1"/>
  <c r="S26" i="1"/>
  <c r="S24" i="1"/>
  <c r="S22" i="1"/>
  <c r="S12" i="1"/>
  <c r="S10" i="1"/>
  <c r="S8" i="1"/>
  <c r="T40" i="1"/>
  <c r="K5" i="1"/>
  <c r="O5" i="1"/>
  <c r="S16" i="1" l="1"/>
  <c r="S15" i="1"/>
  <c r="P5" i="1"/>
  <c r="S14" i="1"/>
  <c r="S11" i="1"/>
  <c r="S17" i="1"/>
  <c r="S13" i="1"/>
  <c r="S34" i="1"/>
  <c r="AB5" i="1"/>
  <c r="S20" i="1"/>
  <c r="S23" i="1"/>
  <c r="S31" i="1"/>
  <c r="S33" i="1"/>
  <c r="S35" i="1"/>
  <c r="S30" i="1"/>
  <c r="S28" i="1"/>
</calcChain>
</file>

<file path=xl/sharedStrings.xml><?xml version="1.0" encoding="utf-8"?>
<sst xmlns="http://schemas.openxmlformats.org/spreadsheetml/2006/main" count="124" uniqueCount="82">
  <si>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</si>
  <si>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</si>
  <si>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</si>
  <si>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</si>
  <si>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</si>
  <si>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</si>
  <si>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</si>
  <si>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</si>
  <si>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</si>
  <si>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</si>
  <si>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</si>
  <si>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</si>
  <si>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</si>
  <si>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</si>
  <si>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</si>
  <si>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</si>
  <si>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</si>
  <si>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</si>
  <si>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</si>
  <si>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</si>
  <si>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</si>
  <si>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</si>
  <si>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</si>
  <si>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04,11,</t>
  </si>
  <si>
    <t>28,10,</t>
  </si>
  <si>
    <t>21,10,</t>
  </si>
  <si>
    <t>14,10,</t>
  </si>
  <si>
    <t>07,10,</t>
  </si>
  <si>
    <t>30,09,</t>
  </si>
  <si>
    <t>9988421 Творожный Сыр 60 % С маринованными огурчиками и укропом  Останкино</t>
  </si>
  <si>
    <t>шт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</si>
  <si>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</si>
  <si>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</si>
  <si>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</si>
  <si>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кг</t>
  </si>
  <si>
    <t>дубль</t>
  </si>
  <si>
    <t>Голландский Премиум 45% тм Папа Может , брус(2шт)  Останкино</t>
  </si>
  <si>
    <t>Масло "Папа может" 82,5% 180гр  Останкино</t>
  </si>
  <si>
    <t>18,11 - 1900</t>
  </si>
  <si>
    <t>Масло сливочное 72,5 % 180 гр.(10 шт) СЛАВЯНА  Останкино</t>
  </si>
  <si>
    <t>18,11 -10000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</si>
  <si>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</si>
  <si>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</si>
  <si>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</si>
  <si>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</si>
  <si>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</si>
  <si>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</si>
  <si>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</si>
  <si>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</si>
  <si>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</si>
  <si>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</si>
  <si>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30,09,24 завод отгрузил 580шт из 1490шт.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</si>
  <si>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</si>
  <si>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</si>
  <si>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</si>
  <si>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</si>
  <si>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</si>
  <si>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29,10,24 завод отгрузил 140кг из 940кг / 22,10,24 завод не отгрузил</t>
  </si>
  <si>
    <t>Сыр Папа Может "Голландский традиционный" 45% (2,5кг)(6шт)  Останкино</t>
  </si>
  <si>
    <t>29,10,24 завод отгрузил 250кг из 390кг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</si>
  <si>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</si>
  <si>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</si>
  <si>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</si>
  <si>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29,10,24 завод не отгрузил / 22,10,24 завод не отгрузил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</si>
  <si>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</si>
  <si>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</si>
  <si>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</si>
  <si>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</si>
  <si>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</si>
  <si>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</si>
  <si>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</si>
  <si>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</si>
  <si>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</si>
  <si>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</si>
  <si>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22,10,24 завод не отгрузил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</si>
  <si>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</si>
  <si>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</si>
  <si>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</t>
  </si>
  <si>
    <t>30,09,24 завод отгрузил 90шт из 660шт.</t>
  </si>
  <si>
    <t>заказ</t>
  </si>
  <si>
    <t>18,11,</t>
  </si>
  <si>
    <t>11,11,24 завод не отгрузил / 05,11,24 завод не отгрузил / 29,10,24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</si>
</sst>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5" fillId="10" borderId="1" xfId="1" applyNumberFormat="1" applyFont="1" applyFill="1"/>
    <xf numFmtId="164" fontId="4" fillId="0" borderId="1" xfId="1" applyNumberFormat="1" applyFont="1"/>
    <xf numFmtId="164" fontId="4" fillId="10" borderId="1" xfId="1" applyNumberFormat="1" applyFont="1" applyFill="1"/>
    <xf numFmtId="164" fontId="1" fillId="8" borderId="1" xfId="1" applyNumberFormat="1" applyFill="1"/>
    <xf numFmtId="164" fontId="1" fillId="11" borderId="2" xfId="1" applyNumberFormat="1" applyFill="1" applyBorder="1"/>
    <xf numFmtId="164" fontId="1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1,11,24%20&#1076;&#1085;&#1088;&#1089;&#1095;%20&#1086;&#1089;&#1090;%20&#1089;&#1099;&#1088;%20&#1086;&#1090;%20&#1047;&#1074;&#1077;&#1088;&#1077;&#1074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1,11,24%20&#1073;&#1088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43">
          <cell r="P43">
            <v>1300</v>
          </cell>
        </row>
        <row r="45">
          <cell r="P45">
            <v>400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56">
          <cell r="P56">
            <v>5600</v>
          </cell>
        </row>
        <row r="57">
          <cell r="P57">
            <v>1500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12" sqref="A12:P12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140625" style="8" customWidth="1"/>
    <col min="8" max="8" width="5.140625" customWidth="1"/>
    <col min="9" max="9" width="8.7109375" bestFit="1" customWidth="1"/>
    <col min="10" max="11" width="6.5703125" customWidth="1"/>
    <col min="12" max="13" width="0.85546875" customWidth="1"/>
    <col min="14" max="17" width="6.5703125" customWidth="1"/>
    <col min="18" max="18" width="21.7109375" customWidth="1"/>
    <col min="19" max="20" width="5.140625" customWidth="1"/>
    <col min="21" max="26" width="6.28515625" customWidth="1"/>
    <col min="27" max="27" width="53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79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80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13098.085000000001</v>
      </c>
      <c r="F5" s="4">
        <f>SUM(F6:F495)</f>
        <v>15326.791999999998</v>
      </c>
      <c r="G5" s="6"/>
      <c r="H5" s="1"/>
      <c r="I5" s="1"/>
      <c r="J5" s="4">
        <f t="shared" ref="J5:Q5" si="0">SUM(J6:J495)</f>
        <v>13440.6</v>
      </c>
      <c r="K5" s="4">
        <f t="shared" si="0"/>
        <v>-342.51499999999999</v>
      </c>
      <c r="L5" s="4">
        <f t="shared" si="0"/>
        <v>0</v>
      </c>
      <c r="M5" s="4">
        <f t="shared" si="0"/>
        <v>0</v>
      </c>
      <c r="N5" s="4">
        <f t="shared" si="0"/>
        <v>15241.7364</v>
      </c>
      <c r="O5" s="4">
        <f t="shared" si="0"/>
        <v>2619.6169999999997</v>
      </c>
      <c r="P5" s="4">
        <f>SUM(P6:P38)</f>
        <v>10191.983399999999</v>
      </c>
      <c r="Q5" s="4">
        <f t="shared" si="0"/>
        <v>0</v>
      </c>
      <c r="R5" s="1"/>
      <c r="S5" s="1"/>
      <c r="T5" s="1"/>
      <c r="U5" s="4">
        <f t="shared" ref="U5:Z5" si="1">SUM(U6:U495)</f>
        <v>2243.1759999999999</v>
      </c>
      <c r="V5" s="4">
        <f t="shared" si="1"/>
        <v>1785.3375999999998</v>
      </c>
      <c r="W5" s="4">
        <f t="shared" si="1"/>
        <v>1870.4340000000002</v>
      </c>
      <c r="X5" s="4">
        <f t="shared" si="1"/>
        <v>2313.7099999999991</v>
      </c>
      <c r="Y5" s="4">
        <f t="shared" si="1"/>
        <v>1805.5652</v>
      </c>
      <c r="Z5" s="4">
        <f t="shared" si="1"/>
        <v>1716.5700000000002</v>
      </c>
      <c r="AA5" s="1"/>
      <c r="AB5" s="4">
        <f>SUM(AB6:AB495)</f>
        <v>2113.1794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335</v>
      </c>
      <c r="D6" s="1"/>
      <c r="E6" s="1">
        <v>134</v>
      </c>
      <c r="F6" s="1">
        <v>201</v>
      </c>
      <c r="G6" s="6">
        <v>0.14000000000000001</v>
      </c>
      <c r="H6" s="1">
        <v>180</v>
      </c>
      <c r="I6" s="1">
        <v>9988421</v>
      </c>
      <c r="J6" s="1">
        <v>120</v>
      </c>
      <c r="K6" s="1">
        <f t="shared" ref="K6:K38" si="2">E6-J6</f>
        <v>14</v>
      </c>
      <c r="L6" s="1"/>
      <c r="M6" s="1"/>
      <c r="N6" s="1"/>
      <c r="O6" s="1">
        <f t="shared" ref="O6:O38" si="3">E6/5</f>
        <v>26.8</v>
      </c>
      <c r="P6" s="5">
        <f>13*O6-N6-F6</f>
        <v>147.40000000000003</v>
      </c>
      <c r="Q6" s="5"/>
      <c r="R6" s="1"/>
      <c r="S6" s="1">
        <f>(F6+N6+P6)/O6</f>
        <v>13.000000000000002</v>
      </c>
      <c r="T6" s="1">
        <f>(F6+N6)/O6</f>
        <v>7.5</v>
      </c>
      <c r="U6" s="1">
        <v>12.6</v>
      </c>
      <c r="V6" s="1">
        <v>9.1999999999999993</v>
      </c>
      <c r="W6" s="1">
        <v>8</v>
      </c>
      <c r="X6" s="1">
        <v>16</v>
      </c>
      <c r="Y6" s="1">
        <v>29.2</v>
      </c>
      <c r="Z6" s="1">
        <v>16.8</v>
      </c>
      <c r="AA6" s="1"/>
      <c r="AB6" s="1">
        <f t="shared" ref="AB6:AB38" si="4">P6*G6</f>
        <v>20.636000000000006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30</v>
      </c>
      <c r="C7" s="1">
        <v>465</v>
      </c>
      <c r="D7" s="1"/>
      <c r="E7" s="1">
        <v>161</v>
      </c>
      <c r="F7" s="1">
        <v>304</v>
      </c>
      <c r="G7" s="6">
        <v>0.18</v>
      </c>
      <c r="H7" s="1">
        <v>270</v>
      </c>
      <c r="I7" s="1">
        <v>9988438</v>
      </c>
      <c r="J7" s="1">
        <v>165</v>
      </c>
      <c r="K7" s="1">
        <f t="shared" si="2"/>
        <v>-4</v>
      </c>
      <c r="L7" s="1"/>
      <c r="M7" s="1"/>
      <c r="N7" s="1">
        <v>203</v>
      </c>
      <c r="O7" s="1">
        <f t="shared" si="3"/>
        <v>32.200000000000003</v>
      </c>
      <c r="P7" s="5"/>
      <c r="Q7" s="5"/>
      <c r="R7" s="1"/>
      <c r="S7" s="1">
        <f t="shared" ref="S7:S38" si="5">(F7+N7+P7)/O7</f>
        <v>15.745341614906831</v>
      </c>
      <c r="T7" s="1">
        <f t="shared" ref="T7:T38" si="6">(F7+N7)/O7</f>
        <v>15.745341614906831</v>
      </c>
      <c r="U7" s="1">
        <v>33.4</v>
      </c>
      <c r="V7" s="1">
        <v>29.8</v>
      </c>
      <c r="W7" s="1">
        <v>33.4</v>
      </c>
      <c r="X7" s="1">
        <v>31.2</v>
      </c>
      <c r="Y7" s="1">
        <v>26.8</v>
      </c>
      <c r="Z7" s="1">
        <v>33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30</v>
      </c>
      <c r="C8" s="1">
        <v>400</v>
      </c>
      <c r="D8" s="1">
        <v>176</v>
      </c>
      <c r="E8" s="1">
        <v>214</v>
      </c>
      <c r="F8" s="1">
        <v>362</v>
      </c>
      <c r="G8" s="6">
        <v>0.18</v>
      </c>
      <c r="H8" s="1">
        <v>270</v>
      </c>
      <c r="I8" s="1">
        <v>9988445</v>
      </c>
      <c r="J8" s="1">
        <v>212</v>
      </c>
      <c r="K8" s="1">
        <f t="shared" si="2"/>
        <v>2</v>
      </c>
      <c r="L8" s="1"/>
      <c r="M8" s="1"/>
      <c r="N8" s="1">
        <v>68.199999999999989</v>
      </c>
      <c r="O8" s="1">
        <f t="shared" si="3"/>
        <v>42.8</v>
      </c>
      <c r="P8" s="5">
        <f>13*O8-N8-F8</f>
        <v>126.19999999999999</v>
      </c>
      <c r="Q8" s="5"/>
      <c r="R8" s="1"/>
      <c r="S8" s="1">
        <f t="shared" si="5"/>
        <v>13</v>
      </c>
      <c r="T8" s="1">
        <f t="shared" si="6"/>
        <v>10.051401869158878</v>
      </c>
      <c r="U8" s="1">
        <v>32</v>
      </c>
      <c r="V8" s="1">
        <v>36.4</v>
      </c>
      <c r="W8" s="1">
        <v>30.6</v>
      </c>
      <c r="X8" s="1">
        <v>34.200000000000003</v>
      </c>
      <c r="Y8" s="1">
        <v>32</v>
      </c>
      <c r="Z8" s="1">
        <v>43</v>
      </c>
      <c r="AA8" s="1"/>
      <c r="AB8" s="1">
        <f t="shared" si="4"/>
        <v>22.715999999999998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30</v>
      </c>
      <c r="C9" s="1">
        <v>238</v>
      </c>
      <c r="D9" s="1"/>
      <c r="E9" s="1">
        <v>27</v>
      </c>
      <c r="F9" s="1">
        <v>211</v>
      </c>
      <c r="G9" s="6">
        <v>0.4</v>
      </c>
      <c r="H9" s="1">
        <v>270</v>
      </c>
      <c r="I9" s="1">
        <v>9988452</v>
      </c>
      <c r="J9" s="1">
        <v>27</v>
      </c>
      <c r="K9" s="1">
        <f t="shared" si="2"/>
        <v>0</v>
      </c>
      <c r="L9" s="1"/>
      <c r="M9" s="1"/>
      <c r="N9" s="1"/>
      <c r="O9" s="1">
        <f t="shared" si="3"/>
        <v>5.4</v>
      </c>
      <c r="P9" s="5"/>
      <c r="Q9" s="5"/>
      <c r="R9" s="1"/>
      <c r="S9" s="1">
        <f t="shared" si="5"/>
        <v>39.074074074074069</v>
      </c>
      <c r="T9" s="1">
        <f t="shared" si="6"/>
        <v>39.074074074074069</v>
      </c>
      <c r="U9" s="1">
        <v>12</v>
      </c>
      <c r="V9" s="1">
        <v>14.8</v>
      </c>
      <c r="W9" s="1">
        <v>12.8</v>
      </c>
      <c r="X9" s="1">
        <v>13.4</v>
      </c>
      <c r="Y9" s="1">
        <v>8.6</v>
      </c>
      <c r="Z9" s="1">
        <v>8.1999999999999993</v>
      </c>
      <c r="AA9" s="1"/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30</v>
      </c>
      <c r="C10" s="1">
        <v>204</v>
      </c>
      <c r="D10" s="1"/>
      <c r="E10" s="1">
        <v>6</v>
      </c>
      <c r="F10" s="1">
        <v>198</v>
      </c>
      <c r="G10" s="6">
        <v>0.4</v>
      </c>
      <c r="H10" s="1">
        <v>270</v>
      </c>
      <c r="I10" s="1">
        <v>9988476</v>
      </c>
      <c r="J10" s="1">
        <v>11</v>
      </c>
      <c r="K10" s="1">
        <f t="shared" si="2"/>
        <v>-5</v>
      </c>
      <c r="L10" s="1"/>
      <c r="M10" s="1"/>
      <c r="N10" s="1"/>
      <c r="O10" s="1">
        <f t="shared" si="3"/>
        <v>1.2</v>
      </c>
      <c r="P10" s="5"/>
      <c r="Q10" s="5"/>
      <c r="R10" s="1"/>
      <c r="S10" s="1">
        <f t="shared" si="5"/>
        <v>165</v>
      </c>
      <c r="T10" s="1">
        <f t="shared" si="6"/>
        <v>165</v>
      </c>
      <c r="U10" s="1">
        <v>8.8000000000000007</v>
      </c>
      <c r="V10" s="1">
        <v>7.2</v>
      </c>
      <c r="W10" s="1">
        <v>4.8</v>
      </c>
      <c r="X10" s="1">
        <v>1.8</v>
      </c>
      <c r="Y10" s="1">
        <v>3.8</v>
      </c>
      <c r="Z10" s="1">
        <v>7.2</v>
      </c>
      <c r="AA10" s="30" t="s">
        <v>77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30</v>
      </c>
      <c r="C11" s="1">
        <v>457</v>
      </c>
      <c r="D11" s="1">
        <v>246</v>
      </c>
      <c r="E11" s="1">
        <v>330</v>
      </c>
      <c r="F11" s="1">
        <v>367</v>
      </c>
      <c r="G11" s="6">
        <v>0.18</v>
      </c>
      <c r="H11" s="1">
        <v>150</v>
      </c>
      <c r="I11" s="1">
        <v>5034819</v>
      </c>
      <c r="J11" s="1">
        <v>300</v>
      </c>
      <c r="K11" s="1">
        <f t="shared" si="2"/>
        <v>30</v>
      </c>
      <c r="L11" s="1"/>
      <c r="M11" s="1"/>
      <c r="N11" s="1"/>
      <c r="O11" s="1">
        <f t="shared" si="3"/>
        <v>66</v>
      </c>
      <c r="P11" s="5">
        <f>13*O11-N11-F11</f>
        <v>491</v>
      </c>
      <c r="Q11" s="5"/>
      <c r="R11" s="1"/>
      <c r="S11" s="1">
        <f t="shared" si="5"/>
        <v>13</v>
      </c>
      <c r="T11" s="1">
        <f t="shared" si="6"/>
        <v>5.5606060606060606</v>
      </c>
      <c r="U11" s="1">
        <v>30.2</v>
      </c>
      <c r="V11" s="1">
        <v>42.8</v>
      </c>
      <c r="W11" s="1">
        <v>31.2</v>
      </c>
      <c r="X11" s="1">
        <v>54.8</v>
      </c>
      <c r="Y11" s="1">
        <v>50</v>
      </c>
      <c r="Z11" s="1">
        <v>45</v>
      </c>
      <c r="AA11" s="1"/>
      <c r="AB11" s="1">
        <f t="shared" si="4"/>
        <v>88.38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34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33">
        <v>150</v>
      </c>
      <c r="O12" s="1">
        <f t="shared" si="3"/>
        <v>0</v>
      </c>
      <c r="P12" s="34">
        <v>100</v>
      </c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4.3418000000000001</v>
      </c>
      <c r="AA12" s="35" t="s">
        <v>81</v>
      </c>
      <c r="AB12" s="1">
        <f t="shared" si="4"/>
        <v>100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30</v>
      </c>
      <c r="C13" s="1">
        <v>254</v>
      </c>
      <c r="D13" s="1"/>
      <c r="E13" s="1">
        <v>199</v>
      </c>
      <c r="F13" s="1">
        <v>53</v>
      </c>
      <c r="G13" s="6">
        <v>0.1</v>
      </c>
      <c r="H13" s="1">
        <v>90</v>
      </c>
      <c r="I13" s="1">
        <v>8444163</v>
      </c>
      <c r="J13" s="1">
        <v>175</v>
      </c>
      <c r="K13" s="1">
        <f t="shared" si="2"/>
        <v>24</v>
      </c>
      <c r="L13" s="1"/>
      <c r="M13" s="1"/>
      <c r="N13" s="1">
        <v>98</v>
      </c>
      <c r="O13" s="1">
        <f t="shared" si="3"/>
        <v>39.799999999999997</v>
      </c>
      <c r="P13" s="5">
        <f t="shared" ref="P13:P18" si="7">13*O13-N13-F13</f>
        <v>366.4</v>
      </c>
      <c r="Q13" s="5"/>
      <c r="R13" s="1"/>
      <c r="S13" s="1">
        <f t="shared" si="5"/>
        <v>13</v>
      </c>
      <c r="T13" s="1">
        <f t="shared" si="6"/>
        <v>3.7939698492462313</v>
      </c>
      <c r="U13" s="1">
        <v>17.600000000000001</v>
      </c>
      <c r="V13" s="1">
        <v>20.8</v>
      </c>
      <c r="W13" s="1">
        <v>27</v>
      </c>
      <c r="X13" s="1">
        <v>30.2</v>
      </c>
      <c r="Y13" s="1">
        <v>24</v>
      </c>
      <c r="Z13" s="1">
        <v>21.6</v>
      </c>
      <c r="AA13" s="1"/>
      <c r="AB13" s="1">
        <f t="shared" si="4"/>
        <v>36.64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30</v>
      </c>
      <c r="C14" s="1">
        <v>949</v>
      </c>
      <c r="D14" s="1"/>
      <c r="E14" s="1">
        <v>552</v>
      </c>
      <c r="F14" s="1">
        <v>394</v>
      </c>
      <c r="G14" s="6">
        <v>0.18</v>
      </c>
      <c r="H14" s="1">
        <v>150</v>
      </c>
      <c r="I14" s="1">
        <v>5038411</v>
      </c>
      <c r="J14" s="1">
        <v>555</v>
      </c>
      <c r="K14" s="1">
        <f t="shared" si="2"/>
        <v>-3</v>
      </c>
      <c r="L14" s="1"/>
      <c r="M14" s="1"/>
      <c r="N14" s="1">
        <v>38</v>
      </c>
      <c r="O14" s="1">
        <f t="shared" si="3"/>
        <v>110.4</v>
      </c>
      <c r="P14" s="5">
        <f t="shared" si="7"/>
        <v>1003.2</v>
      </c>
      <c r="Q14" s="5"/>
      <c r="R14" s="1"/>
      <c r="S14" s="1">
        <f t="shared" si="5"/>
        <v>13</v>
      </c>
      <c r="T14" s="1">
        <f t="shared" si="6"/>
        <v>3.9130434782608692</v>
      </c>
      <c r="U14" s="1">
        <v>49.2</v>
      </c>
      <c r="V14" s="1">
        <v>65.400000000000006</v>
      </c>
      <c r="W14" s="1">
        <v>70.599999999999994</v>
      </c>
      <c r="X14" s="1">
        <v>89.2</v>
      </c>
      <c r="Y14" s="1">
        <v>9.4</v>
      </c>
      <c r="Z14" s="1">
        <v>57</v>
      </c>
      <c r="AA14" s="1"/>
      <c r="AB14" s="1">
        <f t="shared" si="4"/>
        <v>180.57599999999999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48</v>
      </c>
      <c r="B15" s="1" t="s">
        <v>30</v>
      </c>
      <c r="C15" s="1">
        <v>935</v>
      </c>
      <c r="D15" s="1">
        <v>120</v>
      </c>
      <c r="E15" s="1">
        <v>614</v>
      </c>
      <c r="F15" s="1">
        <v>437</v>
      </c>
      <c r="G15" s="6">
        <v>0.18</v>
      </c>
      <c r="H15" s="1">
        <v>150</v>
      </c>
      <c r="I15" s="1">
        <v>5038459</v>
      </c>
      <c r="J15" s="1">
        <v>618</v>
      </c>
      <c r="K15" s="1">
        <f t="shared" si="2"/>
        <v>-4</v>
      </c>
      <c r="L15" s="1"/>
      <c r="M15" s="1"/>
      <c r="N15" s="1">
        <v>211.9999999999998</v>
      </c>
      <c r="O15" s="1">
        <f t="shared" si="3"/>
        <v>122.8</v>
      </c>
      <c r="P15" s="5">
        <f t="shared" si="7"/>
        <v>947.40000000000009</v>
      </c>
      <c r="Q15" s="5"/>
      <c r="R15" s="1"/>
      <c r="S15" s="1">
        <f t="shared" si="5"/>
        <v>13</v>
      </c>
      <c r="T15" s="1">
        <f t="shared" si="6"/>
        <v>5.2850162866449493</v>
      </c>
      <c r="U15" s="1">
        <v>63.4</v>
      </c>
      <c r="V15" s="1">
        <v>66.400000000000006</v>
      </c>
      <c r="W15" s="1">
        <v>61.4</v>
      </c>
      <c r="X15" s="1">
        <v>73.400000000000006</v>
      </c>
      <c r="Y15" s="1">
        <v>12.4</v>
      </c>
      <c r="Z15" s="1">
        <v>0</v>
      </c>
      <c r="AA15" s="1"/>
      <c r="AB15" s="1">
        <f t="shared" si="4"/>
        <v>170.53200000000001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30</v>
      </c>
      <c r="C16" s="1">
        <v>1013</v>
      </c>
      <c r="D16" s="1"/>
      <c r="E16" s="1">
        <v>455</v>
      </c>
      <c r="F16" s="1">
        <v>555</v>
      </c>
      <c r="G16" s="6">
        <v>0.18</v>
      </c>
      <c r="H16" s="1">
        <v>150</v>
      </c>
      <c r="I16" s="1">
        <v>5038831</v>
      </c>
      <c r="J16" s="1">
        <v>458</v>
      </c>
      <c r="K16" s="1">
        <f t="shared" si="2"/>
        <v>-3</v>
      </c>
      <c r="L16" s="1"/>
      <c r="M16" s="1"/>
      <c r="N16" s="1"/>
      <c r="O16" s="1">
        <f t="shared" si="3"/>
        <v>91</v>
      </c>
      <c r="P16" s="5">
        <f t="shared" si="7"/>
        <v>628</v>
      </c>
      <c r="Q16" s="5"/>
      <c r="R16" s="1"/>
      <c r="S16" s="1">
        <f t="shared" si="5"/>
        <v>13</v>
      </c>
      <c r="T16" s="1">
        <f t="shared" si="6"/>
        <v>6.0989010989010985</v>
      </c>
      <c r="U16" s="1">
        <v>32.6</v>
      </c>
      <c r="V16" s="1">
        <v>10.8</v>
      </c>
      <c r="W16" s="1">
        <v>2.6</v>
      </c>
      <c r="X16" s="1">
        <v>69</v>
      </c>
      <c r="Y16" s="1">
        <v>89.8</v>
      </c>
      <c r="Z16" s="1">
        <v>66.8</v>
      </c>
      <c r="AA16" s="31" t="s">
        <v>78</v>
      </c>
      <c r="AB16" s="1">
        <f t="shared" si="4"/>
        <v>113.03999999999999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30</v>
      </c>
      <c r="C17" s="1">
        <v>785</v>
      </c>
      <c r="D17" s="1"/>
      <c r="E17" s="1">
        <v>474</v>
      </c>
      <c r="F17" s="1">
        <v>311</v>
      </c>
      <c r="G17" s="6">
        <v>0.18</v>
      </c>
      <c r="H17" s="1">
        <v>120</v>
      </c>
      <c r="I17" s="1">
        <v>5038855</v>
      </c>
      <c r="J17" s="1">
        <v>474</v>
      </c>
      <c r="K17" s="1">
        <f t="shared" si="2"/>
        <v>0</v>
      </c>
      <c r="L17" s="1"/>
      <c r="M17" s="1"/>
      <c r="N17" s="1"/>
      <c r="O17" s="1">
        <f t="shared" si="3"/>
        <v>94.8</v>
      </c>
      <c r="P17" s="5">
        <f t="shared" si="7"/>
        <v>921.39999999999986</v>
      </c>
      <c r="Q17" s="5"/>
      <c r="R17" s="1"/>
      <c r="S17" s="1">
        <f t="shared" si="5"/>
        <v>12.999999999999998</v>
      </c>
      <c r="T17" s="1">
        <f t="shared" si="6"/>
        <v>3.2805907172995781</v>
      </c>
      <c r="U17" s="1">
        <v>35.200000000000003</v>
      </c>
      <c r="V17" s="1">
        <v>9.8000000000000007</v>
      </c>
      <c r="W17" s="1">
        <v>24.8</v>
      </c>
      <c r="X17" s="1">
        <v>62.8</v>
      </c>
      <c r="Y17" s="1">
        <v>93.6</v>
      </c>
      <c r="Z17" s="1">
        <v>19.600000000000001</v>
      </c>
      <c r="AA17" s="1" t="s">
        <v>51</v>
      </c>
      <c r="AB17" s="1">
        <f t="shared" si="4"/>
        <v>165.85199999999998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30</v>
      </c>
      <c r="C18" s="1">
        <v>867</v>
      </c>
      <c r="D18" s="1">
        <v>1040</v>
      </c>
      <c r="E18" s="1">
        <v>823</v>
      </c>
      <c r="F18" s="1">
        <v>1080</v>
      </c>
      <c r="G18" s="6">
        <v>0.18</v>
      </c>
      <c r="H18" s="1">
        <v>150</v>
      </c>
      <c r="I18" s="1">
        <v>5038435</v>
      </c>
      <c r="J18" s="1">
        <v>823</v>
      </c>
      <c r="K18" s="1">
        <f t="shared" si="2"/>
        <v>0</v>
      </c>
      <c r="L18" s="1"/>
      <c r="M18" s="1"/>
      <c r="N18" s="1"/>
      <c r="O18" s="1">
        <f t="shared" si="3"/>
        <v>164.6</v>
      </c>
      <c r="P18" s="5">
        <f t="shared" si="7"/>
        <v>1059.7999999999997</v>
      </c>
      <c r="Q18" s="5"/>
      <c r="R18" s="1"/>
      <c r="S18" s="1">
        <f t="shared" si="5"/>
        <v>12.999999999999998</v>
      </c>
      <c r="T18" s="1">
        <f t="shared" si="6"/>
        <v>6.5613608748481171</v>
      </c>
      <c r="U18" s="1">
        <v>89.4</v>
      </c>
      <c r="V18" s="1">
        <v>118.6</v>
      </c>
      <c r="W18" s="1">
        <v>107</v>
      </c>
      <c r="X18" s="1">
        <v>134</v>
      </c>
      <c r="Y18" s="1">
        <v>13.6</v>
      </c>
      <c r="Z18" s="1">
        <v>7.6</v>
      </c>
      <c r="AA18" s="1"/>
      <c r="AB18" s="1">
        <f t="shared" si="4"/>
        <v>190.76399999999995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5" t="s">
        <v>53</v>
      </c>
      <c r="B19" s="15" t="s">
        <v>30</v>
      </c>
      <c r="C19" s="15">
        <v>10</v>
      </c>
      <c r="D19" s="15"/>
      <c r="E19" s="15">
        <v>8</v>
      </c>
      <c r="F19" s="15"/>
      <c r="G19" s="16">
        <v>0.4</v>
      </c>
      <c r="H19" s="15" t="e">
        <v>#N/A</v>
      </c>
      <c r="I19" s="15">
        <v>5039609</v>
      </c>
      <c r="J19" s="15">
        <v>42</v>
      </c>
      <c r="K19" s="15">
        <f t="shared" si="2"/>
        <v>-34</v>
      </c>
      <c r="L19" s="15"/>
      <c r="M19" s="15"/>
      <c r="N19" s="15"/>
      <c r="O19" s="15">
        <f t="shared" si="3"/>
        <v>1.6</v>
      </c>
      <c r="P19" s="17"/>
      <c r="Q19" s="17"/>
      <c r="R19" s="15"/>
      <c r="S19" s="15">
        <f t="shared" si="5"/>
        <v>0</v>
      </c>
      <c r="T19" s="15">
        <f t="shared" si="6"/>
        <v>0</v>
      </c>
      <c r="U19" s="15">
        <v>8.4</v>
      </c>
      <c r="V19" s="15">
        <v>15</v>
      </c>
      <c r="W19" s="15">
        <v>18</v>
      </c>
      <c r="X19" s="15">
        <v>20.8</v>
      </c>
      <c r="Y19" s="15">
        <v>22.4</v>
      </c>
      <c r="Z19" s="15">
        <v>21.2</v>
      </c>
      <c r="AA19" s="15" t="s">
        <v>54</v>
      </c>
      <c r="AB19" s="15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8" t="s">
        <v>55</v>
      </c>
      <c r="B20" s="19" t="s">
        <v>30</v>
      </c>
      <c r="C20" s="19">
        <v>5</v>
      </c>
      <c r="D20" s="19">
        <v>100</v>
      </c>
      <c r="E20" s="19">
        <v>1</v>
      </c>
      <c r="F20" s="20">
        <v>100</v>
      </c>
      <c r="G20" s="6">
        <v>0.18</v>
      </c>
      <c r="H20" s="1">
        <v>120</v>
      </c>
      <c r="I20" s="1">
        <v>5038398</v>
      </c>
      <c r="J20" s="1">
        <v>22</v>
      </c>
      <c r="K20" s="1">
        <f t="shared" si="2"/>
        <v>-21</v>
      </c>
      <c r="L20" s="1"/>
      <c r="M20" s="1"/>
      <c r="N20" s="1">
        <v>126</v>
      </c>
      <c r="O20" s="1">
        <f t="shared" si="3"/>
        <v>0.2</v>
      </c>
      <c r="P20" s="5">
        <f>12*(O20+O21)-N20-N21-F20-F21</f>
        <v>865.2</v>
      </c>
      <c r="Q20" s="5"/>
      <c r="R20" s="1"/>
      <c r="S20" s="1">
        <f t="shared" si="5"/>
        <v>5456</v>
      </c>
      <c r="T20" s="1">
        <f t="shared" si="6"/>
        <v>1130</v>
      </c>
      <c r="U20" s="1">
        <v>31.2</v>
      </c>
      <c r="V20" s="1">
        <v>4.2</v>
      </c>
      <c r="W20" s="1">
        <v>0</v>
      </c>
      <c r="X20" s="1">
        <v>0</v>
      </c>
      <c r="Y20" s="1">
        <v>0</v>
      </c>
      <c r="Z20" s="1">
        <v>-0.2</v>
      </c>
      <c r="AA20" s="1"/>
      <c r="AB20" s="1">
        <f t="shared" si="4"/>
        <v>155.73599999999999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24" t="s">
        <v>64</v>
      </c>
      <c r="B21" s="25" t="s">
        <v>30</v>
      </c>
      <c r="C21" s="25">
        <v>536</v>
      </c>
      <c r="D21" s="25"/>
      <c r="E21" s="25">
        <v>477</v>
      </c>
      <c r="F21" s="26">
        <v>56</v>
      </c>
      <c r="G21" s="27">
        <v>0</v>
      </c>
      <c r="H21" s="28" t="e">
        <v>#N/A</v>
      </c>
      <c r="I21" s="28" t="s">
        <v>35</v>
      </c>
      <c r="J21" s="28">
        <v>436</v>
      </c>
      <c r="K21" s="28">
        <f>E21-J21</f>
        <v>41</v>
      </c>
      <c r="L21" s="28"/>
      <c r="M21" s="28"/>
      <c r="N21" s="28"/>
      <c r="O21" s="28">
        <f t="shared" si="3"/>
        <v>95.4</v>
      </c>
      <c r="P21" s="29"/>
      <c r="Q21" s="29"/>
      <c r="R21" s="28"/>
      <c r="S21" s="28">
        <f t="shared" si="5"/>
        <v>0.58700209643605872</v>
      </c>
      <c r="T21" s="28">
        <f t="shared" si="6"/>
        <v>0.58700209643605872</v>
      </c>
      <c r="U21" s="28">
        <v>7</v>
      </c>
      <c r="V21" s="28">
        <v>26.8</v>
      </c>
      <c r="W21" s="28">
        <v>36.6</v>
      </c>
      <c r="X21" s="28">
        <v>62.8</v>
      </c>
      <c r="Y21" s="28">
        <v>90.2</v>
      </c>
      <c r="Z21" s="28">
        <v>51.4</v>
      </c>
      <c r="AA21" s="28"/>
      <c r="AB21" s="28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" t="s">
        <v>56</v>
      </c>
      <c r="B22" s="1" t="s">
        <v>34</v>
      </c>
      <c r="C22" s="1">
        <v>77</v>
      </c>
      <c r="D22" s="1">
        <v>314.25799999999998</v>
      </c>
      <c r="E22" s="1">
        <v>61.262</v>
      </c>
      <c r="F22" s="1">
        <v>313.38</v>
      </c>
      <c r="G22" s="6">
        <v>1</v>
      </c>
      <c r="H22" s="1">
        <v>150</v>
      </c>
      <c r="I22" s="1">
        <v>5038572</v>
      </c>
      <c r="J22" s="1">
        <v>84</v>
      </c>
      <c r="K22" s="1">
        <f t="shared" si="2"/>
        <v>-22.738</v>
      </c>
      <c r="L22" s="1"/>
      <c r="M22" s="1"/>
      <c r="N22" s="1">
        <v>210.61600000000001</v>
      </c>
      <c r="O22" s="1">
        <f t="shared" si="3"/>
        <v>12.2524</v>
      </c>
      <c r="P22" s="5"/>
      <c r="Q22" s="5"/>
      <c r="R22" s="1"/>
      <c r="S22" s="1">
        <f t="shared" si="5"/>
        <v>42.766804870882439</v>
      </c>
      <c r="T22" s="1">
        <f t="shared" si="6"/>
        <v>42.766804870882439</v>
      </c>
      <c r="U22" s="1">
        <v>15.9504</v>
      </c>
      <c r="V22" s="1">
        <v>35.3474</v>
      </c>
      <c r="W22" s="1">
        <v>27.057400000000001</v>
      </c>
      <c r="X22" s="1">
        <v>0.44800000000000012</v>
      </c>
      <c r="Y22" s="1">
        <v>21.876000000000001</v>
      </c>
      <c r="Z22" s="1">
        <v>9.718</v>
      </c>
      <c r="AA22" s="1" t="s">
        <v>57</v>
      </c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8" t="s">
        <v>58</v>
      </c>
      <c r="B23" s="19" t="s">
        <v>34</v>
      </c>
      <c r="C23" s="19">
        <v>244.2</v>
      </c>
      <c r="D23" s="19"/>
      <c r="E23" s="19">
        <v>138.50399999999999</v>
      </c>
      <c r="F23" s="20">
        <v>105.342</v>
      </c>
      <c r="G23" s="6">
        <v>1</v>
      </c>
      <c r="H23" s="1">
        <v>150</v>
      </c>
      <c r="I23" s="1">
        <v>5038596</v>
      </c>
      <c r="J23" s="1">
        <v>139.5</v>
      </c>
      <c r="K23" s="1">
        <f t="shared" si="2"/>
        <v>-0.99600000000000932</v>
      </c>
      <c r="L23" s="1"/>
      <c r="M23" s="1"/>
      <c r="N23" s="1">
        <v>100</v>
      </c>
      <c r="O23" s="1">
        <f t="shared" si="3"/>
        <v>27.700799999999997</v>
      </c>
      <c r="P23" s="5">
        <f>13*(O23+O24)-N23-N24-F23-F24</f>
        <v>278.98339999999996</v>
      </c>
      <c r="Q23" s="5"/>
      <c r="R23" s="1"/>
      <c r="S23" s="1">
        <f t="shared" si="5"/>
        <v>17.484166522266506</v>
      </c>
      <c r="T23" s="1">
        <f t="shared" si="6"/>
        <v>7.4128545023970425</v>
      </c>
      <c r="U23" s="1">
        <v>0.96920000000000006</v>
      </c>
      <c r="V23" s="1">
        <v>0</v>
      </c>
      <c r="W23" s="1">
        <v>0</v>
      </c>
      <c r="X23" s="1">
        <v>16.389199999999999</v>
      </c>
      <c r="Y23" s="1">
        <v>24.906400000000001</v>
      </c>
      <c r="Z23" s="1">
        <v>4.2817999999999996</v>
      </c>
      <c r="AA23" s="1" t="s">
        <v>59</v>
      </c>
      <c r="AB23" s="1">
        <f t="shared" si="4"/>
        <v>278.98339999999996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24" t="s">
        <v>36</v>
      </c>
      <c r="B24" s="25" t="s">
        <v>34</v>
      </c>
      <c r="C24" s="25">
        <v>47</v>
      </c>
      <c r="D24" s="25">
        <v>0.77500000000000002</v>
      </c>
      <c r="E24" s="25">
        <v>47.774999999999999</v>
      </c>
      <c r="F24" s="26"/>
      <c r="G24" s="27">
        <v>0</v>
      </c>
      <c r="H24" s="28" t="e">
        <v>#N/A</v>
      </c>
      <c r="I24" s="28" t="s">
        <v>35</v>
      </c>
      <c r="J24" s="28">
        <v>41.5</v>
      </c>
      <c r="K24" s="28">
        <f>E24-J24</f>
        <v>6.2749999999999986</v>
      </c>
      <c r="L24" s="28"/>
      <c r="M24" s="28"/>
      <c r="N24" s="28"/>
      <c r="O24" s="28">
        <f t="shared" si="3"/>
        <v>9.5549999999999997</v>
      </c>
      <c r="P24" s="29"/>
      <c r="Q24" s="29"/>
      <c r="R24" s="28"/>
      <c r="S24" s="28">
        <f t="shared" si="5"/>
        <v>0</v>
      </c>
      <c r="T24" s="28">
        <f t="shared" si="6"/>
        <v>0</v>
      </c>
      <c r="U24" s="28">
        <v>14.5032</v>
      </c>
      <c r="V24" s="28">
        <v>16.704999999999998</v>
      </c>
      <c r="W24" s="28">
        <v>32.868600000000001</v>
      </c>
      <c r="X24" s="28">
        <v>2.0215999999999998</v>
      </c>
      <c r="Y24" s="28">
        <v>0</v>
      </c>
      <c r="Z24" s="28">
        <v>0</v>
      </c>
      <c r="AA24" s="28"/>
      <c r="AB24" s="28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1" t="s">
        <v>60</v>
      </c>
      <c r="B25" s="22" t="s">
        <v>34</v>
      </c>
      <c r="C25" s="22"/>
      <c r="D25" s="22"/>
      <c r="E25" s="22"/>
      <c r="F25" s="23"/>
      <c r="G25" s="13">
        <v>1</v>
      </c>
      <c r="H25" s="12">
        <v>120</v>
      </c>
      <c r="I25" s="12">
        <v>8785204</v>
      </c>
      <c r="J25" s="12"/>
      <c r="K25" s="12">
        <f t="shared" si="2"/>
        <v>0</v>
      </c>
      <c r="L25" s="12"/>
      <c r="M25" s="12"/>
      <c r="N25" s="12">
        <v>450</v>
      </c>
      <c r="O25" s="12">
        <f t="shared" si="3"/>
        <v>0</v>
      </c>
      <c r="P25" s="14"/>
      <c r="Q25" s="14"/>
      <c r="R25" s="12"/>
      <c r="S25" s="12" t="e">
        <f t="shared" si="5"/>
        <v>#DIV/0!</v>
      </c>
      <c r="T25" s="12" t="e">
        <f t="shared" si="6"/>
        <v>#DIV/0!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 t="s">
        <v>61</v>
      </c>
      <c r="AB25" s="12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24" t="s">
        <v>43</v>
      </c>
      <c r="B26" s="25" t="s">
        <v>34</v>
      </c>
      <c r="C26" s="25">
        <v>603</v>
      </c>
      <c r="D26" s="25"/>
      <c r="E26" s="25">
        <v>205.68299999999999</v>
      </c>
      <c r="F26" s="26">
        <v>393.95699999999999</v>
      </c>
      <c r="G26" s="27">
        <v>0</v>
      </c>
      <c r="H26" s="28" t="e">
        <v>#N/A</v>
      </c>
      <c r="I26" s="28" t="s">
        <v>35</v>
      </c>
      <c r="J26" s="28">
        <v>208.5</v>
      </c>
      <c r="K26" s="28">
        <f>E26-J26</f>
        <v>-2.8170000000000073</v>
      </c>
      <c r="L26" s="28"/>
      <c r="M26" s="28"/>
      <c r="N26" s="28"/>
      <c r="O26" s="28">
        <f t="shared" si="3"/>
        <v>41.136600000000001</v>
      </c>
      <c r="P26" s="29"/>
      <c r="Q26" s="29"/>
      <c r="R26" s="28"/>
      <c r="S26" s="28">
        <f t="shared" si="5"/>
        <v>9.5768002217003829</v>
      </c>
      <c r="T26" s="28">
        <f t="shared" si="6"/>
        <v>9.5768002217003829</v>
      </c>
      <c r="U26" s="28">
        <v>43.707999999999998</v>
      </c>
      <c r="V26" s="28">
        <v>14.2288</v>
      </c>
      <c r="W26" s="28">
        <v>23.77</v>
      </c>
      <c r="X26" s="28">
        <v>50.093800000000002</v>
      </c>
      <c r="Y26" s="28">
        <v>31.487400000000001</v>
      </c>
      <c r="Z26" s="28">
        <v>59.091600000000007</v>
      </c>
      <c r="AA26" s="28"/>
      <c r="AB26" s="28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34</v>
      </c>
      <c r="C27" s="1">
        <v>14.2</v>
      </c>
      <c r="D27" s="1">
        <v>183.09100000000001</v>
      </c>
      <c r="E27" s="1">
        <v>14.331</v>
      </c>
      <c r="F27" s="1">
        <v>182.96</v>
      </c>
      <c r="G27" s="6">
        <v>1</v>
      </c>
      <c r="H27" s="1">
        <v>180</v>
      </c>
      <c r="I27" s="1">
        <v>5038619</v>
      </c>
      <c r="J27" s="1">
        <v>18</v>
      </c>
      <c r="K27" s="1">
        <f t="shared" si="2"/>
        <v>-3.6690000000000005</v>
      </c>
      <c r="L27" s="1"/>
      <c r="M27" s="1"/>
      <c r="N27" s="1">
        <v>210.9468</v>
      </c>
      <c r="O27" s="1">
        <f t="shared" si="3"/>
        <v>2.8662000000000001</v>
      </c>
      <c r="P27" s="5"/>
      <c r="Q27" s="5"/>
      <c r="R27" s="1"/>
      <c r="S27" s="1">
        <f t="shared" si="5"/>
        <v>137.43172144302559</v>
      </c>
      <c r="T27" s="1">
        <f t="shared" si="6"/>
        <v>137.43172144302559</v>
      </c>
      <c r="U27" s="1">
        <v>19.991399999999999</v>
      </c>
      <c r="V27" s="1">
        <v>20.964400000000001</v>
      </c>
      <c r="W27" s="1">
        <v>8.7632000000000012</v>
      </c>
      <c r="X27" s="1">
        <v>18.6936</v>
      </c>
      <c r="Y27" s="1">
        <v>13.8192</v>
      </c>
      <c r="Z27" s="1">
        <v>0.9728</v>
      </c>
      <c r="AA27" s="1" t="s">
        <v>63</v>
      </c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30</v>
      </c>
      <c r="C28" s="1">
        <v>285</v>
      </c>
      <c r="D28" s="1">
        <v>64</v>
      </c>
      <c r="E28" s="1">
        <v>138</v>
      </c>
      <c r="F28" s="1">
        <v>199</v>
      </c>
      <c r="G28" s="6">
        <v>0.1</v>
      </c>
      <c r="H28" s="1">
        <v>60</v>
      </c>
      <c r="I28" s="1">
        <v>8444170</v>
      </c>
      <c r="J28" s="1">
        <v>140</v>
      </c>
      <c r="K28" s="1">
        <f t="shared" si="2"/>
        <v>-2</v>
      </c>
      <c r="L28" s="1"/>
      <c r="M28" s="1"/>
      <c r="N28" s="1">
        <v>192.6</v>
      </c>
      <c r="O28" s="1">
        <f t="shared" si="3"/>
        <v>27.6</v>
      </c>
      <c r="P28" s="5"/>
      <c r="Q28" s="5"/>
      <c r="R28" s="1"/>
      <c r="S28" s="1">
        <f t="shared" si="5"/>
        <v>14.188405797101449</v>
      </c>
      <c r="T28" s="1">
        <f t="shared" si="6"/>
        <v>14.188405797101449</v>
      </c>
      <c r="U28" s="1">
        <v>27</v>
      </c>
      <c r="V28" s="1">
        <v>26.8</v>
      </c>
      <c r="W28" s="1">
        <v>27.4</v>
      </c>
      <c r="X28" s="1">
        <v>38.799999999999997</v>
      </c>
      <c r="Y28" s="1">
        <v>29.6</v>
      </c>
      <c r="Z28" s="1">
        <v>39</v>
      </c>
      <c r="AA28" s="1"/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66</v>
      </c>
      <c r="B29" s="1" t="s">
        <v>34</v>
      </c>
      <c r="C29" s="1">
        <v>958</v>
      </c>
      <c r="D29" s="1">
        <v>348.94400000000002</v>
      </c>
      <c r="E29" s="1">
        <v>354.75900000000001</v>
      </c>
      <c r="F29" s="1">
        <v>944.20799999999997</v>
      </c>
      <c r="G29" s="6">
        <v>1</v>
      </c>
      <c r="H29" s="1">
        <v>120</v>
      </c>
      <c r="I29" s="1">
        <v>5522704</v>
      </c>
      <c r="J29" s="1">
        <v>377.6</v>
      </c>
      <c r="K29" s="1">
        <f t="shared" si="2"/>
        <v>-22.841000000000008</v>
      </c>
      <c r="L29" s="1"/>
      <c r="M29" s="1"/>
      <c r="N29" s="1">
        <v>269.54759999999999</v>
      </c>
      <c r="O29" s="1">
        <f t="shared" si="3"/>
        <v>70.951800000000006</v>
      </c>
      <c r="P29" s="5"/>
      <c r="Q29" s="5"/>
      <c r="R29" s="1"/>
      <c r="S29" s="1">
        <f t="shared" si="5"/>
        <v>17.106762619130169</v>
      </c>
      <c r="T29" s="1">
        <f t="shared" si="6"/>
        <v>17.106762619130169</v>
      </c>
      <c r="U29" s="1">
        <v>78.061599999999999</v>
      </c>
      <c r="V29" s="1">
        <v>84.012199999999993</v>
      </c>
      <c r="W29" s="1">
        <v>92.832799999999992</v>
      </c>
      <c r="X29" s="1">
        <v>87.382599999999996</v>
      </c>
      <c r="Y29" s="1">
        <v>72.56219999999999</v>
      </c>
      <c r="Z29" s="1">
        <v>83.071600000000004</v>
      </c>
      <c r="AA29" s="1"/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30</v>
      </c>
      <c r="C30" s="1">
        <v>563</v>
      </c>
      <c r="D30" s="1"/>
      <c r="E30" s="1">
        <v>213</v>
      </c>
      <c r="F30" s="1">
        <v>350</v>
      </c>
      <c r="G30" s="6">
        <v>0.14000000000000001</v>
      </c>
      <c r="H30" s="1">
        <v>180</v>
      </c>
      <c r="I30" s="1">
        <v>9988391</v>
      </c>
      <c r="J30" s="1">
        <v>191</v>
      </c>
      <c r="K30" s="1">
        <f t="shared" si="2"/>
        <v>22</v>
      </c>
      <c r="L30" s="1"/>
      <c r="M30" s="1"/>
      <c r="N30" s="1"/>
      <c r="O30" s="1">
        <f t="shared" si="3"/>
        <v>42.6</v>
      </c>
      <c r="P30" s="5">
        <f t="shared" ref="P30:P31" si="8">13*O30-N30-F30</f>
        <v>203.80000000000007</v>
      </c>
      <c r="Q30" s="5"/>
      <c r="R30" s="1"/>
      <c r="S30" s="1">
        <f t="shared" si="5"/>
        <v>13.000000000000002</v>
      </c>
      <c r="T30" s="1">
        <f t="shared" si="6"/>
        <v>8.215962441314554</v>
      </c>
      <c r="U30" s="1">
        <v>16.8</v>
      </c>
      <c r="V30" s="1">
        <v>19.2</v>
      </c>
      <c r="W30" s="1">
        <v>23.6</v>
      </c>
      <c r="X30" s="1">
        <v>25.4</v>
      </c>
      <c r="Y30" s="1">
        <v>30.8</v>
      </c>
      <c r="Z30" s="1">
        <v>23</v>
      </c>
      <c r="AA30" s="1"/>
      <c r="AB30" s="1">
        <f t="shared" si="4"/>
        <v>28.532000000000011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30</v>
      </c>
      <c r="C31" s="1">
        <v>771</v>
      </c>
      <c r="D31" s="1"/>
      <c r="E31" s="1">
        <v>424</v>
      </c>
      <c r="F31" s="1">
        <v>347</v>
      </c>
      <c r="G31" s="6">
        <v>0.18</v>
      </c>
      <c r="H31" s="1">
        <v>270</v>
      </c>
      <c r="I31" s="1">
        <v>9988681</v>
      </c>
      <c r="J31" s="1">
        <v>426</v>
      </c>
      <c r="K31" s="1">
        <f t="shared" si="2"/>
        <v>-2</v>
      </c>
      <c r="L31" s="1"/>
      <c r="M31" s="1"/>
      <c r="N31" s="1">
        <v>77</v>
      </c>
      <c r="O31" s="1">
        <f t="shared" si="3"/>
        <v>84.8</v>
      </c>
      <c r="P31" s="5">
        <f t="shared" si="8"/>
        <v>678.39999999999986</v>
      </c>
      <c r="Q31" s="5"/>
      <c r="R31" s="1"/>
      <c r="S31" s="1">
        <f t="shared" si="5"/>
        <v>12.999999999999998</v>
      </c>
      <c r="T31" s="1">
        <f t="shared" si="6"/>
        <v>5</v>
      </c>
      <c r="U31" s="1">
        <v>42.4</v>
      </c>
      <c r="V31" s="1">
        <v>48</v>
      </c>
      <c r="W31" s="1">
        <v>67.400000000000006</v>
      </c>
      <c r="X31" s="1">
        <v>65.8</v>
      </c>
      <c r="Y31" s="1">
        <v>49.8</v>
      </c>
      <c r="Z31" s="1">
        <v>54.2</v>
      </c>
      <c r="AA31" s="1"/>
      <c r="AB31" s="1">
        <f t="shared" si="4"/>
        <v>122.11199999999997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34</v>
      </c>
      <c r="C32" s="1">
        <v>71.8</v>
      </c>
      <c r="D32" s="1">
        <v>98.296000000000006</v>
      </c>
      <c r="E32" s="1">
        <v>37.478000000000002</v>
      </c>
      <c r="F32" s="1">
        <v>129.36000000000001</v>
      </c>
      <c r="G32" s="6">
        <v>1</v>
      </c>
      <c r="H32" s="1">
        <v>120</v>
      </c>
      <c r="I32" s="1">
        <v>8785198</v>
      </c>
      <c r="J32" s="1">
        <v>38.5</v>
      </c>
      <c r="K32" s="1">
        <f t="shared" si="2"/>
        <v>-1.0219999999999985</v>
      </c>
      <c r="L32" s="1"/>
      <c r="M32" s="1"/>
      <c r="N32" s="1">
        <v>290.82600000000002</v>
      </c>
      <c r="O32" s="1">
        <f t="shared" si="3"/>
        <v>7.4956000000000005</v>
      </c>
      <c r="P32" s="5"/>
      <c r="Q32" s="5"/>
      <c r="R32" s="1"/>
      <c r="S32" s="1">
        <f t="shared" si="5"/>
        <v>56.057687176476868</v>
      </c>
      <c r="T32" s="1">
        <f t="shared" si="6"/>
        <v>56.057687176476868</v>
      </c>
      <c r="U32" s="1">
        <v>22.968399999999999</v>
      </c>
      <c r="V32" s="1">
        <v>4.4798</v>
      </c>
      <c r="W32" s="1">
        <v>0</v>
      </c>
      <c r="X32" s="1">
        <v>0</v>
      </c>
      <c r="Y32" s="1">
        <v>0</v>
      </c>
      <c r="Z32" s="1">
        <v>1.8268</v>
      </c>
      <c r="AA32" s="32" t="s">
        <v>31</v>
      </c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30</v>
      </c>
      <c r="C33" s="1">
        <v>555</v>
      </c>
      <c r="D33" s="1">
        <v>168</v>
      </c>
      <c r="E33" s="1">
        <v>273</v>
      </c>
      <c r="F33" s="1">
        <v>435</v>
      </c>
      <c r="G33" s="6">
        <v>0.1</v>
      </c>
      <c r="H33" s="1">
        <v>60</v>
      </c>
      <c r="I33" s="1">
        <v>8444187</v>
      </c>
      <c r="J33" s="1">
        <v>286</v>
      </c>
      <c r="K33" s="1">
        <f t="shared" si="2"/>
        <v>-13</v>
      </c>
      <c r="L33" s="1"/>
      <c r="M33" s="1"/>
      <c r="N33" s="1"/>
      <c r="O33" s="1">
        <f t="shared" si="3"/>
        <v>54.6</v>
      </c>
      <c r="P33" s="5">
        <f t="shared" ref="P33:P34" si="9">13*O33-N33-F33</f>
        <v>274.80000000000007</v>
      </c>
      <c r="Q33" s="5"/>
      <c r="R33" s="1"/>
      <c r="S33" s="1">
        <f t="shared" si="5"/>
        <v>13.000000000000002</v>
      </c>
      <c r="T33" s="1">
        <f t="shared" si="6"/>
        <v>7.9670329670329672</v>
      </c>
      <c r="U33" s="1">
        <v>36.6</v>
      </c>
      <c r="V33" s="1">
        <v>43.8</v>
      </c>
      <c r="W33" s="1">
        <v>49.8</v>
      </c>
      <c r="X33" s="1">
        <v>65.599999999999994</v>
      </c>
      <c r="Y33" s="1">
        <v>63.4</v>
      </c>
      <c r="Z33" s="1">
        <v>46.8</v>
      </c>
      <c r="AA33" s="1"/>
      <c r="AB33" s="1">
        <f t="shared" si="4"/>
        <v>27.480000000000008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30</v>
      </c>
      <c r="C34" s="1">
        <v>833</v>
      </c>
      <c r="D34" s="1"/>
      <c r="E34" s="1">
        <v>255</v>
      </c>
      <c r="F34" s="1">
        <v>575</v>
      </c>
      <c r="G34" s="6">
        <v>0.1</v>
      </c>
      <c r="H34" s="1">
        <v>90</v>
      </c>
      <c r="I34" s="1">
        <v>8444194</v>
      </c>
      <c r="J34" s="1">
        <v>256</v>
      </c>
      <c r="K34" s="1">
        <f t="shared" si="2"/>
        <v>-1</v>
      </c>
      <c r="L34" s="1"/>
      <c r="M34" s="1"/>
      <c r="N34" s="1"/>
      <c r="O34" s="1">
        <f t="shared" si="3"/>
        <v>51</v>
      </c>
      <c r="P34" s="5">
        <f t="shared" si="9"/>
        <v>88</v>
      </c>
      <c r="Q34" s="5"/>
      <c r="R34" s="1"/>
      <c r="S34" s="1">
        <f t="shared" si="5"/>
        <v>13</v>
      </c>
      <c r="T34" s="1">
        <f t="shared" si="6"/>
        <v>11.274509803921569</v>
      </c>
      <c r="U34" s="1">
        <v>38.6</v>
      </c>
      <c r="V34" s="1">
        <v>32.4</v>
      </c>
      <c r="W34" s="1">
        <v>63.6</v>
      </c>
      <c r="X34" s="1">
        <v>57.8</v>
      </c>
      <c r="Y34" s="1">
        <v>60.4</v>
      </c>
      <c r="Z34" s="1">
        <v>66.8</v>
      </c>
      <c r="AA34" s="1"/>
      <c r="AB34" s="1">
        <f t="shared" si="4"/>
        <v>8.8000000000000007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30</v>
      </c>
      <c r="C35" s="1">
        <v>777</v>
      </c>
      <c r="D35" s="1">
        <v>54</v>
      </c>
      <c r="E35" s="1">
        <v>758</v>
      </c>
      <c r="F35" s="1">
        <v>59</v>
      </c>
      <c r="G35" s="6">
        <v>0.2</v>
      </c>
      <c r="H35" s="1">
        <v>120</v>
      </c>
      <c r="I35" s="1">
        <v>783798</v>
      </c>
      <c r="J35" s="1">
        <v>738.5</v>
      </c>
      <c r="K35" s="1">
        <f t="shared" si="2"/>
        <v>19.5</v>
      </c>
      <c r="L35" s="1"/>
      <c r="M35" s="1"/>
      <c r="N35" s="1">
        <v>245</v>
      </c>
      <c r="O35" s="1">
        <f t="shared" si="3"/>
        <v>151.6</v>
      </c>
      <c r="P35" s="5">
        <f>10*O35-N35-F35</f>
        <v>1212</v>
      </c>
      <c r="Q35" s="5"/>
      <c r="R35" s="1"/>
      <c r="S35" s="1">
        <f t="shared" si="5"/>
        <v>10</v>
      </c>
      <c r="T35" s="1">
        <f t="shared" si="6"/>
        <v>2.0052770448548816</v>
      </c>
      <c r="U35" s="1">
        <v>53.6</v>
      </c>
      <c r="V35" s="1">
        <v>54</v>
      </c>
      <c r="W35" s="1">
        <v>47.4</v>
      </c>
      <c r="X35" s="1">
        <v>85</v>
      </c>
      <c r="Y35" s="1">
        <v>89.4</v>
      </c>
      <c r="Z35" s="1">
        <v>94.8</v>
      </c>
      <c r="AA35" s="1"/>
      <c r="AB35" s="1">
        <f t="shared" si="4"/>
        <v>242.4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34</v>
      </c>
      <c r="C36" s="1">
        <v>925</v>
      </c>
      <c r="D36" s="1">
        <v>416.15800000000002</v>
      </c>
      <c r="E36" s="1">
        <v>263.673</v>
      </c>
      <c r="F36" s="1">
        <v>1065.9449999999999</v>
      </c>
      <c r="G36" s="6">
        <v>1</v>
      </c>
      <c r="H36" s="1">
        <v>120</v>
      </c>
      <c r="I36" s="1">
        <v>783811</v>
      </c>
      <c r="J36" s="1">
        <v>271</v>
      </c>
      <c r="K36" s="1">
        <f t="shared" si="2"/>
        <v>-7.3269999999999982</v>
      </c>
      <c r="L36" s="1"/>
      <c r="M36" s="1"/>
      <c r="N36" s="1"/>
      <c r="O36" s="1">
        <f t="shared" si="3"/>
        <v>52.7346</v>
      </c>
      <c r="P36" s="5"/>
      <c r="Q36" s="5"/>
      <c r="R36" s="1"/>
      <c r="S36" s="1">
        <f t="shared" si="5"/>
        <v>20.213389311761158</v>
      </c>
      <c r="T36" s="1">
        <f t="shared" si="6"/>
        <v>20.213389311761158</v>
      </c>
      <c r="U36" s="1">
        <v>19.420000000000002</v>
      </c>
      <c r="V36" s="1">
        <v>0</v>
      </c>
      <c r="W36" s="1">
        <v>45.904200000000003</v>
      </c>
      <c r="X36" s="1">
        <v>70.240200000000002</v>
      </c>
      <c r="Y36" s="1">
        <v>41.29</v>
      </c>
      <c r="Z36" s="1">
        <v>19.4876</v>
      </c>
      <c r="AA36" s="1" t="s">
        <v>74</v>
      </c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30</v>
      </c>
      <c r="C37" s="1">
        <v>587</v>
      </c>
      <c r="D37" s="1">
        <v>13</v>
      </c>
      <c r="E37" s="1">
        <v>600</v>
      </c>
      <c r="F37" s="1"/>
      <c r="G37" s="6">
        <v>0.2</v>
      </c>
      <c r="H37" s="1">
        <v>120</v>
      </c>
      <c r="I37" s="1">
        <v>783804</v>
      </c>
      <c r="J37" s="1">
        <v>714</v>
      </c>
      <c r="K37" s="1">
        <f t="shared" si="2"/>
        <v>-114</v>
      </c>
      <c r="L37" s="1"/>
      <c r="M37" s="1"/>
      <c r="N37" s="1"/>
      <c r="O37" s="1">
        <f t="shared" si="3"/>
        <v>120</v>
      </c>
      <c r="P37" s="5">
        <v>800</v>
      </c>
      <c r="Q37" s="5"/>
      <c r="R37" s="1"/>
      <c r="S37" s="1">
        <f t="shared" si="5"/>
        <v>6.666666666666667</v>
      </c>
      <c r="T37" s="1">
        <f t="shared" si="6"/>
        <v>0</v>
      </c>
      <c r="U37" s="1">
        <v>27.6</v>
      </c>
      <c r="V37" s="1">
        <v>27</v>
      </c>
      <c r="W37" s="1">
        <v>34</v>
      </c>
      <c r="X37" s="1">
        <v>57.6</v>
      </c>
      <c r="Y37" s="1">
        <v>83</v>
      </c>
      <c r="Z37" s="1">
        <v>90.6</v>
      </c>
      <c r="AA37" s="1"/>
      <c r="AB37" s="1">
        <f t="shared" si="4"/>
        <v>160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76</v>
      </c>
      <c r="B38" s="1" t="s">
        <v>34</v>
      </c>
      <c r="C38" s="1">
        <v>1137.3</v>
      </c>
      <c r="D38" s="1">
        <v>1783.05</v>
      </c>
      <c r="E38" s="1">
        <v>515.62</v>
      </c>
      <c r="F38" s="1">
        <v>2397.64</v>
      </c>
      <c r="G38" s="6">
        <v>1</v>
      </c>
      <c r="H38" s="1">
        <v>120</v>
      </c>
      <c r="I38" s="1">
        <v>783828</v>
      </c>
      <c r="J38" s="1">
        <v>507.5</v>
      </c>
      <c r="K38" s="1">
        <f t="shared" si="2"/>
        <v>8.1200000000000045</v>
      </c>
      <c r="L38" s="1"/>
      <c r="M38" s="1"/>
      <c r="N38" s="1"/>
      <c r="O38" s="1">
        <f t="shared" si="3"/>
        <v>103.124</v>
      </c>
      <c r="P38" s="5"/>
      <c r="Q38" s="5"/>
      <c r="R38" s="1"/>
      <c r="S38" s="1">
        <f t="shared" si="5"/>
        <v>23.250067879446103</v>
      </c>
      <c r="T38" s="1">
        <f t="shared" si="6"/>
        <v>23.250067879446103</v>
      </c>
      <c r="U38" s="1">
        <v>58.403799999999997</v>
      </c>
      <c r="V38" s="1">
        <v>0</v>
      </c>
      <c r="W38" s="1">
        <v>128.83779999999999</v>
      </c>
      <c r="X38" s="1">
        <v>108.84099999999999</v>
      </c>
      <c r="Y38" s="1">
        <v>97.024000000000001</v>
      </c>
      <c r="Z38" s="1">
        <v>98.977999999999994</v>
      </c>
      <c r="AA38" s="1" t="s">
        <v>74</v>
      </c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37</v>
      </c>
      <c r="B40" s="1" t="s">
        <v>30</v>
      </c>
      <c r="C40" s="1">
        <v>1125</v>
      </c>
      <c r="D40" s="1">
        <v>1200</v>
      </c>
      <c r="E40" s="1">
        <v>1118</v>
      </c>
      <c r="F40" s="1">
        <v>1200</v>
      </c>
      <c r="G40" s="6">
        <v>0.18</v>
      </c>
      <c r="H40" s="1">
        <v>120</v>
      </c>
      <c r="I40" s="1"/>
      <c r="J40" s="1">
        <v>1129</v>
      </c>
      <c r="K40" s="1">
        <f>E40-J40</f>
        <v>-11</v>
      </c>
      <c r="L40" s="1"/>
      <c r="M40" s="1"/>
      <c r="N40" s="1">
        <v>2400</v>
      </c>
      <c r="O40" s="1">
        <f t="shared" ref="O40:O41" si="10">E40/5</f>
        <v>223.6</v>
      </c>
      <c r="P40" s="5">
        <v>700</v>
      </c>
      <c r="Q40" s="5"/>
      <c r="R40" s="1">
        <f>P40+[1]Sheet!$P$43+[2]Sheet!$P$57</f>
        <v>3500</v>
      </c>
      <c r="S40" s="1">
        <f t="shared" ref="S40:S41" si="11">(F40+N40+P40)/O40</f>
        <v>19.23076923076923</v>
      </c>
      <c r="T40" s="1">
        <f t="shared" ref="T40:T41" si="12">(F40+N40)/O40</f>
        <v>16.100178890876567</v>
      </c>
      <c r="U40" s="1">
        <v>284.2</v>
      </c>
      <c r="V40" s="1">
        <v>210.4</v>
      </c>
      <c r="W40" s="1">
        <v>188.4</v>
      </c>
      <c r="X40" s="1">
        <v>234</v>
      </c>
      <c r="Y40" s="1">
        <v>96.8</v>
      </c>
      <c r="Z40" s="1">
        <v>129.80000000000001</v>
      </c>
      <c r="AA40" s="1" t="s">
        <v>38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39</v>
      </c>
      <c r="B41" s="1" t="s">
        <v>30</v>
      </c>
      <c r="C41" s="1">
        <v>3479</v>
      </c>
      <c r="D41" s="1">
        <v>2000</v>
      </c>
      <c r="E41" s="1">
        <v>3205</v>
      </c>
      <c r="F41" s="1">
        <v>2000</v>
      </c>
      <c r="G41" s="6">
        <v>0.18</v>
      </c>
      <c r="H41" s="1">
        <v>120</v>
      </c>
      <c r="I41" s="1"/>
      <c r="J41" s="1">
        <v>3436</v>
      </c>
      <c r="K41" s="1">
        <f>E41-J41</f>
        <v>-231</v>
      </c>
      <c r="L41" s="1"/>
      <c r="M41" s="1"/>
      <c r="N41" s="1">
        <v>9900</v>
      </c>
      <c r="O41" s="1">
        <f t="shared" si="10"/>
        <v>641</v>
      </c>
      <c r="P41" s="5">
        <v>7000</v>
      </c>
      <c r="Q41" s="5"/>
      <c r="R41" s="1">
        <f>P41+[1]Sheet!$P$45+[2]Sheet!$P$56</f>
        <v>13000</v>
      </c>
      <c r="S41" s="1">
        <f t="shared" si="11"/>
        <v>29.485179407176286</v>
      </c>
      <c r="T41" s="1">
        <f t="shared" si="12"/>
        <v>18.564742589703588</v>
      </c>
      <c r="U41" s="1">
        <v>979.4</v>
      </c>
      <c r="V41" s="1">
        <v>670</v>
      </c>
      <c r="W41" s="1">
        <v>540</v>
      </c>
      <c r="X41" s="1">
        <v>636</v>
      </c>
      <c r="Y41" s="1">
        <v>493.6</v>
      </c>
      <c r="Z41" s="1">
        <v>491.6</v>
      </c>
      <c r="AA41" s="1" t="s">
        <v>40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B38" xr:uid="{E7D8B6F0-F197-4734-8CB5-0CCD39270E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2024-11-11T13:09:06Z</dcterms:created>
  <dcterms:modified xsi:type="dcterms:W3CDTF">2024-11-25T12:53:39Z</dcterms:modified>
</cp:coreProperties>
</file>