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83C0D88C-638F-4BDC-A227-CB2AD4E292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" i="1" l="1"/>
  <c r="Q18" i="1"/>
  <c r="O10" i="1"/>
  <c r="P10" i="1"/>
  <c r="N10" i="1"/>
  <c r="Q10" i="1"/>
  <c r="V10" i="1" l="1"/>
  <c r="F9" i="1"/>
  <c r="E9" i="1"/>
  <c r="E60" i="1" l="1"/>
  <c r="Q60" i="1" s="1"/>
  <c r="AC8" i="1"/>
  <c r="AC27" i="1"/>
  <c r="AC9" i="1"/>
  <c r="AC50" i="1"/>
  <c r="AC91" i="1"/>
  <c r="AC95" i="1"/>
  <c r="AC97" i="1"/>
  <c r="AC102" i="1"/>
  <c r="Q7" i="1"/>
  <c r="R7" i="1" s="1"/>
  <c r="Q8" i="1"/>
  <c r="U8" i="1" s="1"/>
  <c r="Q11" i="1"/>
  <c r="R11" i="1" s="1"/>
  <c r="Q12" i="1"/>
  <c r="Q13" i="1"/>
  <c r="Q14" i="1"/>
  <c r="R14" i="1" s="1"/>
  <c r="Q15" i="1"/>
  <c r="R15" i="1" s="1"/>
  <c r="Q16" i="1"/>
  <c r="Q17" i="1"/>
  <c r="R17" i="1" s="1"/>
  <c r="Q19" i="1"/>
  <c r="Q20" i="1"/>
  <c r="Q21" i="1"/>
  <c r="R21" i="1" s="1"/>
  <c r="Q22" i="1"/>
  <c r="Q23" i="1"/>
  <c r="Q24" i="1"/>
  <c r="Q25" i="1"/>
  <c r="Q26" i="1"/>
  <c r="Q27" i="1"/>
  <c r="U27" i="1" s="1"/>
  <c r="Q28" i="1"/>
  <c r="R28" i="1" s="1"/>
  <c r="Q29" i="1"/>
  <c r="Q30" i="1"/>
  <c r="Q9" i="1"/>
  <c r="Q31" i="1"/>
  <c r="R31" i="1" s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R45" i="1" s="1"/>
  <c r="Q46" i="1"/>
  <c r="R46" i="1" s="1"/>
  <c r="Q47" i="1"/>
  <c r="Q48" i="1"/>
  <c r="Q49" i="1"/>
  <c r="Q50" i="1"/>
  <c r="U50" i="1" s="1"/>
  <c r="Q51" i="1"/>
  <c r="Q52" i="1"/>
  <c r="Q53" i="1"/>
  <c r="Q54" i="1"/>
  <c r="Q55" i="1"/>
  <c r="Q56" i="1"/>
  <c r="R56" i="1" s="1"/>
  <c r="Q57" i="1"/>
  <c r="R57" i="1" s="1"/>
  <c r="Q58" i="1"/>
  <c r="Q59" i="1"/>
  <c r="Q61" i="1"/>
  <c r="Q62" i="1"/>
  <c r="Q63" i="1"/>
  <c r="Q64" i="1"/>
  <c r="Q65" i="1"/>
  <c r="Q67" i="1"/>
  <c r="Q68" i="1"/>
  <c r="Q69" i="1"/>
  <c r="Q70" i="1"/>
  <c r="Q71" i="1"/>
  <c r="Q72" i="1"/>
  <c r="Q73" i="1"/>
  <c r="R73" i="1" s="1"/>
  <c r="Q74" i="1"/>
  <c r="Q75" i="1"/>
  <c r="Q76" i="1"/>
  <c r="R76" i="1" s="1"/>
  <c r="Q77" i="1"/>
  <c r="Q78" i="1"/>
  <c r="Q79" i="1"/>
  <c r="R79" i="1" s="1"/>
  <c r="Q80" i="1"/>
  <c r="Q81" i="1"/>
  <c r="Q82" i="1"/>
  <c r="Q83" i="1"/>
  <c r="R83" i="1" s="1"/>
  <c r="Q84" i="1"/>
  <c r="Q85" i="1"/>
  <c r="Q86" i="1"/>
  <c r="Q87" i="1"/>
  <c r="Q88" i="1"/>
  <c r="R88" i="1" s="1"/>
  <c r="Q89" i="1"/>
  <c r="R89" i="1" s="1"/>
  <c r="Q90" i="1"/>
  <c r="Q91" i="1"/>
  <c r="U91" i="1" s="1"/>
  <c r="Q92" i="1"/>
  <c r="Q93" i="1"/>
  <c r="Q94" i="1"/>
  <c r="Q95" i="1"/>
  <c r="V95" i="1" s="1"/>
  <c r="Q96" i="1"/>
  <c r="Q97" i="1"/>
  <c r="V97" i="1" s="1"/>
  <c r="Q98" i="1"/>
  <c r="Q99" i="1"/>
  <c r="Q100" i="1"/>
  <c r="Q101" i="1"/>
  <c r="Q102" i="1"/>
  <c r="V102" i="1" s="1"/>
  <c r="Q6" i="1"/>
  <c r="V100" i="1" l="1"/>
  <c r="AC100" i="1"/>
  <c r="V98" i="1"/>
  <c r="AC98" i="1"/>
  <c r="V96" i="1"/>
  <c r="AC96" i="1"/>
  <c r="V94" i="1"/>
  <c r="R94" i="1"/>
  <c r="AC94" i="1" s="1"/>
  <c r="R92" i="1"/>
  <c r="AC92" i="1" s="1"/>
  <c r="AC90" i="1"/>
  <c r="AC88" i="1"/>
  <c r="AC86" i="1"/>
  <c r="AC84" i="1"/>
  <c r="R82" i="1"/>
  <c r="AC82" i="1" s="1"/>
  <c r="R80" i="1"/>
  <c r="AC80" i="1" s="1"/>
  <c r="R78" i="1"/>
  <c r="AC78" i="1" s="1"/>
  <c r="AC76" i="1"/>
  <c r="R74" i="1"/>
  <c r="AC74" i="1" s="1"/>
  <c r="AC72" i="1"/>
  <c r="R70" i="1"/>
  <c r="AC70" i="1" s="1"/>
  <c r="R68" i="1"/>
  <c r="AC68" i="1" s="1"/>
  <c r="AC66" i="1"/>
  <c r="AC64" i="1"/>
  <c r="R62" i="1"/>
  <c r="AC62" i="1" s="1"/>
  <c r="R59" i="1"/>
  <c r="AC59" i="1" s="1"/>
  <c r="AC57" i="1"/>
  <c r="AC55" i="1"/>
  <c r="R53" i="1"/>
  <c r="AC53" i="1" s="1"/>
  <c r="AC51" i="1"/>
  <c r="R49" i="1"/>
  <c r="AC49" i="1" s="1"/>
  <c r="R47" i="1"/>
  <c r="AC47" i="1" s="1"/>
  <c r="AC45" i="1"/>
  <c r="AC43" i="1"/>
  <c r="R41" i="1"/>
  <c r="AC41" i="1" s="1"/>
  <c r="AC39" i="1"/>
  <c r="AC37" i="1"/>
  <c r="AC35" i="1"/>
  <c r="AC33" i="1"/>
  <c r="AC31" i="1"/>
  <c r="AC30" i="1"/>
  <c r="AC28" i="1"/>
  <c r="R26" i="1"/>
  <c r="AC26" i="1" s="1"/>
  <c r="AC24" i="1"/>
  <c r="R22" i="1"/>
  <c r="AC22" i="1" s="1"/>
  <c r="R20" i="1"/>
  <c r="AC20" i="1" s="1"/>
  <c r="AC18" i="1"/>
  <c r="AC16" i="1"/>
  <c r="AC14" i="1"/>
  <c r="AC12" i="1"/>
  <c r="AC60" i="1"/>
  <c r="AC6" i="1"/>
  <c r="V101" i="1"/>
  <c r="AC101" i="1"/>
  <c r="V99" i="1"/>
  <c r="AC99" i="1"/>
  <c r="V93" i="1"/>
  <c r="R93" i="1"/>
  <c r="AC93" i="1" s="1"/>
  <c r="AC89" i="1"/>
  <c r="AC87" i="1"/>
  <c r="AC85" i="1"/>
  <c r="AC83" i="1"/>
  <c r="R81" i="1"/>
  <c r="AC81" i="1" s="1"/>
  <c r="AC79" i="1"/>
  <c r="R77" i="1"/>
  <c r="AC77" i="1" s="1"/>
  <c r="R75" i="1"/>
  <c r="AC75" i="1" s="1"/>
  <c r="AC73" i="1"/>
  <c r="R71" i="1"/>
  <c r="AC71" i="1" s="1"/>
  <c r="AC69" i="1"/>
  <c r="AC67" i="1"/>
  <c r="AC65" i="1"/>
  <c r="AC63" i="1"/>
  <c r="R61" i="1"/>
  <c r="AC61" i="1" s="1"/>
  <c r="AC58" i="1"/>
  <c r="AC56" i="1"/>
  <c r="R54" i="1"/>
  <c r="AC54" i="1" s="1"/>
  <c r="R52" i="1"/>
  <c r="AC52" i="1" s="1"/>
  <c r="R48" i="1"/>
  <c r="AC48" i="1" s="1"/>
  <c r="AC46" i="1"/>
  <c r="R44" i="1"/>
  <c r="AC44" i="1" s="1"/>
  <c r="R42" i="1"/>
  <c r="AC42" i="1" s="1"/>
  <c r="R40" i="1"/>
  <c r="AC40" i="1" s="1"/>
  <c r="AC38" i="1"/>
  <c r="AC36" i="1"/>
  <c r="AC34" i="1"/>
  <c r="R32" i="1"/>
  <c r="AC32" i="1" s="1"/>
  <c r="R29" i="1"/>
  <c r="AC29" i="1" s="1"/>
  <c r="R25" i="1"/>
  <c r="AC25" i="1" s="1"/>
  <c r="R23" i="1"/>
  <c r="AC23" i="1" s="1"/>
  <c r="AC21" i="1"/>
  <c r="AC19" i="1"/>
  <c r="AC17" i="1"/>
  <c r="AC15" i="1"/>
  <c r="R13" i="1"/>
  <c r="AC13" i="1" s="1"/>
  <c r="AC11" i="1"/>
  <c r="AC7" i="1"/>
  <c r="U9" i="1"/>
  <c r="R10" i="1"/>
  <c r="V6" i="1"/>
  <c r="U99" i="1"/>
  <c r="U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8" i="1"/>
  <c r="V24" i="1"/>
  <c r="V20" i="1"/>
  <c r="V16" i="1"/>
  <c r="V12" i="1"/>
  <c r="U97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30" i="1"/>
  <c r="V26" i="1"/>
  <c r="V22" i="1"/>
  <c r="V18" i="1"/>
  <c r="V14" i="1"/>
  <c r="V8" i="1"/>
  <c r="U102" i="1"/>
  <c r="U96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9" i="1"/>
  <c r="V29" i="1"/>
  <c r="V27" i="1"/>
  <c r="V25" i="1"/>
  <c r="V23" i="1"/>
  <c r="V21" i="1"/>
  <c r="V19" i="1"/>
  <c r="V17" i="1"/>
  <c r="V15" i="1"/>
  <c r="V13" i="1"/>
  <c r="V11" i="1"/>
  <c r="V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9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100" i="1" l="1"/>
  <c r="R5" i="1"/>
  <c r="U94" i="1"/>
  <c r="U98" i="1"/>
  <c r="U93" i="1"/>
  <c r="U101" i="1"/>
  <c r="U7" i="1"/>
  <c r="U11" i="1"/>
  <c r="U13" i="1"/>
  <c r="U15" i="1"/>
  <c r="U17" i="1"/>
  <c r="U19" i="1"/>
  <c r="U21" i="1"/>
  <c r="U23" i="1"/>
  <c r="U25" i="1"/>
  <c r="U29" i="1"/>
  <c r="U32" i="1"/>
  <c r="U34" i="1"/>
  <c r="U36" i="1"/>
  <c r="U38" i="1"/>
  <c r="U40" i="1"/>
  <c r="U42" i="1"/>
  <c r="U44" i="1"/>
  <c r="U46" i="1"/>
  <c r="U48" i="1"/>
  <c r="U52" i="1"/>
  <c r="U54" i="1"/>
  <c r="U56" i="1"/>
  <c r="U58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6" i="1"/>
  <c r="U60" i="1"/>
  <c r="U12" i="1"/>
  <c r="U14" i="1"/>
  <c r="U16" i="1"/>
  <c r="U18" i="1"/>
  <c r="U20" i="1"/>
  <c r="U22" i="1"/>
  <c r="U24" i="1"/>
  <c r="U26" i="1"/>
  <c r="U28" i="1"/>
  <c r="U30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AC10" i="1"/>
  <c r="AC5" i="1" s="1"/>
  <c r="U10" i="1"/>
  <c r="K5" i="1"/>
</calcChain>
</file>

<file path=xl/sharedStrings.xml><?xml version="1.0" encoding="utf-8"?>
<sst xmlns="http://schemas.openxmlformats.org/spreadsheetml/2006/main" count="389" uniqueCount="172">
  <si>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</si>
  <si>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</si>
  <si>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</si>
  <si>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</si>
  <si>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</si>
  <si>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</si>
  <si>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</si>
  <si>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</si>
  <si>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</si>
  <si>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</si>
  <si>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</si>
  <si>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</si>
  <si>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</si>
  <si>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</si>
  <si>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</si>
  <si>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</si>
  <si>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</si>
  <si>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</si>
  <si>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</si>
  <si>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</si>
  <si>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</si>
  <si>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</si>
  <si>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</si>
  <si>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</si>
  <si>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</si>
  <si>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</si>
  <si>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</si>
  <si>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</si>
  <si>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</si>
  <si>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</si>
  <si>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</si>
  <si>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</si>
  <si>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</si>
  <si>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</si>
  <si>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</si>
  <si>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</si>
  <si>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</si>
  <si>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</si>
  <si>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</si>
  <si>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</si>
  <si>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</si>
  <si>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</si>
  <si>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</si>
  <si>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</si>
  <si>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</si>
  <si>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</si>
  <si>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</si>
  <si>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</si>
  <si>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</si>
  <si>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</si>
  <si>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</si>
  <si>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</si>
  <si>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</si>
  <si>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</si>
  <si>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</si>
  <si>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</si>
  <si>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</si>
  <si>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</si>
  <si>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</si>
  <si>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</si>
  <si>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</si>
  <si>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</si>
  <si>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</si>
  <si>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</si>
  <si>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</si>
  <si>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</si>
  <si>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</si>
  <si>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</si>
  <si>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</si>
  <si>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</si>
  <si>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</si>
  <si>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</si>
  <si>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</si>
  <si>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</si>
  <si>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</si>
  <si>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</si>
  <si>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</si>
  <si>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</si>
  <si>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</si>
  <si>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</si>
  <si>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Остановка активности Обжора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</si>
  <si>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</si>
  <si>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</si>
  <si>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</si>
  <si>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</si>
  <si>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</si>
  <si>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</si>
  <si>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</si>
  <si>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</si>
  <si>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</si>
  <si>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</si>
  <si>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</si>
  <si>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</si>
  <si>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6661 СОЧНЫЙ ГРИЛЬ ПМ сос п/о мгс 1,5*4_Маяк Останкино</t>
  </si>
  <si>
    <t>необходимо увеличить продажи!!!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</si>
  <si>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</si>
  <si>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</si>
  <si>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</si>
  <si>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</si>
  <si>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</si>
  <si>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</si>
  <si>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</si>
  <si>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</si>
  <si>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</si>
  <si>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</si>
  <si>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</si>
  <si>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</si>
  <si>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</si>
  <si>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</si>
  <si>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</si>
  <si>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</si>
  <si>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</si>
  <si>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</si>
  <si>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</si>
  <si>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</si>
  <si>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</si>
  <si>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</si>
  <si>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</si>
  <si>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</si>
  <si>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</si>
  <si>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</si>
  <si>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</si>
  <si>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</si>
  <si>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</si>
  <si>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</si>
  <si>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</si>
  <si>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</si>
  <si>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</si>
  <si>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</si>
  <si>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</si>
  <si>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</si>
  <si>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новинка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</si>
  <si>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</si>
  <si>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</si>
  <si>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</si>
  <si>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</si>
  <si>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</si>
  <si>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</si>
  <si>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</si>
  <si>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</si>
  <si>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</si>
  <si>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</si>
  <si>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</si>
  <si>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</si>
  <si>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</si>
  <si>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</si>
  <si>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</si>
  <si>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</si>
  <si>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</si>
  <si>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</si>
  <si>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</si>
  <si>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</si>
  <si>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</si>
  <si>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</si>
  <si>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</si>
  <si>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</si>
  <si>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бонус</t>
  </si>
  <si>
    <t>БОНУС_6088 СОЧНЫЕ сос п/о мгс 1*6 ОСТАНКИНО</t>
  </si>
  <si>
    <t>ТС Обжора / 20,11,24 Зверев обнулил</t>
  </si>
  <si>
    <t>ТС Обжора / 13,11,24 Зверев обнулил / 11,10,24 в уценку 56шт</t>
  </si>
  <si>
    <t>вместо 3812 и 6113</t>
  </si>
  <si>
    <t>ротация на 6955</t>
  </si>
  <si>
    <t>ротация на 6955 / 11,10,24 в уценку 23кг</t>
  </si>
  <si>
    <t>необходимо увеличить продажи / ТС Обжора</t>
  </si>
  <si>
    <t>необходимо увеличить продажи / вместо 6607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</si>
  <si>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</si>
  <si>
    <t>необходимо увеличить продажи / вместо 6853</t>
  </si>
  <si>
    <t>необходимо увеличить продажи / вместо 5820</t>
  </si>
  <si>
    <t>11,10,24 в уценку 49шт / 18,10,24 списание недостачи 5шт.</t>
  </si>
  <si>
    <t>11,10,24 в уценку 5кг / 08,10,24 списание 9,6кг (недостача)</t>
  </si>
  <si>
    <t>Окончание акции Обжора / 11,10,24 в уценку 88шт</t>
  </si>
  <si>
    <t>6955 СОЧНЫЕ Папа может сос п/о мгс 1,5*4 А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</si>
</sst>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6" borderId="1" xfId="1" applyNumberFormat="1" applyFont="1" applyFill="1" applyBorder="1"/>
    <xf numFmtId="164" fontId="5" fillId="6" borderId="7" xfId="1" applyNumberFormat="1" applyFont="1" applyFill="1" applyBorder="1"/>
    <xf numFmtId="164" fontId="1" fillId="0" borderId="8" xfId="1" applyNumberFormat="1" applyFill="1" applyBorder="1"/>
    <xf numFmtId="164" fontId="1" fillId="0" borderId="9" xfId="1" applyNumberFormat="1" applyFill="1" applyBorder="1"/>
    <xf numFmtId="164" fontId="5" fillId="0" borderId="9" xfId="1" applyNumberFormat="1" applyFont="1" applyFill="1" applyBorder="1"/>
    <xf numFmtId="164" fontId="5" fillId="0" borderId="10" xfId="1" applyNumberFormat="1" applyFon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6" xfId="1" applyNumberFormat="1" applyFill="1" applyBorder="1"/>
    <xf numFmtId="164" fontId="1" fillId="5" borderId="1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1" sqref="B1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6.42578125" customWidth="1"/>
    <col min="12" max="13" width="0.85546875" customWidth="1"/>
    <col min="14" max="19" width="6.42578125" customWidth="1"/>
    <col min="20" max="20" width="22.140625" customWidth="1"/>
    <col min="21" max="22" width="5.42578125" customWidth="1"/>
    <col min="23" max="27" width="6.42578125" customWidth="1"/>
    <col min="28" max="28" width="38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14294.055999999995</v>
      </c>
      <c r="F5" s="4">
        <f>SUM(F6:F495)</f>
        <v>8635.1279999999988</v>
      </c>
      <c r="G5" s="6"/>
      <c r="H5" s="1"/>
      <c r="I5" s="1"/>
      <c r="J5" s="4">
        <f t="shared" ref="J5:S5" si="0">SUM(J6:J495)</f>
        <v>14576.030000000002</v>
      </c>
      <c r="K5" s="4">
        <f t="shared" si="0"/>
        <v>-281.97399999999993</v>
      </c>
      <c r="L5" s="4">
        <f t="shared" si="0"/>
        <v>0</v>
      </c>
      <c r="M5" s="4">
        <f t="shared" si="0"/>
        <v>0</v>
      </c>
      <c r="N5" s="4">
        <f t="shared" si="0"/>
        <v>6936</v>
      </c>
      <c r="O5" s="4">
        <f t="shared" si="0"/>
        <v>8275</v>
      </c>
      <c r="P5" s="4">
        <f t="shared" si="0"/>
        <v>6740</v>
      </c>
      <c r="Q5" s="4">
        <f t="shared" si="0"/>
        <v>2858.8111999999974</v>
      </c>
      <c r="R5" s="4">
        <f t="shared" si="0"/>
        <v>10895.050800000001</v>
      </c>
      <c r="S5" s="4">
        <f t="shared" si="0"/>
        <v>0</v>
      </c>
      <c r="T5" s="1"/>
      <c r="U5" s="1"/>
      <c r="V5" s="1"/>
      <c r="W5" s="4">
        <f>SUM(W6:W495)</f>
        <v>3143.3251999999975</v>
      </c>
      <c r="X5" s="4">
        <f>SUM(X6:X495)</f>
        <v>2663.5314000000012</v>
      </c>
      <c r="Y5" s="4">
        <f>SUM(Y6:Y495)</f>
        <v>2822.703</v>
      </c>
      <c r="Z5" s="4">
        <f>SUM(Z6:Z495)</f>
        <v>3379.3478</v>
      </c>
      <c r="AA5" s="4">
        <f>SUM(AA6:AA495)</f>
        <v>3218.7018000000007</v>
      </c>
      <c r="AB5" s="1"/>
      <c r="AC5" s="4">
        <f>SUM(AC6:AC495)</f>
        <v>6108.2003199999981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137</v>
      </c>
      <c r="D6" s="1">
        <v>112</v>
      </c>
      <c r="E6" s="1">
        <v>47</v>
      </c>
      <c r="F6" s="1">
        <v>178</v>
      </c>
      <c r="G6" s="6">
        <v>0.4</v>
      </c>
      <c r="H6" s="1">
        <v>60</v>
      </c>
      <c r="I6" s="1" t="s">
        <v>34</v>
      </c>
      <c r="J6" s="1">
        <v>47</v>
      </c>
      <c r="K6" s="1">
        <f t="shared" ref="K6:K38" si="1">E6-J6</f>
        <v>0</v>
      </c>
      <c r="L6" s="1"/>
      <c r="M6" s="1"/>
      <c r="N6" s="1">
        <v>40</v>
      </c>
      <c r="O6" s="1">
        <v>40</v>
      </c>
      <c r="P6" s="1"/>
      <c r="Q6" s="1">
        <f t="shared" ref="Q6:Q38" si="2">E6/5</f>
        <v>9.4</v>
      </c>
      <c r="R6" s="5"/>
      <c r="S6" s="5"/>
      <c r="T6" s="1"/>
      <c r="U6" s="1">
        <f>(F6+N6+O6+P6+R6)/Q6</f>
        <v>27.446808510638295</v>
      </c>
      <c r="V6" s="1">
        <f>(F6+N6+O6+P6)/Q6</f>
        <v>27.446808510638295</v>
      </c>
      <c r="W6" s="1">
        <v>21</v>
      </c>
      <c r="X6" s="1">
        <v>15.2</v>
      </c>
      <c r="Y6" s="1">
        <v>4.8</v>
      </c>
      <c r="Z6" s="1">
        <v>20.32</v>
      </c>
      <c r="AA6" s="1">
        <v>25</v>
      </c>
      <c r="AB6" s="30" t="s">
        <v>163</v>
      </c>
      <c r="AC6" s="1">
        <f t="shared" ref="AC6:AC38" si="3"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" t="s">
        <v>36</v>
      </c>
      <c r="B7" s="1" t="s">
        <v>37</v>
      </c>
      <c r="C7" s="1">
        <v>30.04</v>
      </c>
      <c r="D7" s="1"/>
      <c r="E7" s="1">
        <v>9.8379999999999992</v>
      </c>
      <c r="F7" s="1"/>
      <c r="G7" s="6">
        <v>1</v>
      </c>
      <c r="H7" s="1">
        <v>120</v>
      </c>
      <c r="I7" s="1" t="s">
        <v>34</v>
      </c>
      <c r="J7" s="1">
        <v>9.9</v>
      </c>
      <c r="K7" s="1">
        <f t="shared" si="1"/>
        <v>-6.2000000000001165E-2</v>
      </c>
      <c r="L7" s="1"/>
      <c r="M7" s="1"/>
      <c r="N7" s="1"/>
      <c r="O7" s="1"/>
      <c r="P7" s="1"/>
      <c r="Q7" s="1">
        <f t="shared" si="2"/>
        <v>1.9675999999999998</v>
      </c>
      <c r="R7" s="5">
        <f>15*Q7-P7-O7-N7-F7</f>
        <v>29.513999999999996</v>
      </c>
      <c r="S7" s="5"/>
      <c r="T7" s="1"/>
      <c r="U7" s="1">
        <f t="shared" ref="U7:U71" si="4">(F7+N7+O7+P7+R7)/Q7</f>
        <v>15</v>
      </c>
      <c r="V7" s="1">
        <f t="shared" ref="V7:V71" si="5">(F7+N7+O7+P7)/Q7</f>
        <v>0</v>
      </c>
      <c r="W7" s="1">
        <v>1.3028</v>
      </c>
      <c r="X7" s="1">
        <v>1.2744</v>
      </c>
      <c r="Y7" s="1">
        <v>1.4685999999999999</v>
      </c>
      <c r="Z7" s="1">
        <v>3.0144000000000002</v>
      </c>
      <c r="AA7" s="1">
        <v>3.0131999999999999</v>
      </c>
      <c r="AB7" s="1"/>
      <c r="AC7" s="1">
        <f t="shared" si="3"/>
        <v>29.513999999999996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5" t="s">
        <v>39</v>
      </c>
      <c r="B8" s="26" t="s">
        <v>37</v>
      </c>
      <c r="C8" s="26">
        <v>443.68900000000002</v>
      </c>
      <c r="D8" s="26"/>
      <c r="E8" s="26">
        <v>173.66200000000001</v>
      </c>
      <c r="F8" s="29">
        <v>217.249</v>
      </c>
      <c r="G8" s="11">
        <v>0</v>
      </c>
      <c r="H8" s="10">
        <v>45</v>
      </c>
      <c r="I8" s="10" t="s">
        <v>60</v>
      </c>
      <c r="J8" s="10">
        <v>167</v>
      </c>
      <c r="K8" s="10">
        <f t="shared" si="1"/>
        <v>6.6620000000000061</v>
      </c>
      <c r="L8" s="10"/>
      <c r="M8" s="10"/>
      <c r="N8" s="13">
        <v>80</v>
      </c>
      <c r="O8" s="13">
        <v>120</v>
      </c>
      <c r="P8" s="13">
        <v>100</v>
      </c>
      <c r="Q8" s="10">
        <f t="shared" si="2"/>
        <v>34.732399999999998</v>
      </c>
      <c r="R8" s="12"/>
      <c r="S8" s="12"/>
      <c r="T8" s="10"/>
      <c r="U8" s="10">
        <f t="shared" si="4"/>
        <v>14.892405937971462</v>
      </c>
      <c r="V8" s="10">
        <f t="shared" si="5"/>
        <v>14.892405937971462</v>
      </c>
      <c r="W8" s="10">
        <v>46.506599999999999</v>
      </c>
      <c r="X8" s="10">
        <v>41.139400000000002</v>
      </c>
      <c r="Y8" s="10">
        <v>41.909399999999998</v>
      </c>
      <c r="Z8" s="10">
        <v>41.134599999999999</v>
      </c>
      <c r="AA8" s="10">
        <v>53.5212</v>
      </c>
      <c r="AB8" s="10" t="s">
        <v>162</v>
      </c>
      <c r="AC8" s="10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7" t="s">
        <v>66</v>
      </c>
      <c r="B9" s="28" t="s">
        <v>37</v>
      </c>
      <c r="C9" s="28">
        <v>347.45699999999999</v>
      </c>
      <c r="D9" s="28"/>
      <c r="E9" s="19">
        <f>179.624+E102</f>
        <v>180.624</v>
      </c>
      <c r="F9" s="20">
        <f>143.394+F102</f>
        <v>168.06400000000002</v>
      </c>
      <c r="G9" s="11">
        <v>0</v>
      </c>
      <c r="H9" s="10">
        <v>45</v>
      </c>
      <c r="I9" s="10" t="s">
        <v>60</v>
      </c>
      <c r="J9" s="10">
        <v>168</v>
      </c>
      <c r="K9" s="10">
        <f>E9-J9</f>
        <v>12.623999999999995</v>
      </c>
      <c r="L9" s="10"/>
      <c r="M9" s="10"/>
      <c r="N9" s="13">
        <v>50</v>
      </c>
      <c r="O9" s="13">
        <v>50</v>
      </c>
      <c r="P9" s="13">
        <v>50</v>
      </c>
      <c r="Q9" s="10">
        <f>E9/5</f>
        <v>36.1248</v>
      </c>
      <c r="R9" s="12"/>
      <c r="S9" s="12"/>
      <c r="T9" s="10"/>
      <c r="U9" s="10">
        <f>(F9+N9+O9+P9+R9)/Q9</f>
        <v>8.8045885375143946</v>
      </c>
      <c r="V9" s="10">
        <f>(F9+N9+O9+P9)/Q9</f>
        <v>8.8045885375143946</v>
      </c>
      <c r="W9" s="10">
        <v>33.584800000000001</v>
      </c>
      <c r="X9" s="10">
        <v>29.697600000000001</v>
      </c>
      <c r="Y9" s="10">
        <v>43.718400000000003</v>
      </c>
      <c r="Z9" s="10">
        <v>28.378599999999999</v>
      </c>
      <c r="AA9" s="10">
        <v>34.921799999999998</v>
      </c>
      <c r="AB9" s="10" t="s">
        <v>161</v>
      </c>
      <c r="AC9" s="10">
        <f>R9*G9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s="18" customFormat="1" ht="15.75" thickBot="1" x14ac:dyDescent="0.3">
      <c r="A10" s="21" t="s">
        <v>171</v>
      </c>
      <c r="B10" s="22" t="s">
        <v>37</v>
      </c>
      <c r="C10" s="22"/>
      <c r="D10" s="22"/>
      <c r="E10" s="23"/>
      <c r="F10" s="24"/>
      <c r="G10" s="16">
        <v>1</v>
      </c>
      <c r="H10" s="15">
        <v>45</v>
      </c>
      <c r="I10" s="15" t="s">
        <v>40</v>
      </c>
      <c r="J10" s="15"/>
      <c r="K10" s="15"/>
      <c r="L10" s="15"/>
      <c r="M10" s="15"/>
      <c r="N10" s="31">
        <f>N9+N8</f>
        <v>130</v>
      </c>
      <c r="O10" s="31">
        <f t="shared" ref="O10:P10" si="6">O9+O8</f>
        <v>170</v>
      </c>
      <c r="P10" s="31">
        <f t="shared" si="6"/>
        <v>150</v>
      </c>
      <c r="Q10" s="1">
        <f>E10/5</f>
        <v>0</v>
      </c>
      <c r="R10" s="17">
        <f>14*(Q9+Q8)-P10-O10-N10-F9-F8</f>
        <v>156.68780000000001</v>
      </c>
      <c r="S10" s="17"/>
      <c r="T10" s="15"/>
      <c r="U10" s="1" t="e">
        <f>(F10+N10+O10+P10+R10)/Q10</f>
        <v>#DIV/0!</v>
      </c>
      <c r="V10" s="1" t="e">
        <f>(F10+N10+O10+P10)/Q10</f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160</v>
      </c>
      <c r="AC10" s="1">
        <f>R10*G10</f>
        <v>156.68780000000001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" t="s">
        <v>41</v>
      </c>
      <c r="B11" s="1" t="s">
        <v>37</v>
      </c>
      <c r="C11" s="1">
        <v>2347.3780000000002</v>
      </c>
      <c r="D11" s="1">
        <v>796.92200000000003</v>
      </c>
      <c r="E11" s="1">
        <v>1549.2529999999999</v>
      </c>
      <c r="F11" s="1">
        <v>1237.645</v>
      </c>
      <c r="G11" s="6">
        <v>1</v>
      </c>
      <c r="H11" s="1">
        <v>60</v>
      </c>
      <c r="I11" s="1" t="s">
        <v>42</v>
      </c>
      <c r="J11" s="1">
        <v>1531.6</v>
      </c>
      <c r="K11" s="1">
        <f t="shared" si="1"/>
        <v>17.65300000000002</v>
      </c>
      <c r="L11" s="1"/>
      <c r="M11" s="1"/>
      <c r="N11" s="1">
        <v>600</v>
      </c>
      <c r="O11" s="1">
        <v>700</v>
      </c>
      <c r="P11" s="1">
        <v>1000</v>
      </c>
      <c r="Q11" s="1">
        <f t="shared" si="2"/>
        <v>309.85059999999999</v>
      </c>
      <c r="R11" s="5">
        <f>14*Q11-P11-O11-N11-F11</f>
        <v>800.26340000000027</v>
      </c>
      <c r="S11" s="5"/>
      <c r="T11" s="1"/>
      <c r="U11" s="1">
        <f t="shared" si="4"/>
        <v>14.000000000000002</v>
      </c>
      <c r="V11" s="1">
        <f t="shared" si="5"/>
        <v>11.417260447454355</v>
      </c>
      <c r="W11" s="1">
        <v>293.15620000000001</v>
      </c>
      <c r="X11" s="1">
        <v>298.69279999999998</v>
      </c>
      <c r="Y11" s="1">
        <v>302.81240000000003</v>
      </c>
      <c r="Z11" s="1">
        <v>265.88319999999999</v>
      </c>
      <c r="AA11" s="1">
        <v>348.971</v>
      </c>
      <c r="AB11" s="1"/>
      <c r="AC11" s="1">
        <f t="shared" si="3"/>
        <v>800.26340000000027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37</v>
      </c>
      <c r="C12" s="1">
        <v>87.087999999999994</v>
      </c>
      <c r="D12" s="1"/>
      <c r="E12" s="1">
        <v>18.931999999999999</v>
      </c>
      <c r="F12" s="1">
        <v>57.988</v>
      </c>
      <c r="G12" s="6">
        <v>1</v>
      </c>
      <c r="H12" s="1">
        <v>120</v>
      </c>
      <c r="I12" s="1" t="s">
        <v>34</v>
      </c>
      <c r="J12" s="1">
        <v>18.399999999999999</v>
      </c>
      <c r="K12" s="1">
        <f t="shared" si="1"/>
        <v>0.53200000000000003</v>
      </c>
      <c r="L12" s="1"/>
      <c r="M12" s="1"/>
      <c r="N12" s="1"/>
      <c r="O12" s="1"/>
      <c r="P12" s="1"/>
      <c r="Q12" s="1">
        <f t="shared" si="2"/>
        <v>3.7863999999999995</v>
      </c>
      <c r="R12" s="5">
        <v>10</v>
      </c>
      <c r="S12" s="5"/>
      <c r="T12" s="1"/>
      <c r="U12" s="1">
        <f t="shared" si="4"/>
        <v>17.955841960701459</v>
      </c>
      <c r="V12" s="1">
        <f t="shared" si="5"/>
        <v>15.314810902176211</v>
      </c>
      <c r="W12" s="1">
        <v>3.2564000000000002</v>
      </c>
      <c r="X12" s="1">
        <v>1.7110000000000001</v>
      </c>
      <c r="Y12" s="1">
        <v>2.9072</v>
      </c>
      <c r="Z12" s="1">
        <v>6.8208000000000002</v>
      </c>
      <c r="AA12" s="1">
        <v>3.8512</v>
      </c>
      <c r="AB12" s="1"/>
      <c r="AC12" s="1">
        <f t="shared" si="3"/>
        <v>10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37</v>
      </c>
      <c r="C13" s="1">
        <v>162.64400000000001</v>
      </c>
      <c r="D13" s="1"/>
      <c r="E13" s="1">
        <v>68.713999999999999</v>
      </c>
      <c r="F13" s="1">
        <v>66.956999999999994</v>
      </c>
      <c r="G13" s="6">
        <v>1</v>
      </c>
      <c r="H13" s="1" t="e">
        <v>#N/A</v>
      </c>
      <c r="I13" s="1" t="s">
        <v>34</v>
      </c>
      <c r="J13" s="1">
        <v>65.400000000000006</v>
      </c>
      <c r="K13" s="1">
        <f t="shared" si="1"/>
        <v>3.313999999999993</v>
      </c>
      <c r="L13" s="1"/>
      <c r="M13" s="1"/>
      <c r="N13" s="1">
        <v>45</v>
      </c>
      <c r="O13" s="1"/>
      <c r="P13" s="1"/>
      <c r="Q13" s="1">
        <f t="shared" si="2"/>
        <v>13.742799999999999</v>
      </c>
      <c r="R13" s="5">
        <f t="shared" ref="R13:R26" si="7">13*Q13-P13-O13-N13-F13</f>
        <v>66.699399999999997</v>
      </c>
      <c r="S13" s="5"/>
      <c r="T13" s="1"/>
      <c r="U13" s="1">
        <f t="shared" si="4"/>
        <v>13</v>
      </c>
      <c r="V13" s="1">
        <f t="shared" si="5"/>
        <v>8.1465931251273389</v>
      </c>
      <c r="W13" s="1">
        <v>12.926399999999999</v>
      </c>
      <c r="X13" s="1">
        <v>14.3072</v>
      </c>
      <c r="Y13" s="1">
        <v>10.7668</v>
      </c>
      <c r="Z13" s="1">
        <v>17.2148</v>
      </c>
      <c r="AA13" s="1">
        <v>17.261199999999999</v>
      </c>
      <c r="AB13" s="1"/>
      <c r="AC13" s="1">
        <f t="shared" si="3"/>
        <v>66.699399999999997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37</v>
      </c>
      <c r="C14" s="1">
        <v>317.26</v>
      </c>
      <c r="D14" s="1"/>
      <c r="E14" s="1">
        <v>252.54300000000001</v>
      </c>
      <c r="F14" s="1">
        <v>17.466000000000001</v>
      </c>
      <c r="G14" s="6">
        <v>1</v>
      </c>
      <c r="H14" s="1">
        <v>60</v>
      </c>
      <c r="I14" s="1" t="s">
        <v>42</v>
      </c>
      <c r="J14" s="1">
        <v>246.3</v>
      </c>
      <c r="K14" s="1">
        <f t="shared" si="1"/>
        <v>6.242999999999995</v>
      </c>
      <c r="L14" s="1"/>
      <c r="M14" s="1"/>
      <c r="N14" s="1">
        <v>50</v>
      </c>
      <c r="O14" s="1">
        <v>80</v>
      </c>
      <c r="P14" s="1">
        <v>50</v>
      </c>
      <c r="Q14" s="1">
        <f t="shared" si="2"/>
        <v>50.508600000000001</v>
      </c>
      <c r="R14" s="5">
        <f t="shared" ref="R14:R15" si="8">14*Q14-P14-O14-N14-F14</f>
        <v>509.65440000000001</v>
      </c>
      <c r="S14" s="5"/>
      <c r="T14" s="1"/>
      <c r="U14" s="1">
        <f t="shared" si="4"/>
        <v>14</v>
      </c>
      <c r="V14" s="1">
        <f t="shared" si="5"/>
        <v>3.9095520366828618</v>
      </c>
      <c r="W14" s="1">
        <v>29.942599999999999</v>
      </c>
      <c r="X14" s="1">
        <v>29.023</v>
      </c>
      <c r="Y14" s="1">
        <v>38.250599999999999</v>
      </c>
      <c r="Z14" s="1">
        <v>31.9358</v>
      </c>
      <c r="AA14" s="1">
        <v>53.186800000000012</v>
      </c>
      <c r="AB14" s="1"/>
      <c r="AC14" s="1">
        <f t="shared" si="3"/>
        <v>509.65440000000001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37</v>
      </c>
      <c r="C15" s="1">
        <v>776.36699999999996</v>
      </c>
      <c r="D15" s="1">
        <v>248.02799999999999</v>
      </c>
      <c r="E15" s="1">
        <v>501.72899999999998</v>
      </c>
      <c r="F15" s="1">
        <v>363.64</v>
      </c>
      <c r="G15" s="6">
        <v>1</v>
      </c>
      <c r="H15" s="1">
        <v>60</v>
      </c>
      <c r="I15" s="1" t="s">
        <v>42</v>
      </c>
      <c r="J15" s="1">
        <v>490.7</v>
      </c>
      <c r="K15" s="1">
        <f t="shared" si="1"/>
        <v>11.028999999999996</v>
      </c>
      <c r="L15" s="1"/>
      <c r="M15" s="1"/>
      <c r="N15" s="1">
        <v>200</v>
      </c>
      <c r="O15" s="1">
        <v>300</v>
      </c>
      <c r="P15" s="1">
        <v>200</v>
      </c>
      <c r="Q15" s="1">
        <f t="shared" si="2"/>
        <v>100.3458</v>
      </c>
      <c r="R15" s="5">
        <f t="shared" si="8"/>
        <v>341.20119999999986</v>
      </c>
      <c r="S15" s="5"/>
      <c r="T15" s="1"/>
      <c r="U15" s="1">
        <f t="shared" si="4"/>
        <v>13.999999999999998</v>
      </c>
      <c r="V15" s="1">
        <f t="shared" si="5"/>
        <v>10.59974607806206</v>
      </c>
      <c r="W15" s="1">
        <v>99.239599999999996</v>
      </c>
      <c r="X15" s="1">
        <v>92.977800000000002</v>
      </c>
      <c r="Y15" s="1">
        <v>93.595399999999998</v>
      </c>
      <c r="Z15" s="1">
        <v>98.986999999999995</v>
      </c>
      <c r="AA15" s="1">
        <v>112.4126</v>
      </c>
      <c r="AB15" s="1"/>
      <c r="AC15" s="1">
        <f t="shared" si="3"/>
        <v>341.20119999999986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33</v>
      </c>
      <c r="C16" s="1">
        <v>235</v>
      </c>
      <c r="D16" s="1"/>
      <c r="E16" s="1">
        <v>73</v>
      </c>
      <c r="F16" s="1">
        <v>142</v>
      </c>
      <c r="G16" s="6">
        <v>0.25</v>
      </c>
      <c r="H16" s="1">
        <v>120</v>
      </c>
      <c r="I16" s="1" t="s">
        <v>34</v>
      </c>
      <c r="J16" s="1">
        <v>72</v>
      </c>
      <c r="K16" s="1">
        <f t="shared" si="1"/>
        <v>1</v>
      </c>
      <c r="L16" s="1"/>
      <c r="M16" s="1"/>
      <c r="N16" s="1">
        <v>65</v>
      </c>
      <c r="O16" s="1"/>
      <c r="P16" s="1"/>
      <c r="Q16" s="1">
        <f t="shared" si="2"/>
        <v>14.6</v>
      </c>
      <c r="R16" s="5">
        <v>50</v>
      </c>
      <c r="S16" s="5"/>
      <c r="T16" s="1"/>
      <c r="U16" s="1">
        <f t="shared" si="4"/>
        <v>17.602739726027398</v>
      </c>
      <c r="V16" s="1">
        <f t="shared" si="5"/>
        <v>14.178082191780822</v>
      </c>
      <c r="W16" s="1">
        <v>14</v>
      </c>
      <c r="X16" s="1">
        <v>19.2</v>
      </c>
      <c r="Y16" s="1">
        <v>18.8</v>
      </c>
      <c r="Z16" s="1">
        <v>23</v>
      </c>
      <c r="AA16" s="1">
        <v>24.8</v>
      </c>
      <c r="AB16" s="1" t="s">
        <v>35</v>
      </c>
      <c r="AC16" s="1">
        <f t="shared" si="3"/>
        <v>12.5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37</v>
      </c>
      <c r="C17" s="1">
        <v>185.96100000000001</v>
      </c>
      <c r="D17" s="1">
        <v>151.602</v>
      </c>
      <c r="E17" s="1">
        <v>173.64699999999999</v>
      </c>
      <c r="F17" s="1">
        <v>122.117</v>
      </c>
      <c r="G17" s="6">
        <v>1</v>
      </c>
      <c r="H17" s="1">
        <v>45</v>
      </c>
      <c r="I17" s="1" t="s">
        <v>40</v>
      </c>
      <c r="J17" s="1">
        <v>153.80000000000001</v>
      </c>
      <c r="K17" s="1">
        <f t="shared" si="1"/>
        <v>19.84699999999998</v>
      </c>
      <c r="L17" s="1"/>
      <c r="M17" s="1"/>
      <c r="N17" s="1">
        <v>80</v>
      </c>
      <c r="O17" s="1">
        <v>100</v>
      </c>
      <c r="P17" s="1">
        <v>80</v>
      </c>
      <c r="Q17" s="1">
        <f t="shared" si="2"/>
        <v>34.729399999999998</v>
      </c>
      <c r="R17" s="5">
        <f>14*Q17-P17-O17-N17-F17</f>
        <v>104.09459999999997</v>
      </c>
      <c r="S17" s="5"/>
      <c r="T17" s="1"/>
      <c r="U17" s="1">
        <f t="shared" si="4"/>
        <v>14</v>
      </c>
      <c r="V17" s="1">
        <f t="shared" si="5"/>
        <v>11.002695122864203</v>
      </c>
      <c r="W17" s="1">
        <v>33.631399999999999</v>
      </c>
      <c r="X17" s="1">
        <v>28.566800000000001</v>
      </c>
      <c r="Y17" s="1">
        <v>26.944600000000001</v>
      </c>
      <c r="Z17" s="1">
        <v>33.836399999999998</v>
      </c>
      <c r="AA17" s="1">
        <v>37.577399999999997</v>
      </c>
      <c r="AB17" s="1"/>
      <c r="AC17" s="1">
        <f t="shared" si="3"/>
        <v>104.09459999999997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37</v>
      </c>
      <c r="C18" s="1">
        <v>40.186</v>
      </c>
      <c r="D18" s="1">
        <v>3.165</v>
      </c>
      <c r="E18" s="1">
        <v>24.402000000000001</v>
      </c>
      <c r="F18" s="1"/>
      <c r="G18" s="6">
        <v>1</v>
      </c>
      <c r="H18" s="1">
        <v>60</v>
      </c>
      <c r="I18" s="1" t="s">
        <v>34</v>
      </c>
      <c r="J18" s="1">
        <v>28</v>
      </c>
      <c r="K18" s="1">
        <f t="shared" si="1"/>
        <v>-3.597999999999999</v>
      </c>
      <c r="L18" s="1"/>
      <c r="M18" s="1"/>
      <c r="N18" s="1">
        <v>50</v>
      </c>
      <c r="O18" s="1">
        <v>60</v>
      </c>
      <c r="P18" s="1">
        <v>30</v>
      </c>
      <c r="Q18" s="1">
        <f t="shared" si="2"/>
        <v>4.8803999999999998</v>
      </c>
      <c r="R18" s="5"/>
      <c r="S18" s="5"/>
      <c r="T18" s="1"/>
      <c r="U18" s="1">
        <f t="shared" si="4"/>
        <v>28.68617326448652</v>
      </c>
      <c r="V18" s="1">
        <f t="shared" si="5"/>
        <v>28.68617326448652</v>
      </c>
      <c r="W18" s="1">
        <v>12.2424</v>
      </c>
      <c r="X18" s="1">
        <v>6.5579999999999998</v>
      </c>
      <c r="Y18" s="1">
        <v>4.4787999999999997</v>
      </c>
      <c r="Z18" s="1">
        <v>9.3309999999999995</v>
      </c>
      <c r="AA18" s="1">
        <v>9.66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193</v>
      </c>
      <c r="D19" s="1"/>
      <c r="E19" s="1">
        <v>85.51</v>
      </c>
      <c r="F19" s="1">
        <v>89.49</v>
      </c>
      <c r="G19" s="6">
        <v>0.25</v>
      </c>
      <c r="H19" s="1">
        <v>120</v>
      </c>
      <c r="I19" s="1" t="s">
        <v>34</v>
      </c>
      <c r="J19" s="1">
        <v>85</v>
      </c>
      <c r="K19" s="1">
        <f t="shared" si="1"/>
        <v>0.51000000000000512</v>
      </c>
      <c r="L19" s="1"/>
      <c r="M19" s="1"/>
      <c r="N19" s="1">
        <v>50</v>
      </c>
      <c r="O19" s="1">
        <v>80</v>
      </c>
      <c r="P19" s="1">
        <v>50</v>
      </c>
      <c r="Q19" s="1">
        <f t="shared" si="2"/>
        <v>17.102</v>
      </c>
      <c r="R19" s="5">
        <v>35</v>
      </c>
      <c r="S19" s="5"/>
      <c r="T19" s="1"/>
      <c r="U19" s="1">
        <f t="shared" si="4"/>
        <v>17.804350368377968</v>
      </c>
      <c r="V19" s="1">
        <f t="shared" si="5"/>
        <v>15.757806104549175</v>
      </c>
      <c r="W19" s="1">
        <v>18</v>
      </c>
      <c r="X19" s="1">
        <v>18.399999999999999</v>
      </c>
      <c r="Y19" s="1">
        <v>19.600000000000001</v>
      </c>
      <c r="Z19" s="1">
        <v>22.4</v>
      </c>
      <c r="AA19" s="1">
        <v>21.2</v>
      </c>
      <c r="AB19" s="1" t="s">
        <v>51</v>
      </c>
      <c r="AC19" s="1">
        <f t="shared" si="3"/>
        <v>8.75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>
        <v>218</v>
      </c>
      <c r="D20" s="1"/>
      <c r="E20" s="1">
        <v>123</v>
      </c>
      <c r="F20" s="1">
        <v>8</v>
      </c>
      <c r="G20" s="6">
        <v>0.4</v>
      </c>
      <c r="H20" s="1">
        <v>60</v>
      </c>
      <c r="I20" s="1" t="s">
        <v>34</v>
      </c>
      <c r="J20" s="1">
        <v>123</v>
      </c>
      <c r="K20" s="1">
        <f t="shared" si="1"/>
        <v>0</v>
      </c>
      <c r="L20" s="1"/>
      <c r="M20" s="1"/>
      <c r="N20" s="1">
        <v>120</v>
      </c>
      <c r="O20" s="1"/>
      <c r="P20" s="1"/>
      <c r="Q20" s="1">
        <f t="shared" si="2"/>
        <v>24.6</v>
      </c>
      <c r="R20" s="5">
        <f t="shared" si="7"/>
        <v>191.8</v>
      </c>
      <c r="S20" s="5"/>
      <c r="T20" s="1"/>
      <c r="U20" s="1">
        <f t="shared" si="4"/>
        <v>13</v>
      </c>
      <c r="V20" s="1">
        <f t="shared" si="5"/>
        <v>5.2032520325203251</v>
      </c>
      <c r="W20" s="1">
        <v>19.2</v>
      </c>
      <c r="X20" s="1">
        <v>20</v>
      </c>
      <c r="Y20" s="1">
        <v>11.8</v>
      </c>
      <c r="Z20" s="1">
        <v>12.2</v>
      </c>
      <c r="AA20" s="1">
        <v>17.2</v>
      </c>
      <c r="AB20" s="1"/>
      <c r="AC20" s="1">
        <f t="shared" si="3"/>
        <v>76.720000000000013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37</v>
      </c>
      <c r="C21" s="1">
        <v>299.87700000000001</v>
      </c>
      <c r="D21" s="1">
        <v>100.624</v>
      </c>
      <c r="E21" s="1">
        <v>186.654</v>
      </c>
      <c r="F21" s="1">
        <v>172.04</v>
      </c>
      <c r="G21" s="6">
        <v>1</v>
      </c>
      <c r="H21" s="1">
        <v>45</v>
      </c>
      <c r="I21" s="1" t="s">
        <v>40</v>
      </c>
      <c r="J21" s="1">
        <v>163.80000000000001</v>
      </c>
      <c r="K21" s="1">
        <f t="shared" si="1"/>
        <v>22.853999999999985</v>
      </c>
      <c r="L21" s="1"/>
      <c r="M21" s="1"/>
      <c r="N21" s="1">
        <v>91</v>
      </c>
      <c r="O21" s="1">
        <v>80</v>
      </c>
      <c r="P21" s="1">
        <v>60</v>
      </c>
      <c r="Q21" s="1">
        <f t="shared" si="2"/>
        <v>37.330799999999996</v>
      </c>
      <c r="R21" s="5">
        <f>14*Q21-P21-O21-N21-F21</f>
        <v>119.59119999999993</v>
      </c>
      <c r="S21" s="5"/>
      <c r="T21" s="1"/>
      <c r="U21" s="1">
        <f t="shared" si="4"/>
        <v>14</v>
      </c>
      <c r="V21" s="1">
        <f t="shared" si="5"/>
        <v>10.796446901754047</v>
      </c>
      <c r="W21" s="1">
        <v>34.938400000000001</v>
      </c>
      <c r="X21" s="1">
        <v>28.1374</v>
      </c>
      <c r="Y21" s="1">
        <v>26.403400000000001</v>
      </c>
      <c r="Z21" s="1">
        <v>45.693199999999997</v>
      </c>
      <c r="AA21" s="1">
        <v>43.438200000000002</v>
      </c>
      <c r="AB21" s="1"/>
      <c r="AC21" s="1">
        <f t="shared" si="3"/>
        <v>119.59119999999993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331</v>
      </c>
      <c r="D22" s="1">
        <v>136</v>
      </c>
      <c r="E22" s="1">
        <v>236</v>
      </c>
      <c r="F22" s="1">
        <v>207</v>
      </c>
      <c r="G22" s="6">
        <v>0.12</v>
      </c>
      <c r="H22" s="1">
        <v>60</v>
      </c>
      <c r="I22" s="1" t="s">
        <v>34</v>
      </c>
      <c r="J22" s="1">
        <v>236</v>
      </c>
      <c r="K22" s="1">
        <f t="shared" si="1"/>
        <v>0</v>
      </c>
      <c r="L22" s="1"/>
      <c r="M22" s="1"/>
      <c r="N22" s="1">
        <v>40</v>
      </c>
      <c r="O22" s="1">
        <v>80</v>
      </c>
      <c r="P22" s="1">
        <v>60</v>
      </c>
      <c r="Q22" s="1">
        <f t="shared" si="2"/>
        <v>47.2</v>
      </c>
      <c r="R22" s="5">
        <f t="shared" si="7"/>
        <v>226.60000000000002</v>
      </c>
      <c r="S22" s="5"/>
      <c r="T22" s="1"/>
      <c r="U22" s="1">
        <f t="shared" si="4"/>
        <v>13</v>
      </c>
      <c r="V22" s="1">
        <f t="shared" si="5"/>
        <v>8.1991525423728806</v>
      </c>
      <c r="W22" s="1">
        <v>41.8</v>
      </c>
      <c r="X22" s="1">
        <v>46.6</v>
      </c>
      <c r="Y22" s="1">
        <v>42.4</v>
      </c>
      <c r="Z22" s="1">
        <v>51.4</v>
      </c>
      <c r="AA22" s="1">
        <v>53</v>
      </c>
      <c r="AB22" s="1" t="s">
        <v>35</v>
      </c>
      <c r="AC22" s="1">
        <f t="shared" si="3"/>
        <v>27.192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37</v>
      </c>
      <c r="C23" s="1">
        <v>121.21899999999999</v>
      </c>
      <c r="D23" s="1"/>
      <c r="E23" s="1">
        <v>61.49</v>
      </c>
      <c r="F23" s="1">
        <v>17.946000000000002</v>
      </c>
      <c r="G23" s="6">
        <v>1</v>
      </c>
      <c r="H23" s="1">
        <v>45</v>
      </c>
      <c r="I23" s="1" t="s">
        <v>34</v>
      </c>
      <c r="J23" s="1">
        <v>62</v>
      </c>
      <c r="K23" s="1">
        <f t="shared" si="1"/>
        <v>-0.50999999999999801</v>
      </c>
      <c r="L23" s="1"/>
      <c r="M23" s="1"/>
      <c r="N23" s="1">
        <v>40</v>
      </c>
      <c r="O23" s="1">
        <v>40</v>
      </c>
      <c r="P23" s="1"/>
      <c r="Q23" s="1">
        <f t="shared" si="2"/>
        <v>12.298</v>
      </c>
      <c r="R23" s="5">
        <f t="shared" si="7"/>
        <v>61.927999999999997</v>
      </c>
      <c r="S23" s="5"/>
      <c r="T23" s="1"/>
      <c r="U23" s="1">
        <f t="shared" si="4"/>
        <v>13</v>
      </c>
      <c r="V23" s="1">
        <f t="shared" si="5"/>
        <v>7.9643844527565459</v>
      </c>
      <c r="W23" s="1">
        <v>12.666399999999999</v>
      </c>
      <c r="X23" s="1">
        <v>12.089600000000001</v>
      </c>
      <c r="Y23" s="1">
        <v>10.195</v>
      </c>
      <c r="Z23" s="1">
        <v>10.059200000000001</v>
      </c>
      <c r="AA23" s="1">
        <v>10.110799999999999</v>
      </c>
      <c r="AB23" s="1"/>
      <c r="AC23" s="1">
        <f t="shared" si="3"/>
        <v>61.927999999999997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153</v>
      </c>
      <c r="D24" s="1"/>
      <c r="E24" s="1">
        <v>78</v>
      </c>
      <c r="F24" s="1">
        <v>43</v>
      </c>
      <c r="G24" s="6">
        <v>0.25</v>
      </c>
      <c r="H24" s="1">
        <v>120</v>
      </c>
      <c r="I24" s="1" t="s">
        <v>34</v>
      </c>
      <c r="J24" s="1">
        <v>76</v>
      </c>
      <c r="K24" s="1">
        <f t="shared" si="1"/>
        <v>2</v>
      </c>
      <c r="L24" s="1"/>
      <c r="M24" s="1"/>
      <c r="N24" s="1">
        <v>80</v>
      </c>
      <c r="O24" s="1">
        <v>100</v>
      </c>
      <c r="P24" s="1">
        <v>70</v>
      </c>
      <c r="Q24" s="1">
        <f t="shared" si="2"/>
        <v>15.6</v>
      </c>
      <c r="R24" s="5"/>
      <c r="S24" s="5"/>
      <c r="T24" s="1"/>
      <c r="U24" s="1">
        <f t="shared" si="4"/>
        <v>18.782051282051281</v>
      </c>
      <c r="V24" s="1">
        <f t="shared" si="5"/>
        <v>18.782051282051281</v>
      </c>
      <c r="W24" s="1">
        <v>20.399999999999999</v>
      </c>
      <c r="X24" s="1">
        <v>15</v>
      </c>
      <c r="Y24" s="1">
        <v>19.8</v>
      </c>
      <c r="Z24" s="1">
        <v>17</v>
      </c>
      <c r="AA24" s="1">
        <v>22.8</v>
      </c>
      <c r="AB24" s="1" t="s">
        <v>35</v>
      </c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37</v>
      </c>
      <c r="C25" s="1">
        <v>41.664999999999999</v>
      </c>
      <c r="D25" s="1"/>
      <c r="E25" s="1">
        <v>23.744</v>
      </c>
      <c r="F25" s="1">
        <v>11.428000000000001</v>
      </c>
      <c r="G25" s="6">
        <v>1</v>
      </c>
      <c r="H25" s="1">
        <v>120</v>
      </c>
      <c r="I25" s="1" t="s">
        <v>34</v>
      </c>
      <c r="J25" s="1">
        <v>23.3</v>
      </c>
      <c r="K25" s="1">
        <f t="shared" si="1"/>
        <v>0.44399999999999906</v>
      </c>
      <c r="L25" s="1"/>
      <c r="M25" s="1"/>
      <c r="N25" s="1">
        <v>25</v>
      </c>
      <c r="O25" s="1"/>
      <c r="P25" s="1"/>
      <c r="Q25" s="1">
        <f t="shared" si="2"/>
        <v>4.7488000000000001</v>
      </c>
      <c r="R25" s="5">
        <f t="shared" si="7"/>
        <v>25.3064</v>
      </c>
      <c r="S25" s="5"/>
      <c r="T25" s="1"/>
      <c r="U25" s="1">
        <f t="shared" si="4"/>
        <v>12.999999999999998</v>
      </c>
      <c r="V25" s="1">
        <f t="shared" si="5"/>
        <v>7.6709905660377347</v>
      </c>
      <c r="W25" s="1">
        <v>3.3725999999999998</v>
      </c>
      <c r="X25" s="1">
        <v>3.5118</v>
      </c>
      <c r="Y25" s="1">
        <v>3.7509999999999999</v>
      </c>
      <c r="Z25" s="1">
        <v>2.944</v>
      </c>
      <c r="AA25" s="1">
        <v>2.5912000000000002</v>
      </c>
      <c r="AB25" s="1"/>
      <c r="AC25" s="1">
        <f t="shared" si="3"/>
        <v>25.3064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560</v>
      </c>
      <c r="D26" s="1"/>
      <c r="E26" s="1">
        <v>209</v>
      </c>
      <c r="F26" s="1">
        <v>324</v>
      </c>
      <c r="G26" s="6">
        <v>0.4</v>
      </c>
      <c r="H26" s="1">
        <v>45</v>
      </c>
      <c r="I26" s="1" t="s">
        <v>34</v>
      </c>
      <c r="J26" s="1">
        <v>209</v>
      </c>
      <c r="K26" s="1">
        <f t="shared" si="1"/>
        <v>0</v>
      </c>
      <c r="L26" s="1"/>
      <c r="M26" s="1"/>
      <c r="N26" s="1"/>
      <c r="O26" s="1"/>
      <c r="P26" s="1"/>
      <c r="Q26" s="1">
        <f t="shared" si="2"/>
        <v>41.8</v>
      </c>
      <c r="R26" s="5">
        <f t="shared" si="7"/>
        <v>219.39999999999998</v>
      </c>
      <c r="S26" s="5"/>
      <c r="T26" s="1"/>
      <c r="U26" s="1">
        <f t="shared" si="4"/>
        <v>13</v>
      </c>
      <c r="V26" s="1">
        <f t="shared" si="5"/>
        <v>7.7511961722488047</v>
      </c>
      <c r="W26" s="1">
        <v>41</v>
      </c>
      <c r="X26" s="1">
        <v>50.6</v>
      </c>
      <c r="Y26" s="1">
        <v>40.4</v>
      </c>
      <c r="Z26" s="1">
        <v>219</v>
      </c>
      <c r="AA26" s="1">
        <v>178.6</v>
      </c>
      <c r="AB26" s="1" t="s">
        <v>80</v>
      </c>
      <c r="AC26" s="1">
        <f t="shared" si="3"/>
        <v>87.759999999999991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37</v>
      </c>
      <c r="C27" s="10">
        <v>164.14099999999999</v>
      </c>
      <c r="D27" s="10"/>
      <c r="E27" s="10">
        <v>75.3</v>
      </c>
      <c r="F27" s="10"/>
      <c r="G27" s="11">
        <v>0</v>
      </c>
      <c r="H27" s="10">
        <v>45</v>
      </c>
      <c r="I27" s="10" t="s">
        <v>60</v>
      </c>
      <c r="J27" s="10">
        <v>108</v>
      </c>
      <c r="K27" s="10">
        <f t="shared" si="1"/>
        <v>-32.700000000000003</v>
      </c>
      <c r="L27" s="10"/>
      <c r="M27" s="10"/>
      <c r="N27" s="10"/>
      <c r="O27" s="10"/>
      <c r="P27" s="10"/>
      <c r="Q27" s="10">
        <f t="shared" si="2"/>
        <v>15.059999999999999</v>
      </c>
      <c r="R27" s="12"/>
      <c r="S27" s="12"/>
      <c r="T27" s="10"/>
      <c r="U27" s="10">
        <f t="shared" si="4"/>
        <v>0</v>
      </c>
      <c r="V27" s="10">
        <f t="shared" si="5"/>
        <v>0</v>
      </c>
      <c r="W27" s="10">
        <v>35.569400000000002</v>
      </c>
      <c r="X27" s="10">
        <v>28.7196</v>
      </c>
      <c r="Y27" s="10">
        <v>30.779</v>
      </c>
      <c r="Z27" s="10">
        <v>31.456800000000001</v>
      </c>
      <c r="AA27" s="10">
        <v>27.5152</v>
      </c>
      <c r="AB27" s="10" t="s">
        <v>61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37</v>
      </c>
      <c r="C28" s="1">
        <v>502.447</v>
      </c>
      <c r="D28" s="1">
        <v>150.291</v>
      </c>
      <c r="E28" s="1">
        <v>352.38</v>
      </c>
      <c r="F28" s="1">
        <v>201.32</v>
      </c>
      <c r="G28" s="6">
        <v>1</v>
      </c>
      <c r="H28" s="1">
        <v>60</v>
      </c>
      <c r="I28" s="1" t="s">
        <v>42</v>
      </c>
      <c r="J28" s="1">
        <v>343.4</v>
      </c>
      <c r="K28" s="1">
        <f t="shared" si="1"/>
        <v>8.9800000000000182</v>
      </c>
      <c r="L28" s="1"/>
      <c r="M28" s="1"/>
      <c r="N28" s="1">
        <v>160</v>
      </c>
      <c r="O28" s="1">
        <v>200</v>
      </c>
      <c r="P28" s="1">
        <v>200</v>
      </c>
      <c r="Q28" s="1">
        <f t="shared" si="2"/>
        <v>70.475999999999999</v>
      </c>
      <c r="R28" s="5">
        <f>14*Q28-P28-O28-N28-F28</f>
        <v>225.34399999999999</v>
      </c>
      <c r="S28" s="5"/>
      <c r="T28" s="1"/>
      <c r="U28" s="1">
        <f t="shared" si="4"/>
        <v>14</v>
      </c>
      <c r="V28" s="1">
        <f t="shared" si="5"/>
        <v>10.80254270957489</v>
      </c>
      <c r="W28" s="1">
        <v>70.119399999999999</v>
      </c>
      <c r="X28" s="1">
        <v>62.404000000000003</v>
      </c>
      <c r="Y28" s="1">
        <v>62.66</v>
      </c>
      <c r="Z28" s="1">
        <v>71.655799999999999</v>
      </c>
      <c r="AA28" s="1">
        <v>80.388400000000004</v>
      </c>
      <c r="AB28" s="1"/>
      <c r="AC28" s="1">
        <f t="shared" si="3"/>
        <v>225.34399999999999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33</v>
      </c>
      <c r="C29" s="1">
        <v>100</v>
      </c>
      <c r="D29" s="1"/>
      <c r="E29" s="1">
        <v>34</v>
      </c>
      <c r="F29" s="1">
        <v>58</v>
      </c>
      <c r="G29" s="6">
        <v>0.22</v>
      </c>
      <c r="H29" s="1">
        <v>120</v>
      </c>
      <c r="I29" s="1" t="s">
        <v>34</v>
      </c>
      <c r="J29" s="1">
        <v>33</v>
      </c>
      <c r="K29" s="1">
        <f t="shared" si="1"/>
        <v>1</v>
      </c>
      <c r="L29" s="1"/>
      <c r="M29" s="1"/>
      <c r="N29" s="1"/>
      <c r="O29" s="1"/>
      <c r="P29" s="1"/>
      <c r="Q29" s="1">
        <f t="shared" si="2"/>
        <v>6.8</v>
      </c>
      <c r="R29" s="5">
        <f t="shared" ref="R29:R49" si="9">13*Q29-P29-O29-N29-F29</f>
        <v>30.399999999999991</v>
      </c>
      <c r="S29" s="5"/>
      <c r="T29" s="1"/>
      <c r="U29" s="1">
        <f t="shared" si="4"/>
        <v>12.999999999999998</v>
      </c>
      <c r="V29" s="1">
        <f t="shared" si="5"/>
        <v>8.5294117647058822</v>
      </c>
      <c r="W29" s="1">
        <v>4</v>
      </c>
      <c r="X29" s="1">
        <v>6.8</v>
      </c>
      <c r="Y29" s="1">
        <v>4.2</v>
      </c>
      <c r="Z29" s="1">
        <v>4.5999999999999996</v>
      </c>
      <c r="AA29" s="1">
        <v>10.6</v>
      </c>
      <c r="AB29" s="1"/>
      <c r="AC29" s="1">
        <f t="shared" si="3"/>
        <v>6.6879999999999979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231</v>
      </c>
      <c r="D30" s="1"/>
      <c r="E30" s="1">
        <v>153</v>
      </c>
      <c r="F30" s="1">
        <v>60</v>
      </c>
      <c r="G30" s="6">
        <v>0.33</v>
      </c>
      <c r="H30" s="1">
        <v>45</v>
      </c>
      <c r="I30" s="1" t="s">
        <v>34</v>
      </c>
      <c r="J30" s="1">
        <v>153</v>
      </c>
      <c r="K30" s="1">
        <f t="shared" si="1"/>
        <v>0</v>
      </c>
      <c r="L30" s="1"/>
      <c r="M30" s="1"/>
      <c r="N30" s="1">
        <v>180</v>
      </c>
      <c r="O30" s="1">
        <v>100</v>
      </c>
      <c r="P30" s="1">
        <v>80</v>
      </c>
      <c r="Q30" s="1">
        <f t="shared" si="2"/>
        <v>30.6</v>
      </c>
      <c r="R30" s="5"/>
      <c r="S30" s="5"/>
      <c r="T30" s="1"/>
      <c r="U30" s="1">
        <f t="shared" si="4"/>
        <v>13.725490196078431</v>
      </c>
      <c r="V30" s="1">
        <f t="shared" si="5"/>
        <v>13.725490196078431</v>
      </c>
      <c r="W30" s="1">
        <v>41</v>
      </c>
      <c r="X30" s="1">
        <v>9.8000000000000007</v>
      </c>
      <c r="Y30" s="1">
        <v>16.8</v>
      </c>
      <c r="Z30" s="1">
        <v>22</v>
      </c>
      <c r="AA30" s="1">
        <v>10.199999999999999</v>
      </c>
      <c r="AB30" s="1" t="s">
        <v>65</v>
      </c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395</v>
      </c>
      <c r="D31" s="1">
        <v>12</v>
      </c>
      <c r="E31" s="1">
        <v>254</v>
      </c>
      <c r="F31" s="1">
        <v>117</v>
      </c>
      <c r="G31" s="6">
        <v>0.3</v>
      </c>
      <c r="H31" s="1">
        <v>45</v>
      </c>
      <c r="I31" s="1" t="s">
        <v>34</v>
      </c>
      <c r="J31" s="1">
        <v>255</v>
      </c>
      <c r="K31" s="1">
        <f t="shared" si="1"/>
        <v>-1</v>
      </c>
      <c r="L31" s="1"/>
      <c r="M31" s="1"/>
      <c r="N31" s="1"/>
      <c r="O31" s="1"/>
      <c r="P31" s="1"/>
      <c r="Q31" s="1">
        <f t="shared" si="2"/>
        <v>50.8</v>
      </c>
      <c r="R31" s="5">
        <f>11*Q31-P31-O31-N31-F31</f>
        <v>441.79999999999995</v>
      </c>
      <c r="S31" s="5"/>
      <c r="T31" s="1"/>
      <c r="U31" s="1">
        <f t="shared" si="4"/>
        <v>11</v>
      </c>
      <c r="V31" s="1">
        <f t="shared" si="5"/>
        <v>2.3031496062992129</v>
      </c>
      <c r="W31" s="1">
        <v>20</v>
      </c>
      <c r="X31" s="1">
        <v>106</v>
      </c>
      <c r="Y31" s="1">
        <v>67.599999999999994</v>
      </c>
      <c r="Z31" s="1">
        <v>64</v>
      </c>
      <c r="AA31" s="1">
        <v>11</v>
      </c>
      <c r="AB31" s="1" t="s">
        <v>35</v>
      </c>
      <c r="AC31" s="1">
        <f t="shared" si="3"/>
        <v>132.54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325</v>
      </c>
      <c r="D32" s="1"/>
      <c r="E32" s="1">
        <v>246</v>
      </c>
      <c r="F32" s="1">
        <v>43</v>
      </c>
      <c r="G32" s="6">
        <v>0.09</v>
      </c>
      <c r="H32" s="1">
        <v>45</v>
      </c>
      <c r="I32" s="1" t="s">
        <v>34</v>
      </c>
      <c r="J32" s="1">
        <v>248</v>
      </c>
      <c r="K32" s="1">
        <f t="shared" si="1"/>
        <v>-2</v>
      </c>
      <c r="L32" s="1"/>
      <c r="M32" s="1"/>
      <c r="N32" s="1">
        <v>50</v>
      </c>
      <c r="O32" s="1">
        <v>100</v>
      </c>
      <c r="P32" s="1">
        <v>50</v>
      </c>
      <c r="Q32" s="1">
        <f t="shared" si="2"/>
        <v>49.2</v>
      </c>
      <c r="R32" s="5">
        <f t="shared" si="9"/>
        <v>396.6</v>
      </c>
      <c r="S32" s="5"/>
      <c r="T32" s="1"/>
      <c r="U32" s="1">
        <f t="shared" si="4"/>
        <v>13</v>
      </c>
      <c r="V32" s="1">
        <f t="shared" si="5"/>
        <v>4.9390243902439019</v>
      </c>
      <c r="W32" s="1">
        <v>34</v>
      </c>
      <c r="X32" s="1">
        <v>37.6</v>
      </c>
      <c r="Y32" s="1">
        <v>47.8</v>
      </c>
      <c r="Z32" s="1">
        <v>45.4</v>
      </c>
      <c r="AA32" s="1">
        <v>48.2</v>
      </c>
      <c r="AB32" s="1" t="s">
        <v>35</v>
      </c>
      <c r="AC32" s="1">
        <f t="shared" si="3"/>
        <v>35.694000000000003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37</v>
      </c>
      <c r="C33" s="1">
        <v>477.43599999999998</v>
      </c>
      <c r="D33" s="1">
        <v>305.91899999999998</v>
      </c>
      <c r="E33" s="1">
        <v>289.96100000000001</v>
      </c>
      <c r="F33" s="1">
        <v>403.89400000000001</v>
      </c>
      <c r="G33" s="6">
        <v>1</v>
      </c>
      <c r="H33" s="1">
        <v>45</v>
      </c>
      <c r="I33" s="1" t="s">
        <v>40</v>
      </c>
      <c r="J33" s="1">
        <v>274.8</v>
      </c>
      <c r="K33" s="1">
        <f t="shared" si="1"/>
        <v>15.161000000000001</v>
      </c>
      <c r="L33" s="1"/>
      <c r="M33" s="1"/>
      <c r="N33" s="1">
        <v>140</v>
      </c>
      <c r="O33" s="1">
        <v>200</v>
      </c>
      <c r="P33" s="1">
        <v>140</v>
      </c>
      <c r="Q33" s="1">
        <f t="shared" si="2"/>
        <v>57.992200000000004</v>
      </c>
      <c r="R33" s="5"/>
      <c r="S33" s="5"/>
      <c r="T33" s="1"/>
      <c r="U33" s="1">
        <f t="shared" si="4"/>
        <v>15.241601456747631</v>
      </c>
      <c r="V33" s="1">
        <f t="shared" si="5"/>
        <v>15.241601456747631</v>
      </c>
      <c r="W33" s="1">
        <v>76.430399999999992</v>
      </c>
      <c r="X33" s="1">
        <v>72.165400000000005</v>
      </c>
      <c r="Y33" s="1">
        <v>35.415399999999998</v>
      </c>
      <c r="Z33" s="1">
        <v>61.919800000000002</v>
      </c>
      <c r="AA33" s="1">
        <v>69.723199999999991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83</v>
      </c>
      <c r="D34" s="1"/>
      <c r="E34" s="1">
        <v>44</v>
      </c>
      <c r="F34" s="1">
        <v>31</v>
      </c>
      <c r="G34" s="6">
        <v>0.4</v>
      </c>
      <c r="H34" s="1" t="e">
        <v>#N/A</v>
      </c>
      <c r="I34" s="1" t="s">
        <v>34</v>
      </c>
      <c r="J34" s="1">
        <v>43</v>
      </c>
      <c r="K34" s="1">
        <f t="shared" si="1"/>
        <v>1</v>
      </c>
      <c r="L34" s="1"/>
      <c r="M34" s="1"/>
      <c r="N34" s="1">
        <v>70</v>
      </c>
      <c r="O34" s="1">
        <v>70</v>
      </c>
      <c r="P34" s="1">
        <v>60</v>
      </c>
      <c r="Q34" s="1">
        <f t="shared" si="2"/>
        <v>8.8000000000000007</v>
      </c>
      <c r="R34" s="5"/>
      <c r="S34" s="5"/>
      <c r="T34" s="1"/>
      <c r="U34" s="1">
        <f t="shared" si="4"/>
        <v>26.249999999999996</v>
      </c>
      <c r="V34" s="1">
        <f t="shared" si="5"/>
        <v>26.249999999999996</v>
      </c>
      <c r="W34" s="1">
        <v>20</v>
      </c>
      <c r="X34" s="1">
        <v>12.6</v>
      </c>
      <c r="Y34" s="1">
        <v>13.6</v>
      </c>
      <c r="Z34" s="1">
        <v>14.2</v>
      </c>
      <c r="AA34" s="1">
        <v>12.4</v>
      </c>
      <c r="AB34" s="31" t="s">
        <v>94</v>
      </c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361</v>
      </c>
      <c r="D35" s="1">
        <v>152</v>
      </c>
      <c r="E35" s="1">
        <v>288</v>
      </c>
      <c r="F35" s="1">
        <v>154</v>
      </c>
      <c r="G35" s="6">
        <v>0.4</v>
      </c>
      <c r="H35" s="1">
        <v>60</v>
      </c>
      <c r="I35" s="1" t="s">
        <v>42</v>
      </c>
      <c r="J35" s="1">
        <v>289</v>
      </c>
      <c r="K35" s="1">
        <f t="shared" si="1"/>
        <v>-1</v>
      </c>
      <c r="L35" s="1"/>
      <c r="M35" s="1"/>
      <c r="N35" s="1">
        <v>130</v>
      </c>
      <c r="O35" s="1">
        <v>150</v>
      </c>
      <c r="P35" s="1">
        <v>130</v>
      </c>
      <c r="Q35" s="1">
        <f t="shared" si="2"/>
        <v>57.6</v>
      </c>
      <c r="R35" s="5">
        <f>14*Q35-P35-O35-N35-F35</f>
        <v>242.39999999999998</v>
      </c>
      <c r="S35" s="5"/>
      <c r="T35" s="1"/>
      <c r="U35" s="1">
        <f t="shared" si="4"/>
        <v>14</v>
      </c>
      <c r="V35" s="1">
        <f t="shared" si="5"/>
        <v>9.7916666666666661</v>
      </c>
      <c r="W35" s="1">
        <v>58.4</v>
      </c>
      <c r="X35" s="1">
        <v>50.4</v>
      </c>
      <c r="Y35" s="1">
        <v>50.6</v>
      </c>
      <c r="Z35" s="1">
        <v>60.6</v>
      </c>
      <c r="AA35" s="1">
        <v>54.4</v>
      </c>
      <c r="AB35" s="1"/>
      <c r="AC35" s="1">
        <f t="shared" si="3"/>
        <v>96.96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242</v>
      </c>
      <c r="D36" s="1"/>
      <c r="E36" s="1">
        <v>99</v>
      </c>
      <c r="F36" s="1">
        <v>118</v>
      </c>
      <c r="G36" s="6">
        <v>0.5</v>
      </c>
      <c r="H36" s="1">
        <v>60</v>
      </c>
      <c r="I36" s="1" t="s">
        <v>34</v>
      </c>
      <c r="J36" s="1">
        <v>100</v>
      </c>
      <c r="K36" s="1">
        <f t="shared" si="1"/>
        <v>-1</v>
      </c>
      <c r="L36" s="1"/>
      <c r="M36" s="1"/>
      <c r="N36" s="1">
        <v>80</v>
      </c>
      <c r="O36" s="1">
        <v>100</v>
      </c>
      <c r="P36" s="1">
        <v>80</v>
      </c>
      <c r="Q36" s="1">
        <f t="shared" si="2"/>
        <v>19.8</v>
      </c>
      <c r="R36" s="5"/>
      <c r="S36" s="5"/>
      <c r="T36" s="1"/>
      <c r="U36" s="1">
        <f t="shared" si="4"/>
        <v>19.09090909090909</v>
      </c>
      <c r="V36" s="1">
        <f t="shared" si="5"/>
        <v>19.09090909090909</v>
      </c>
      <c r="W36" s="1">
        <v>34</v>
      </c>
      <c r="X36" s="1">
        <v>28</v>
      </c>
      <c r="Y36" s="1">
        <v>52.6</v>
      </c>
      <c r="Z36" s="1">
        <v>19.399999999999999</v>
      </c>
      <c r="AA36" s="1">
        <v>5.4</v>
      </c>
      <c r="AB36" s="30" t="s">
        <v>38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15</v>
      </c>
      <c r="D37" s="1"/>
      <c r="E37" s="1">
        <v>2</v>
      </c>
      <c r="F37" s="1">
        <v>13</v>
      </c>
      <c r="G37" s="6">
        <v>0.5</v>
      </c>
      <c r="H37" s="1">
        <v>60</v>
      </c>
      <c r="I37" s="1" t="s">
        <v>34</v>
      </c>
      <c r="J37" s="1">
        <v>14</v>
      </c>
      <c r="K37" s="1">
        <f t="shared" si="1"/>
        <v>-12</v>
      </c>
      <c r="L37" s="1"/>
      <c r="M37" s="1"/>
      <c r="N37" s="1">
        <v>30</v>
      </c>
      <c r="O37" s="1"/>
      <c r="P37" s="1">
        <v>30</v>
      </c>
      <c r="Q37" s="1">
        <f t="shared" si="2"/>
        <v>0.4</v>
      </c>
      <c r="R37" s="5"/>
      <c r="S37" s="5"/>
      <c r="T37" s="1"/>
      <c r="U37" s="1">
        <f t="shared" si="4"/>
        <v>182.5</v>
      </c>
      <c r="V37" s="1">
        <f t="shared" si="5"/>
        <v>182.5</v>
      </c>
      <c r="W37" s="1">
        <v>5.4</v>
      </c>
      <c r="X37" s="1">
        <v>0.8</v>
      </c>
      <c r="Y37" s="1">
        <v>0.2</v>
      </c>
      <c r="Z37" s="1">
        <v>3.2</v>
      </c>
      <c r="AA37" s="1">
        <v>0.2</v>
      </c>
      <c r="AB37" s="31" t="s">
        <v>94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382</v>
      </c>
      <c r="D38" s="1">
        <v>96</v>
      </c>
      <c r="E38" s="1">
        <v>316</v>
      </c>
      <c r="F38" s="1">
        <v>49</v>
      </c>
      <c r="G38" s="6">
        <v>0.4</v>
      </c>
      <c r="H38" s="1">
        <v>60</v>
      </c>
      <c r="I38" s="1" t="s">
        <v>42</v>
      </c>
      <c r="J38" s="1">
        <v>346</v>
      </c>
      <c r="K38" s="1">
        <f t="shared" si="1"/>
        <v>-30</v>
      </c>
      <c r="L38" s="1"/>
      <c r="M38" s="1"/>
      <c r="N38" s="1">
        <v>290</v>
      </c>
      <c r="O38" s="1">
        <v>400</v>
      </c>
      <c r="P38" s="1">
        <v>300</v>
      </c>
      <c r="Q38" s="1">
        <f t="shared" si="2"/>
        <v>63.2</v>
      </c>
      <c r="R38" s="5"/>
      <c r="S38" s="5"/>
      <c r="T38" s="1"/>
      <c r="U38" s="1">
        <f t="shared" si="4"/>
        <v>16.439873417721518</v>
      </c>
      <c r="V38" s="1">
        <f t="shared" si="5"/>
        <v>16.439873417721518</v>
      </c>
      <c r="W38" s="1">
        <v>87.2</v>
      </c>
      <c r="X38" s="1">
        <v>57.6</v>
      </c>
      <c r="Y38" s="1">
        <v>64.599999999999994</v>
      </c>
      <c r="Z38" s="1">
        <v>64.599999999999994</v>
      </c>
      <c r="AA38" s="1">
        <v>64.400000000000006</v>
      </c>
      <c r="AB38" s="1" t="s">
        <v>75</v>
      </c>
      <c r="AC38" s="1">
        <f t="shared" si="3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517</v>
      </c>
      <c r="D39" s="1"/>
      <c r="E39" s="1">
        <v>289</v>
      </c>
      <c r="F39" s="1">
        <v>128</v>
      </c>
      <c r="G39" s="6">
        <v>0.4</v>
      </c>
      <c r="H39" s="1">
        <v>60</v>
      </c>
      <c r="I39" s="1" t="s">
        <v>34</v>
      </c>
      <c r="J39" s="1">
        <v>302</v>
      </c>
      <c r="K39" s="1">
        <f t="shared" ref="K39:K65" si="10">E39-J39</f>
        <v>-13</v>
      </c>
      <c r="L39" s="1"/>
      <c r="M39" s="1"/>
      <c r="N39" s="1">
        <v>300</v>
      </c>
      <c r="O39" s="1">
        <v>400</v>
      </c>
      <c r="P39" s="1">
        <v>300</v>
      </c>
      <c r="Q39" s="1">
        <f t="shared" ref="Q39:Q70" si="11">E39/5</f>
        <v>57.8</v>
      </c>
      <c r="R39" s="5"/>
      <c r="S39" s="5"/>
      <c r="T39" s="1"/>
      <c r="U39" s="1">
        <f t="shared" si="4"/>
        <v>19.515570934256058</v>
      </c>
      <c r="V39" s="1">
        <f t="shared" si="5"/>
        <v>19.515570934256058</v>
      </c>
      <c r="W39" s="1">
        <v>90.6</v>
      </c>
      <c r="X39" s="1">
        <v>28.8</v>
      </c>
      <c r="Y39" s="1">
        <v>78.8</v>
      </c>
      <c r="Z39" s="1">
        <v>82.4</v>
      </c>
      <c r="AA39" s="1">
        <v>75</v>
      </c>
      <c r="AB39" s="30" t="s">
        <v>163</v>
      </c>
      <c r="AC39" s="1">
        <f t="shared" ref="AC39:AC70" si="12"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205</v>
      </c>
      <c r="D40" s="1">
        <v>70</v>
      </c>
      <c r="E40" s="1">
        <v>234</v>
      </c>
      <c r="F40" s="1">
        <v>16</v>
      </c>
      <c r="G40" s="6">
        <v>0.1</v>
      </c>
      <c r="H40" s="1">
        <v>45</v>
      </c>
      <c r="I40" s="1" t="s">
        <v>34</v>
      </c>
      <c r="J40" s="1">
        <v>234</v>
      </c>
      <c r="K40" s="1">
        <f t="shared" si="10"/>
        <v>0</v>
      </c>
      <c r="L40" s="1"/>
      <c r="M40" s="1"/>
      <c r="N40" s="1">
        <v>130</v>
      </c>
      <c r="O40" s="1">
        <v>200</v>
      </c>
      <c r="P40" s="1">
        <v>130</v>
      </c>
      <c r="Q40" s="1">
        <f t="shared" si="11"/>
        <v>46.8</v>
      </c>
      <c r="R40" s="5">
        <f t="shared" si="9"/>
        <v>132.39999999999998</v>
      </c>
      <c r="S40" s="5"/>
      <c r="T40" s="1"/>
      <c r="U40" s="1">
        <f t="shared" si="4"/>
        <v>13</v>
      </c>
      <c r="V40" s="1">
        <f t="shared" si="5"/>
        <v>10.170940170940172</v>
      </c>
      <c r="W40" s="1">
        <v>48.8</v>
      </c>
      <c r="X40" s="1">
        <v>36.200000000000003</v>
      </c>
      <c r="Y40" s="1">
        <v>37.6</v>
      </c>
      <c r="Z40" s="1">
        <v>51.6</v>
      </c>
      <c r="AA40" s="1">
        <v>45.2</v>
      </c>
      <c r="AB40" s="1" t="s">
        <v>35</v>
      </c>
      <c r="AC40" s="1">
        <f t="shared" si="12"/>
        <v>13.239999999999998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376</v>
      </c>
      <c r="D41" s="1"/>
      <c r="E41" s="1">
        <v>186</v>
      </c>
      <c r="F41" s="1">
        <v>172</v>
      </c>
      <c r="G41" s="6">
        <v>0.1</v>
      </c>
      <c r="H41" s="1">
        <v>60</v>
      </c>
      <c r="I41" s="1" t="s">
        <v>34</v>
      </c>
      <c r="J41" s="1">
        <v>187</v>
      </c>
      <c r="K41" s="1">
        <f t="shared" si="10"/>
        <v>-1</v>
      </c>
      <c r="L41" s="1"/>
      <c r="M41" s="1"/>
      <c r="N41" s="1">
        <v>60</v>
      </c>
      <c r="O41" s="1">
        <v>100</v>
      </c>
      <c r="P41" s="1">
        <v>80</v>
      </c>
      <c r="Q41" s="1">
        <f t="shared" si="11"/>
        <v>37.200000000000003</v>
      </c>
      <c r="R41" s="5">
        <f t="shared" si="9"/>
        <v>71.600000000000023</v>
      </c>
      <c r="S41" s="5"/>
      <c r="T41" s="1"/>
      <c r="U41" s="1">
        <f t="shared" si="4"/>
        <v>13</v>
      </c>
      <c r="V41" s="1">
        <f t="shared" si="5"/>
        <v>11.0752688172043</v>
      </c>
      <c r="W41" s="1">
        <v>39.799999999999997</v>
      </c>
      <c r="X41" s="1">
        <v>31.6</v>
      </c>
      <c r="Y41" s="1">
        <v>48</v>
      </c>
      <c r="Z41" s="1">
        <v>39.799999999999997</v>
      </c>
      <c r="AA41" s="1">
        <v>50.2</v>
      </c>
      <c r="AB41" s="1" t="s">
        <v>35</v>
      </c>
      <c r="AC41" s="1">
        <f t="shared" si="12"/>
        <v>7.1600000000000028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245</v>
      </c>
      <c r="D42" s="1"/>
      <c r="E42" s="1">
        <v>195</v>
      </c>
      <c r="F42" s="1">
        <v>6</v>
      </c>
      <c r="G42" s="6">
        <v>0.1</v>
      </c>
      <c r="H42" s="1">
        <v>60</v>
      </c>
      <c r="I42" s="1" t="s">
        <v>34</v>
      </c>
      <c r="J42" s="1">
        <v>195</v>
      </c>
      <c r="K42" s="1">
        <f t="shared" si="10"/>
        <v>0</v>
      </c>
      <c r="L42" s="1"/>
      <c r="M42" s="1"/>
      <c r="N42" s="1">
        <v>130</v>
      </c>
      <c r="O42" s="1">
        <v>170</v>
      </c>
      <c r="P42" s="1">
        <v>130</v>
      </c>
      <c r="Q42" s="1">
        <f t="shared" si="11"/>
        <v>39</v>
      </c>
      <c r="R42" s="5">
        <f t="shared" si="9"/>
        <v>71</v>
      </c>
      <c r="S42" s="5"/>
      <c r="T42" s="1"/>
      <c r="U42" s="1">
        <f t="shared" si="4"/>
        <v>13</v>
      </c>
      <c r="V42" s="1">
        <f t="shared" si="5"/>
        <v>11.179487179487179</v>
      </c>
      <c r="W42" s="1">
        <v>46.2</v>
      </c>
      <c r="X42" s="1">
        <v>28</v>
      </c>
      <c r="Y42" s="1">
        <v>35.6</v>
      </c>
      <c r="Z42" s="1">
        <v>59.6</v>
      </c>
      <c r="AA42" s="1">
        <v>43</v>
      </c>
      <c r="AB42" s="1" t="s">
        <v>80</v>
      </c>
      <c r="AC42" s="1">
        <f t="shared" si="12"/>
        <v>7.1000000000000005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33</v>
      </c>
      <c r="C43" s="1">
        <v>189</v>
      </c>
      <c r="D43" s="1"/>
      <c r="E43" s="1">
        <v>78</v>
      </c>
      <c r="F43" s="1">
        <v>42</v>
      </c>
      <c r="G43" s="6">
        <v>0.4</v>
      </c>
      <c r="H43" s="1">
        <v>45</v>
      </c>
      <c r="I43" s="1" t="s">
        <v>34</v>
      </c>
      <c r="J43" s="1">
        <v>78</v>
      </c>
      <c r="K43" s="1">
        <f t="shared" si="10"/>
        <v>0</v>
      </c>
      <c r="L43" s="1"/>
      <c r="M43" s="1"/>
      <c r="N43" s="1">
        <v>60</v>
      </c>
      <c r="O43" s="1">
        <v>60</v>
      </c>
      <c r="P43" s="1">
        <v>60</v>
      </c>
      <c r="Q43" s="1">
        <f t="shared" si="11"/>
        <v>15.6</v>
      </c>
      <c r="R43" s="5"/>
      <c r="S43" s="5"/>
      <c r="T43" s="1"/>
      <c r="U43" s="1">
        <f t="shared" si="4"/>
        <v>14.230769230769232</v>
      </c>
      <c r="V43" s="1">
        <f t="shared" si="5"/>
        <v>14.230769230769232</v>
      </c>
      <c r="W43" s="1">
        <v>22.6</v>
      </c>
      <c r="X43" s="1">
        <v>18</v>
      </c>
      <c r="Y43" s="1">
        <v>17.8</v>
      </c>
      <c r="Z43" s="1">
        <v>18.8</v>
      </c>
      <c r="AA43" s="1">
        <v>22.6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33</v>
      </c>
      <c r="C44" s="1">
        <v>230</v>
      </c>
      <c r="D44" s="1"/>
      <c r="E44" s="1">
        <v>143</v>
      </c>
      <c r="F44" s="1">
        <v>29</v>
      </c>
      <c r="G44" s="6">
        <v>0.3</v>
      </c>
      <c r="H44" s="1" t="e">
        <v>#N/A</v>
      </c>
      <c r="I44" s="1" t="s">
        <v>34</v>
      </c>
      <c r="J44" s="1">
        <v>140</v>
      </c>
      <c r="K44" s="1">
        <f t="shared" si="10"/>
        <v>3</v>
      </c>
      <c r="L44" s="1"/>
      <c r="M44" s="1"/>
      <c r="N44" s="1">
        <v>70</v>
      </c>
      <c r="O44" s="1">
        <v>80</v>
      </c>
      <c r="P44" s="1">
        <v>80</v>
      </c>
      <c r="Q44" s="1">
        <f t="shared" si="11"/>
        <v>28.6</v>
      </c>
      <c r="R44" s="5">
        <f t="shared" si="9"/>
        <v>112.80000000000001</v>
      </c>
      <c r="S44" s="5"/>
      <c r="T44" s="1"/>
      <c r="U44" s="1">
        <f t="shared" si="4"/>
        <v>13</v>
      </c>
      <c r="V44" s="1">
        <f t="shared" si="5"/>
        <v>9.0559440559440549</v>
      </c>
      <c r="W44" s="1">
        <v>28.6</v>
      </c>
      <c r="X44" s="1">
        <v>21.4</v>
      </c>
      <c r="Y44" s="1">
        <v>23.6</v>
      </c>
      <c r="Z44" s="1">
        <v>56</v>
      </c>
      <c r="AA44" s="1">
        <v>33.6</v>
      </c>
      <c r="AB44" s="1" t="s">
        <v>83</v>
      </c>
      <c r="AC44" s="1">
        <f t="shared" si="12"/>
        <v>33.840000000000003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377.86200000000002</v>
      </c>
      <c r="D45" s="1">
        <v>100.93899999999999</v>
      </c>
      <c r="E45" s="1">
        <v>222.40199999999999</v>
      </c>
      <c r="F45" s="1">
        <v>171.27099999999999</v>
      </c>
      <c r="G45" s="6">
        <v>1</v>
      </c>
      <c r="H45" s="1">
        <v>60</v>
      </c>
      <c r="I45" s="1" t="s">
        <v>42</v>
      </c>
      <c r="J45" s="1">
        <v>214.5</v>
      </c>
      <c r="K45" s="1">
        <f t="shared" si="10"/>
        <v>7.9019999999999868</v>
      </c>
      <c r="L45" s="1"/>
      <c r="M45" s="1"/>
      <c r="N45" s="1">
        <v>70</v>
      </c>
      <c r="O45" s="1">
        <v>80</v>
      </c>
      <c r="P45" s="1">
        <v>70</v>
      </c>
      <c r="Q45" s="1">
        <f t="shared" si="11"/>
        <v>44.480399999999996</v>
      </c>
      <c r="R45" s="5">
        <f>14*Q45-P45-O45-N45-F45</f>
        <v>231.4546</v>
      </c>
      <c r="S45" s="5"/>
      <c r="T45" s="1"/>
      <c r="U45" s="1">
        <f t="shared" si="4"/>
        <v>14.000000000000002</v>
      </c>
      <c r="V45" s="1">
        <f t="shared" si="5"/>
        <v>8.7964811467522779</v>
      </c>
      <c r="W45" s="1">
        <v>41.355200000000004</v>
      </c>
      <c r="X45" s="1">
        <v>40.161000000000001</v>
      </c>
      <c r="Y45" s="1">
        <v>37.885199999999998</v>
      </c>
      <c r="Z45" s="1">
        <v>43.086200000000012</v>
      </c>
      <c r="AA45" s="1">
        <v>56.808399999999992</v>
      </c>
      <c r="AB45" s="1"/>
      <c r="AC45" s="1">
        <f t="shared" si="12"/>
        <v>231.4546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205.07499999999999</v>
      </c>
      <c r="D46" s="1"/>
      <c r="E46" s="1">
        <v>110.839</v>
      </c>
      <c r="F46" s="1">
        <v>38.258000000000003</v>
      </c>
      <c r="G46" s="6">
        <v>1</v>
      </c>
      <c r="H46" s="1">
        <v>45</v>
      </c>
      <c r="I46" s="1" t="s">
        <v>34</v>
      </c>
      <c r="J46" s="1">
        <v>111</v>
      </c>
      <c r="K46" s="1">
        <f t="shared" si="10"/>
        <v>-0.16100000000000136</v>
      </c>
      <c r="L46" s="1"/>
      <c r="M46" s="1"/>
      <c r="N46" s="1">
        <v>20</v>
      </c>
      <c r="O46" s="1"/>
      <c r="P46" s="1"/>
      <c r="Q46" s="1">
        <f t="shared" si="11"/>
        <v>22.1678</v>
      </c>
      <c r="R46" s="5">
        <f>12*Q46-P46-O46-N46-F46</f>
        <v>207.75559999999999</v>
      </c>
      <c r="S46" s="5"/>
      <c r="T46" s="1"/>
      <c r="U46" s="1">
        <f t="shared" si="4"/>
        <v>12</v>
      </c>
      <c r="V46" s="1">
        <f t="shared" si="5"/>
        <v>2.6280460848618268</v>
      </c>
      <c r="W46" s="1">
        <v>14.1608</v>
      </c>
      <c r="X46" s="1">
        <v>17.601600000000001</v>
      </c>
      <c r="Y46" s="1">
        <v>16.573799999999999</v>
      </c>
      <c r="Z46" s="1">
        <v>13.409000000000001</v>
      </c>
      <c r="AA46" s="1">
        <v>16.014199999999999</v>
      </c>
      <c r="AB46" s="1"/>
      <c r="AC46" s="1">
        <f t="shared" si="12"/>
        <v>207.75559999999999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216.93199999999999</v>
      </c>
      <c r="D47" s="1">
        <v>101.16500000000001</v>
      </c>
      <c r="E47" s="1">
        <v>175.441</v>
      </c>
      <c r="F47" s="1">
        <v>115.70099999999999</v>
      </c>
      <c r="G47" s="6">
        <v>1</v>
      </c>
      <c r="H47" s="1">
        <v>45</v>
      </c>
      <c r="I47" s="1" t="s">
        <v>34</v>
      </c>
      <c r="J47" s="1">
        <v>173</v>
      </c>
      <c r="K47" s="1">
        <f t="shared" si="10"/>
        <v>2.4410000000000025</v>
      </c>
      <c r="L47" s="1"/>
      <c r="M47" s="1"/>
      <c r="N47" s="1">
        <v>40</v>
      </c>
      <c r="O47" s="1">
        <v>40</v>
      </c>
      <c r="P47" s="1">
        <v>30</v>
      </c>
      <c r="Q47" s="1">
        <f t="shared" si="11"/>
        <v>35.088200000000001</v>
      </c>
      <c r="R47" s="5">
        <f t="shared" si="9"/>
        <v>230.44560000000004</v>
      </c>
      <c r="S47" s="5"/>
      <c r="T47" s="1"/>
      <c r="U47" s="1">
        <f t="shared" si="4"/>
        <v>13</v>
      </c>
      <c r="V47" s="1">
        <f t="shared" si="5"/>
        <v>6.4323903762518455</v>
      </c>
      <c r="W47" s="1">
        <v>28.471599999999999</v>
      </c>
      <c r="X47" s="1">
        <v>30.777000000000001</v>
      </c>
      <c r="Y47" s="1">
        <v>23.405200000000001</v>
      </c>
      <c r="Z47" s="1">
        <v>33.642399999999988</v>
      </c>
      <c r="AA47" s="1">
        <v>35.893999999999998</v>
      </c>
      <c r="AB47" s="1"/>
      <c r="AC47" s="1">
        <f t="shared" si="12"/>
        <v>230.44560000000004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13</v>
      </c>
      <c r="D48" s="1">
        <v>3</v>
      </c>
      <c r="E48" s="1">
        <v>6</v>
      </c>
      <c r="F48" s="1">
        <v>9</v>
      </c>
      <c r="G48" s="6">
        <v>0.09</v>
      </c>
      <c r="H48" s="1">
        <v>45</v>
      </c>
      <c r="I48" s="1" t="s">
        <v>34</v>
      </c>
      <c r="J48" s="1">
        <v>6</v>
      </c>
      <c r="K48" s="1">
        <f t="shared" si="10"/>
        <v>0</v>
      </c>
      <c r="L48" s="1"/>
      <c r="M48" s="1"/>
      <c r="N48" s="1"/>
      <c r="O48" s="1"/>
      <c r="P48" s="1"/>
      <c r="Q48" s="1">
        <f t="shared" si="11"/>
        <v>1.2</v>
      </c>
      <c r="R48" s="5">
        <f t="shared" si="9"/>
        <v>6.6</v>
      </c>
      <c r="S48" s="5"/>
      <c r="T48" s="1"/>
      <c r="U48" s="1">
        <f t="shared" si="4"/>
        <v>13</v>
      </c>
      <c r="V48" s="1">
        <f t="shared" si="5"/>
        <v>7.5</v>
      </c>
      <c r="W48" s="1">
        <v>0.2</v>
      </c>
      <c r="X48" s="1">
        <v>0.8</v>
      </c>
      <c r="Y48" s="1">
        <v>0.2</v>
      </c>
      <c r="Z48" s="1">
        <v>1</v>
      </c>
      <c r="AA48" s="1">
        <v>0</v>
      </c>
      <c r="AB48" s="1" t="s">
        <v>168</v>
      </c>
      <c r="AC48" s="1">
        <f t="shared" si="12"/>
        <v>0.59399999999999997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33</v>
      </c>
      <c r="C49" s="1">
        <v>411</v>
      </c>
      <c r="D49" s="1"/>
      <c r="E49" s="1">
        <v>219</v>
      </c>
      <c r="F49" s="1">
        <v>164</v>
      </c>
      <c r="G49" s="6">
        <v>0.35</v>
      </c>
      <c r="H49" s="1">
        <v>45</v>
      </c>
      <c r="I49" s="1" t="s">
        <v>34</v>
      </c>
      <c r="J49" s="1">
        <v>219</v>
      </c>
      <c r="K49" s="1">
        <f t="shared" si="10"/>
        <v>0</v>
      </c>
      <c r="L49" s="1"/>
      <c r="M49" s="1"/>
      <c r="N49" s="1">
        <v>60</v>
      </c>
      <c r="O49" s="1">
        <v>80</v>
      </c>
      <c r="P49" s="1">
        <v>60</v>
      </c>
      <c r="Q49" s="1">
        <f t="shared" si="11"/>
        <v>43.8</v>
      </c>
      <c r="R49" s="5">
        <f t="shared" si="9"/>
        <v>205.39999999999998</v>
      </c>
      <c r="S49" s="5"/>
      <c r="T49" s="1"/>
      <c r="U49" s="1">
        <f t="shared" si="4"/>
        <v>13</v>
      </c>
      <c r="V49" s="1">
        <f t="shared" si="5"/>
        <v>8.3105022831050235</v>
      </c>
      <c r="W49" s="1">
        <v>41.4</v>
      </c>
      <c r="X49" s="1">
        <v>45.2</v>
      </c>
      <c r="Y49" s="1">
        <v>47.4</v>
      </c>
      <c r="Z49" s="1">
        <v>53.6</v>
      </c>
      <c r="AA49" s="1">
        <v>68</v>
      </c>
      <c r="AB49" s="1" t="s">
        <v>89</v>
      </c>
      <c r="AC49" s="1">
        <f t="shared" si="12"/>
        <v>71.889999999999986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90</v>
      </c>
      <c r="B50" s="10" t="s">
        <v>37</v>
      </c>
      <c r="C50" s="10">
        <v>229.833</v>
      </c>
      <c r="D50" s="10">
        <v>27.318999999999999</v>
      </c>
      <c r="E50" s="10">
        <v>204.33</v>
      </c>
      <c r="F50" s="10"/>
      <c r="G50" s="11">
        <v>0</v>
      </c>
      <c r="H50" s="10">
        <v>45</v>
      </c>
      <c r="I50" s="10" t="s">
        <v>60</v>
      </c>
      <c r="J50" s="10">
        <v>223</v>
      </c>
      <c r="K50" s="10">
        <f t="shared" si="10"/>
        <v>-18.669999999999987</v>
      </c>
      <c r="L50" s="10"/>
      <c r="M50" s="10"/>
      <c r="N50" s="10"/>
      <c r="O50" s="10"/>
      <c r="P50" s="10"/>
      <c r="Q50" s="10">
        <f t="shared" si="11"/>
        <v>40.866</v>
      </c>
      <c r="R50" s="12"/>
      <c r="S50" s="12"/>
      <c r="T50" s="10"/>
      <c r="U50" s="10">
        <f t="shared" si="4"/>
        <v>0</v>
      </c>
      <c r="V50" s="10">
        <f t="shared" si="5"/>
        <v>0</v>
      </c>
      <c r="W50" s="10">
        <v>40.971400000000003</v>
      </c>
      <c r="X50" s="10">
        <v>37.470999999999997</v>
      </c>
      <c r="Y50" s="10">
        <v>34.905799999999999</v>
      </c>
      <c r="Z50" s="10">
        <v>46.410600000000002</v>
      </c>
      <c r="AA50" s="10">
        <v>42.4208</v>
      </c>
      <c r="AB50" s="10" t="s">
        <v>91</v>
      </c>
      <c r="AC50" s="10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94.778000000000006</v>
      </c>
      <c r="D51" s="1"/>
      <c r="E51" s="1">
        <v>58.24</v>
      </c>
      <c r="F51" s="1">
        <v>36.537999999999997</v>
      </c>
      <c r="G51" s="6">
        <v>1</v>
      </c>
      <c r="H51" s="1">
        <v>45</v>
      </c>
      <c r="I51" s="1" t="s">
        <v>34</v>
      </c>
      <c r="J51" s="1">
        <v>54</v>
      </c>
      <c r="K51" s="1">
        <f t="shared" si="10"/>
        <v>4.240000000000002</v>
      </c>
      <c r="L51" s="1"/>
      <c r="M51" s="1"/>
      <c r="N51" s="1">
        <v>82</v>
      </c>
      <c r="O51" s="1">
        <v>100</v>
      </c>
      <c r="P51" s="1">
        <v>80</v>
      </c>
      <c r="Q51" s="1">
        <f t="shared" si="11"/>
        <v>11.648</v>
      </c>
      <c r="R51" s="5"/>
      <c r="S51" s="5"/>
      <c r="T51" s="1"/>
      <c r="U51" s="1">
        <f t="shared" si="4"/>
        <v>25.629979395604398</v>
      </c>
      <c r="V51" s="1">
        <f t="shared" si="5"/>
        <v>25.629979395604398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30" t="s">
        <v>164</v>
      </c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108.93</v>
      </c>
      <c r="D52" s="1"/>
      <c r="E52" s="1">
        <v>32.344000000000001</v>
      </c>
      <c r="F52" s="1">
        <v>67.337000000000003</v>
      </c>
      <c r="G52" s="6">
        <v>1</v>
      </c>
      <c r="H52" s="1">
        <v>45</v>
      </c>
      <c r="I52" s="1" t="s">
        <v>34</v>
      </c>
      <c r="J52" s="1">
        <v>31</v>
      </c>
      <c r="K52" s="1">
        <f t="shared" si="10"/>
        <v>1.3440000000000012</v>
      </c>
      <c r="L52" s="1"/>
      <c r="M52" s="1"/>
      <c r="N52" s="1"/>
      <c r="O52" s="1"/>
      <c r="P52" s="1"/>
      <c r="Q52" s="1">
        <f t="shared" si="11"/>
        <v>6.4687999999999999</v>
      </c>
      <c r="R52" s="5">
        <f t="shared" ref="R52:R82" si="13">13*Q52-P52-O52-N52-F52</f>
        <v>16.75739999999999</v>
      </c>
      <c r="S52" s="5"/>
      <c r="T52" s="1"/>
      <c r="U52" s="1">
        <f t="shared" si="4"/>
        <v>13</v>
      </c>
      <c r="V52" s="1">
        <f t="shared" si="5"/>
        <v>10.409504081127876</v>
      </c>
      <c r="W52" s="1">
        <v>4.9565999999999999</v>
      </c>
      <c r="X52" s="1">
        <v>4.1802000000000001</v>
      </c>
      <c r="Y52" s="1">
        <v>5.0380000000000003</v>
      </c>
      <c r="Z52" s="1">
        <v>4.9021999999999997</v>
      </c>
      <c r="AA52" s="1">
        <v>12.333600000000001</v>
      </c>
      <c r="AB52" s="30" t="s">
        <v>38</v>
      </c>
      <c r="AC52" s="1">
        <f t="shared" si="12"/>
        <v>16.75739999999999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33</v>
      </c>
      <c r="C53" s="1">
        <v>188</v>
      </c>
      <c r="D53" s="1"/>
      <c r="E53" s="1">
        <v>95</v>
      </c>
      <c r="F53" s="1">
        <v>77</v>
      </c>
      <c r="G53" s="6">
        <v>0.28000000000000003</v>
      </c>
      <c r="H53" s="1">
        <v>45</v>
      </c>
      <c r="I53" s="1" t="s">
        <v>34</v>
      </c>
      <c r="J53" s="1">
        <v>95</v>
      </c>
      <c r="K53" s="1">
        <f t="shared" si="10"/>
        <v>0</v>
      </c>
      <c r="L53" s="1"/>
      <c r="M53" s="1"/>
      <c r="N53" s="1">
        <v>0</v>
      </c>
      <c r="O53" s="1"/>
      <c r="P53" s="1">
        <v>16</v>
      </c>
      <c r="Q53" s="1">
        <f t="shared" si="11"/>
        <v>19</v>
      </c>
      <c r="R53" s="5">
        <f t="shared" si="13"/>
        <v>154</v>
      </c>
      <c r="S53" s="5"/>
      <c r="T53" s="1"/>
      <c r="U53" s="1">
        <f t="shared" si="4"/>
        <v>13</v>
      </c>
      <c r="V53" s="1">
        <f t="shared" si="5"/>
        <v>4.8947368421052628</v>
      </c>
      <c r="W53" s="1">
        <v>12.4</v>
      </c>
      <c r="X53" s="1">
        <v>12</v>
      </c>
      <c r="Y53" s="1">
        <v>22.4</v>
      </c>
      <c r="Z53" s="1">
        <v>14.8</v>
      </c>
      <c r="AA53" s="1">
        <v>5.8</v>
      </c>
      <c r="AB53" s="1"/>
      <c r="AC53" s="1">
        <f t="shared" si="12"/>
        <v>43.120000000000005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33</v>
      </c>
      <c r="C54" s="1">
        <v>470</v>
      </c>
      <c r="D54" s="1">
        <v>256</v>
      </c>
      <c r="E54" s="1">
        <v>263</v>
      </c>
      <c r="F54" s="1">
        <v>367</v>
      </c>
      <c r="G54" s="6">
        <v>0.35</v>
      </c>
      <c r="H54" s="1">
        <v>45</v>
      </c>
      <c r="I54" s="1" t="s">
        <v>34</v>
      </c>
      <c r="J54" s="1">
        <v>263</v>
      </c>
      <c r="K54" s="1">
        <f t="shared" si="10"/>
        <v>0</v>
      </c>
      <c r="L54" s="1"/>
      <c r="M54" s="1"/>
      <c r="N54" s="1">
        <v>100</v>
      </c>
      <c r="O54" s="1">
        <v>100</v>
      </c>
      <c r="P54" s="1">
        <v>100</v>
      </c>
      <c r="Q54" s="1">
        <f t="shared" si="11"/>
        <v>52.6</v>
      </c>
      <c r="R54" s="5">
        <f t="shared" si="13"/>
        <v>16.800000000000068</v>
      </c>
      <c r="S54" s="5"/>
      <c r="T54" s="1"/>
      <c r="U54" s="1">
        <f t="shared" si="4"/>
        <v>13.000000000000002</v>
      </c>
      <c r="V54" s="1">
        <f t="shared" si="5"/>
        <v>12.680608365019012</v>
      </c>
      <c r="W54" s="1">
        <v>68.8</v>
      </c>
      <c r="X54" s="1">
        <v>74.2</v>
      </c>
      <c r="Y54" s="1">
        <v>46</v>
      </c>
      <c r="Z54" s="1">
        <v>299.60000000000002</v>
      </c>
      <c r="AA54" s="1">
        <v>203.4</v>
      </c>
      <c r="AB54" s="1" t="s">
        <v>97</v>
      </c>
      <c r="AC54" s="1">
        <f t="shared" si="12"/>
        <v>5.8800000000000239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33</v>
      </c>
      <c r="C55" s="1">
        <v>229</v>
      </c>
      <c r="D55" s="1"/>
      <c r="E55" s="1">
        <v>108</v>
      </c>
      <c r="F55" s="1">
        <v>51</v>
      </c>
      <c r="G55" s="6">
        <v>0.28000000000000003</v>
      </c>
      <c r="H55" s="1">
        <v>45</v>
      </c>
      <c r="I55" s="1" t="s">
        <v>34</v>
      </c>
      <c r="J55" s="1">
        <v>111</v>
      </c>
      <c r="K55" s="1">
        <f t="shared" si="10"/>
        <v>-3</v>
      </c>
      <c r="L55" s="1"/>
      <c r="M55" s="1"/>
      <c r="N55" s="1">
        <v>80</v>
      </c>
      <c r="O55" s="1">
        <v>100</v>
      </c>
      <c r="P55" s="1">
        <v>70</v>
      </c>
      <c r="Q55" s="1">
        <f t="shared" si="11"/>
        <v>21.6</v>
      </c>
      <c r="R55" s="5"/>
      <c r="S55" s="5"/>
      <c r="T55" s="1"/>
      <c r="U55" s="1">
        <f t="shared" si="4"/>
        <v>13.935185185185185</v>
      </c>
      <c r="V55" s="1">
        <f t="shared" si="5"/>
        <v>13.935185185185185</v>
      </c>
      <c r="W55" s="1">
        <v>29.8</v>
      </c>
      <c r="X55" s="1">
        <v>25</v>
      </c>
      <c r="Y55" s="1">
        <v>24.2</v>
      </c>
      <c r="Z55" s="1">
        <v>27.4</v>
      </c>
      <c r="AA55" s="1">
        <v>33.6</v>
      </c>
      <c r="AB55" s="1" t="s">
        <v>99</v>
      </c>
      <c r="AC55" s="1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33</v>
      </c>
      <c r="C56" s="1">
        <v>739</v>
      </c>
      <c r="D56" s="1"/>
      <c r="E56" s="1">
        <v>406</v>
      </c>
      <c r="F56" s="1">
        <v>168</v>
      </c>
      <c r="G56" s="6">
        <v>0.35</v>
      </c>
      <c r="H56" s="1">
        <v>45</v>
      </c>
      <c r="I56" s="1" t="s">
        <v>40</v>
      </c>
      <c r="J56" s="1">
        <v>408</v>
      </c>
      <c r="K56" s="1">
        <f t="shared" si="10"/>
        <v>-2</v>
      </c>
      <c r="L56" s="1"/>
      <c r="M56" s="1"/>
      <c r="N56" s="1">
        <v>250</v>
      </c>
      <c r="O56" s="1">
        <v>300</v>
      </c>
      <c r="P56" s="1">
        <v>250</v>
      </c>
      <c r="Q56" s="1">
        <f t="shared" si="11"/>
        <v>81.2</v>
      </c>
      <c r="R56" s="5">
        <f t="shared" ref="R56:R57" si="14">14*Q56-P56-O56-N56-F56</f>
        <v>168.79999999999995</v>
      </c>
      <c r="S56" s="5"/>
      <c r="T56" s="1"/>
      <c r="U56" s="1">
        <f t="shared" si="4"/>
        <v>13.999999999999998</v>
      </c>
      <c r="V56" s="1">
        <f t="shared" si="5"/>
        <v>11.921182266009852</v>
      </c>
      <c r="W56" s="1">
        <v>94.4</v>
      </c>
      <c r="X56" s="1">
        <v>77.599999999999994</v>
      </c>
      <c r="Y56" s="1">
        <v>100</v>
      </c>
      <c r="Z56" s="1">
        <v>88.2</v>
      </c>
      <c r="AA56" s="1">
        <v>89.4</v>
      </c>
      <c r="AB56" s="1"/>
      <c r="AC56" s="1">
        <f t="shared" si="12"/>
        <v>59.079999999999977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33</v>
      </c>
      <c r="C57" s="1">
        <v>1005</v>
      </c>
      <c r="D57" s="1"/>
      <c r="E57" s="1">
        <v>703</v>
      </c>
      <c r="F57" s="1">
        <v>118</v>
      </c>
      <c r="G57" s="6">
        <v>0.35</v>
      </c>
      <c r="H57" s="1">
        <v>45</v>
      </c>
      <c r="I57" s="1" t="s">
        <v>40</v>
      </c>
      <c r="J57" s="1">
        <v>705</v>
      </c>
      <c r="K57" s="1">
        <f t="shared" si="10"/>
        <v>-2</v>
      </c>
      <c r="L57" s="1"/>
      <c r="M57" s="1"/>
      <c r="N57" s="1">
        <v>140</v>
      </c>
      <c r="O57" s="1">
        <v>200</v>
      </c>
      <c r="P57" s="1">
        <v>100</v>
      </c>
      <c r="Q57" s="1">
        <f t="shared" si="11"/>
        <v>140.6</v>
      </c>
      <c r="R57" s="5">
        <f t="shared" si="14"/>
        <v>1410.3999999999999</v>
      </c>
      <c r="S57" s="5"/>
      <c r="T57" s="1"/>
      <c r="U57" s="1">
        <f t="shared" si="4"/>
        <v>14</v>
      </c>
      <c r="V57" s="1">
        <f t="shared" si="5"/>
        <v>3.9687055476529163</v>
      </c>
      <c r="W57" s="1">
        <v>87.2</v>
      </c>
      <c r="X57" s="1">
        <v>111</v>
      </c>
      <c r="Y57" s="1">
        <v>130.6</v>
      </c>
      <c r="Z57" s="1">
        <v>106.2</v>
      </c>
      <c r="AA57" s="1">
        <v>128.6</v>
      </c>
      <c r="AB57" s="14" t="s">
        <v>159</v>
      </c>
      <c r="AC57" s="1">
        <f t="shared" si="12"/>
        <v>493.63999999999993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33</v>
      </c>
      <c r="C58" s="1">
        <v>71</v>
      </c>
      <c r="D58" s="1"/>
      <c r="E58" s="1">
        <v>45</v>
      </c>
      <c r="F58" s="1">
        <v>7</v>
      </c>
      <c r="G58" s="6">
        <v>0.28000000000000003</v>
      </c>
      <c r="H58" s="1">
        <v>45</v>
      </c>
      <c r="I58" s="1" t="s">
        <v>34</v>
      </c>
      <c r="J58" s="1">
        <v>59</v>
      </c>
      <c r="K58" s="1">
        <f t="shared" si="10"/>
        <v>-14</v>
      </c>
      <c r="L58" s="1"/>
      <c r="M58" s="1"/>
      <c r="N58" s="1">
        <v>80</v>
      </c>
      <c r="O58" s="1">
        <v>80</v>
      </c>
      <c r="P58" s="1">
        <v>70</v>
      </c>
      <c r="Q58" s="1">
        <f t="shared" si="11"/>
        <v>9</v>
      </c>
      <c r="R58" s="5"/>
      <c r="S58" s="5"/>
      <c r="T58" s="1"/>
      <c r="U58" s="1">
        <f t="shared" si="4"/>
        <v>26.333333333333332</v>
      </c>
      <c r="V58" s="1">
        <f t="shared" si="5"/>
        <v>26.333333333333332</v>
      </c>
      <c r="W58" s="1">
        <v>22.8</v>
      </c>
      <c r="X58" s="1">
        <v>11.8</v>
      </c>
      <c r="Y58" s="1">
        <v>12.4</v>
      </c>
      <c r="Z58" s="1">
        <v>17.8</v>
      </c>
      <c r="AA58" s="1">
        <v>16.399999999999999</v>
      </c>
      <c r="AB58" s="30" t="s">
        <v>38</v>
      </c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33</v>
      </c>
      <c r="C59" s="1">
        <v>389</v>
      </c>
      <c r="D59" s="1">
        <v>208</v>
      </c>
      <c r="E59" s="1">
        <v>260</v>
      </c>
      <c r="F59" s="1">
        <v>271</v>
      </c>
      <c r="G59" s="6">
        <v>0.41</v>
      </c>
      <c r="H59" s="1">
        <v>45</v>
      </c>
      <c r="I59" s="1" t="s">
        <v>34</v>
      </c>
      <c r="J59" s="1">
        <v>261</v>
      </c>
      <c r="K59" s="1">
        <f t="shared" si="10"/>
        <v>-1</v>
      </c>
      <c r="L59" s="1"/>
      <c r="M59" s="1"/>
      <c r="N59" s="1">
        <v>50</v>
      </c>
      <c r="O59" s="1">
        <v>50</v>
      </c>
      <c r="P59" s="1">
        <v>50</v>
      </c>
      <c r="Q59" s="1">
        <f t="shared" si="11"/>
        <v>52</v>
      </c>
      <c r="R59" s="5">
        <f t="shared" si="13"/>
        <v>255</v>
      </c>
      <c r="S59" s="5"/>
      <c r="T59" s="1"/>
      <c r="U59" s="1">
        <f t="shared" si="4"/>
        <v>13</v>
      </c>
      <c r="V59" s="1">
        <f t="shared" si="5"/>
        <v>8.0961538461538467</v>
      </c>
      <c r="W59" s="1">
        <v>45.4</v>
      </c>
      <c r="X59" s="1">
        <v>55.6</v>
      </c>
      <c r="Y59" s="1">
        <v>49.6</v>
      </c>
      <c r="Z59" s="1">
        <v>43.4</v>
      </c>
      <c r="AA59" s="1">
        <v>57.2</v>
      </c>
      <c r="AB59" s="1" t="s">
        <v>35</v>
      </c>
      <c r="AC59" s="1">
        <f t="shared" si="12"/>
        <v>104.55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33</v>
      </c>
      <c r="C60" s="1">
        <v>504</v>
      </c>
      <c r="D60" s="1"/>
      <c r="E60" s="13">
        <f>407+E97</f>
        <v>409.07799999999997</v>
      </c>
      <c r="F60" s="1">
        <v>5</v>
      </c>
      <c r="G60" s="6">
        <v>0.41</v>
      </c>
      <c r="H60" s="1">
        <v>45</v>
      </c>
      <c r="I60" s="1" t="s">
        <v>40</v>
      </c>
      <c r="J60" s="1">
        <v>552</v>
      </c>
      <c r="K60" s="1">
        <f t="shared" si="10"/>
        <v>-142.92200000000003</v>
      </c>
      <c r="L60" s="1"/>
      <c r="M60" s="1"/>
      <c r="N60" s="1">
        <v>440</v>
      </c>
      <c r="O60" s="1">
        <v>600</v>
      </c>
      <c r="P60" s="1">
        <v>500</v>
      </c>
      <c r="Q60" s="1">
        <f t="shared" si="11"/>
        <v>81.815599999999989</v>
      </c>
      <c r="R60" s="5"/>
      <c r="S60" s="5"/>
      <c r="T60" s="1"/>
      <c r="U60" s="1">
        <f t="shared" si="4"/>
        <v>18.883929226211141</v>
      </c>
      <c r="V60" s="1">
        <f t="shared" si="5"/>
        <v>18.883929226211141</v>
      </c>
      <c r="W60" s="1">
        <v>139</v>
      </c>
      <c r="X60" s="1">
        <v>65.2</v>
      </c>
      <c r="Y60" s="1">
        <v>98.2</v>
      </c>
      <c r="Z60" s="1">
        <v>111.41540000000001</v>
      </c>
      <c r="AA60" s="1">
        <v>89.4</v>
      </c>
      <c r="AB60" s="14" t="s">
        <v>105</v>
      </c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33</v>
      </c>
      <c r="C61" s="1">
        <v>499</v>
      </c>
      <c r="D61" s="1"/>
      <c r="E61" s="1">
        <v>398</v>
      </c>
      <c r="F61" s="1">
        <v>12</v>
      </c>
      <c r="G61" s="6">
        <v>0.41</v>
      </c>
      <c r="H61" s="1">
        <v>45</v>
      </c>
      <c r="I61" s="1" t="s">
        <v>34</v>
      </c>
      <c r="J61" s="1">
        <v>402</v>
      </c>
      <c r="K61" s="1">
        <f t="shared" si="10"/>
        <v>-4</v>
      </c>
      <c r="L61" s="1"/>
      <c r="M61" s="1"/>
      <c r="N61" s="1">
        <v>150</v>
      </c>
      <c r="O61" s="1">
        <v>200</v>
      </c>
      <c r="P61" s="1">
        <v>180</v>
      </c>
      <c r="Q61" s="1">
        <f t="shared" si="11"/>
        <v>79.599999999999994</v>
      </c>
      <c r="R61" s="5">
        <f t="shared" si="13"/>
        <v>492.79999999999995</v>
      </c>
      <c r="S61" s="5"/>
      <c r="T61" s="1"/>
      <c r="U61" s="1">
        <f t="shared" si="4"/>
        <v>13</v>
      </c>
      <c r="V61" s="1">
        <f t="shared" si="5"/>
        <v>6.809045226130654</v>
      </c>
      <c r="W61" s="1">
        <v>65</v>
      </c>
      <c r="X61" s="1">
        <v>59.2</v>
      </c>
      <c r="Y61" s="1">
        <v>66.2</v>
      </c>
      <c r="Z61" s="1">
        <v>57.8</v>
      </c>
      <c r="AA61" s="1">
        <v>71.8</v>
      </c>
      <c r="AB61" s="1" t="s">
        <v>107</v>
      </c>
      <c r="AC61" s="1">
        <f t="shared" si="12"/>
        <v>202.04799999999997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33</v>
      </c>
      <c r="C62" s="1">
        <v>90</v>
      </c>
      <c r="D62" s="1"/>
      <c r="E62" s="1">
        <v>61</v>
      </c>
      <c r="F62" s="1">
        <v>6</v>
      </c>
      <c r="G62" s="6">
        <v>0.4</v>
      </c>
      <c r="H62" s="1">
        <v>30</v>
      </c>
      <c r="I62" s="1" t="s">
        <v>34</v>
      </c>
      <c r="J62" s="1">
        <v>61</v>
      </c>
      <c r="K62" s="1">
        <f t="shared" si="10"/>
        <v>0</v>
      </c>
      <c r="L62" s="1"/>
      <c r="M62" s="1"/>
      <c r="N62" s="1">
        <v>50</v>
      </c>
      <c r="O62" s="1">
        <v>65</v>
      </c>
      <c r="P62" s="1"/>
      <c r="Q62" s="1">
        <f t="shared" si="11"/>
        <v>12.2</v>
      </c>
      <c r="R62" s="5">
        <f t="shared" si="13"/>
        <v>37.599999999999994</v>
      </c>
      <c r="S62" s="5"/>
      <c r="T62" s="1"/>
      <c r="U62" s="1">
        <f t="shared" si="4"/>
        <v>13</v>
      </c>
      <c r="V62" s="1">
        <f t="shared" si="5"/>
        <v>9.9180327868852469</v>
      </c>
      <c r="W62" s="1">
        <v>13.6</v>
      </c>
      <c r="X62" s="1">
        <v>5.6</v>
      </c>
      <c r="Y62" s="1">
        <v>11.8</v>
      </c>
      <c r="Z62" s="1">
        <v>10.6</v>
      </c>
      <c r="AA62" s="1">
        <v>12.2</v>
      </c>
      <c r="AB62" s="1"/>
      <c r="AC62" s="1">
        <f t="shared" si="12"/>
        <v>15.04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109</v>
      </c>
      <c r="B63" s="1" t="s">
        <v>37</v>
      </c>
      <c r="C63" s="1"/>
      <c r="D63" s="1"/>
      <c r="E63" s="1"/>
      <c r="F63" s="1"/>
      <c r="G63" s="6">
        <v>1</v>
      </c>
      <c r="H63" s="1">
        <v>30</v>
      </c>
      <c r="I63" s="1" t="s">
        <v>34</v>
      </c>
      <c r="J63" s="1">
        <v>1</v>
      </c>
      <c r="K63" s="1">
        <f t="shared" si="10"/>
        <v>-1</v>
      </c>
      <c r="L63" s="1"/>
      <c r="M63" s="1"/>
      <c r="N63" s="1">
        <v>10</v>
      </c>
      <c r="O63" s="1"/>
      <c r="P63" s="1"/>
      <c r="Q63" s="1">
        <f t="shared" si="11"/>
        <v>0</v>
      </c>
      <c r="R63" s="5"/>
      <c r="S63" s="5"/>
      <c r="T63" s="1"/>
      <c r="U63" s="1" t="e">
        <f t="shared" si="4"/>
        <v>#DIV/0!</v>
      </c>
      <c r="V63" s="1" t="e">
        <f t="shared" si="5"/>
        <v>#DIV/0!</v>
      </c>
      <c r="W63" s="1">
        <v>-0.2586</v>
      </c>
      <c r="X63" s="1">
        <v>1.0680000000000001</v>
      </c>
      <c r="Y63" s="1">
        <v>0.73860000000000003</v>
      </c>
      <c r="Z63" s="1">
        <v>1.5082</v>
      </c>
      <c r="AA63" s="1">
        <v>1.7128000000000001</v>
      </c>
      <c r="AB63" s="1" t="s">
        <v>110</v>
      </c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33</v>
      </c>
      <c r="C64" s="1">
        <v>121</v>
      </c>
      <c r="D64" s="1"/>
      <c r="E64" s="1">
        <v>48</v>
      </c>
      <c r="F64" s="1">
        <v>63</v>
      </c>
      <c r="G64" s="6">
        <v>0.41</v>
      </c>
      <c r="H64" s="1">
        <v>45</v>
      </c>
      <c r="I64" s="1" t="s">
        <v>34</v>
      </c>
      <c r="J64" s="1">
        <v>51</v>
      </c>
      <c r="K64" s="1">
        <f t="shared" si="10"/>
        <v>-3</v>
      </c>
      <c r="L64" s="1"/>
      <c r="M64" s="1"/>
      <c r="N64" s="1">
        <v>36</v>
      </c>
      <c r="O64" s="1">
        <v>32</v>
      </c>
      <c r="P64" s="1">
        <v>32</v>
      </c>
      <c r="Q64" s="1">
        <f t="shared" si="11"/>
        <v>9.6</v>
      </c>
      <c r="R64" s="5"/>
      <c r="S64" s="5"/>
      <c r="T64" s="1"/>
      <c r="U64" s="1">
        <f t="shared" si="4"/>
        <v>16.979166666666668</v>
      </c>
      <c r="V64" s="1">
        <f t="shared" si="5"/>
        <v>16.979166666666668</v>
      </c>
      <c r="W64" s="1">
        <v>15.2</v>
      </c>
      <c r="X64" s="1">
        <v>17.2</v>
      </c>
      <c r="Y64" s="1">
        <v>17.8</v>
      </c>
      <c r="Z64" s="1">
        <v>12.4</v>
      </c>
      <c r="AA64" s="1">
        <v>22.8</v>
      </c>
      <c r="AB64" s="30" t="s">
        <v>38</v>
      </c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37</v>
      </c>
      <c r="C65" s="1">
        <v>19.957999999999998</v>
      </c>
      <c r="D65" s="1"/>
      <c r="E65" s="1">
        <v>4.7190000000000003</v>
      </c>
      <c r="F65" s="1">
        <v>14.239000000000001</v>
      </c>
      <c r="G65" s="6">
        <v>1</v>
      </c>
      <c r="H65" s="1">
        <v>45</v>
      </c>
      <c r="I65" s="1" t="s">
        <v>34</v>
      </c>
      <c r="J65" s="1">
        <v>6</v>
      </c>
      <c r="K65" s="1">
        <f t="shared" si="10"/>
        <v>-1.2809999999999997</v>
      </c>
      <c r="L65" s="1"/>
      <c r="M65" s="1"/>
      <c r="N65" s="1">
        <v>0</v>
      </c>
      <c r="O65" s="1">
        <v>4</v>
      </c>
      <c r="P65" s="1"/>
      <c r="Q65" s="1">
        <f t="shared" si="11"/>
        <v>0.94380000000000008</v>
      </c>
      <c r="R65" s="5"/>
      <c r="S65" s="5"/>
      <c r="T65" s="1"/>
      <c r="U65" s="1">
        <f t="shared" si="4"/>
        <v>19.325068870523417</v>
      </c>
      <c r="V65" s="1">
        <f t="shared" si="5"/>
        <v>19.325068870523417</v>
      </c>
      <c r="W65" s="1">
        <v>1.915</v>
      </c>
      <c r="X65" s="1">
        <v>1.9121999999999999</v>
      </c>
      <c r="Y65" s="1">
        <v>1.4412</v>
      </c>
      <c r="Z65" s="1">
        <v>0.42980000000000002</v>
      </c>
      <c r="AA65" s="1">
        <v>3.319</v>
      </c>
      <c r="AB65" s="31" t="s">
        <v>94</v>
      </c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33</v>
      </c>
      <c r="C66" s="1">
        <v>288</v>
      </c>
      <c r="D66" s="1"/>
      <c r="E66" s="1">
        <v>243</v>
      </c>
      <c r="F66" s="1"/>
      <c r="G66" s="6">
        <v>0.36</v>
      </c>
      <c r="H66" s="1">
        <v>45</v>
      </c>
      <c r="I66" s="1" t="s">
        <v>34</v>
      </c>
      <c r="J66" s="1">
        <v>282</v>
      </c>
      <c r="K66" s="1">
        <f t="shared" ref="K66:K97" si="15">E66-J66</f>
        <v>-39</v>
      </c>
      <c r="L66" s="1"/>
      <c r="M66" s="1"/>
      <c r="N66" s="1">
        <v>260</v>
      </c>
      <c r="O66" s="1">
        <v>300</v>
      </c>
      <c r="P66" s="1">
        <v>260</v>
      </c>
      <c r="Q66" s="1">
        <f t="shared" si="11"/>
        <v>48.6</v>
      </c>
      <c r="R66" s="5"/>
      <c r="S66" s="5"/>
      <c r="T66" s="1"/>
      <c r="U66" s="1">
        <f t="shared" si="4"/>
        <v>16.872427983539094</v>
      </c>
      <c r="V66" s="1">
        <f t="shared" si="5"/>
        <v>16.872427983539094</v>
      </c>
      <c r="W66" s="1">
        <v>79.602400000000003</v>
      </c>
      <c r="X66" s="1">
        <v>16.2</v>
      </c>
      <c r="Y66" s="1">
        <v>33.4</v>
      </c>
      <c r="Z66" s="1">
        <v>70.2</v>
      </c>
      <c r="AA66" s="1">
        <v>25.2</v>
      </c>
      <c r="AB66" s="1" t="s">
        <v>114</v>
      </c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37</v>
      </c>
      <c r="C67" s="1">
        <v>35.585000000000001</v>
      </c>
      <c r="D67" s="1"/>
      <c r="E67" s="1">
        <v>17.202000000000002</v>
      </c>
      <c r="F67" s="1">
        <v>13.122999999999999</v>
      </c>
      <c r="G67" s="6">
        <v>1</v>
      </c>
      <c r="H67" s="1">
        <v>45</v>
      </c>
      <c r="I67" s="1" t="s">
        <v>34</v>
      </c>
      <c r="J67" s="1">
        <v>16</v>
      </c>
      <c r="K67" s="1">
        <f t="shared" si="15"/>
        <v>1.2020000000000017</v>
      </c>
      <c r="L67" s="1"/>
      <c r="M67" s="1"/>
      <c r="N67" s="1">
        <v>10</v>
      </c>
      <c r="O67" s="1">
        <v>20</v>
      </c>
      <c r="P67" s="1"/>
      <c r="Q67" s="1">
        <f t="shared" si="11"/>
        <v>3.4404000000000003</v>
      </c>
      <c r="R67" s="5">
        <v>4</v>
      </c>
      <c r="S67" s="5"/>
      <c r="T67" s="1"/>
      <c r="U67" s="1">
        <f t="shared" si="4"/>
        <v>13.696953842576443</v>
      </c>
      <c r="V67" s="1">
        <f t="shared" si="5"/>
        <v>12.534298337402626</v>
      </c>
      <c r="W67" s="1">
        <v>4.6067999999999998</v>
      </c>
      <c r="X67" s="1">
        <v>4.0752000000000006</v>
      </c>
      <c r="Y67" s="1">
        <v>2.4318</v>
      </c>
      <c r="Z67" s="1">
        <v>5.2694000000000001</v>
      </c>
      <c r="AA67" s="1">
        <v>4.4000000000000004</v>
      </c>
      <c r="AB67" s="1"/>
      <c r="AC67" s="1">
        <f t="shared" si="12"/>
        <v>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33</v>
      </c>
      <c r="C68" s="1">
        <v>253</v>
      </c>
      <c r="D68" s="1"/>
      <c r="E68" s="1">
        <v>143</v>
      </c>
      <c r="F68" s="1">
        <v>63</v>
      </c>
      <c r="G68" s="6">
        <v>0.41</v>
      </c>
      <c r="H68" s="1">
        <v>45</v>
      </c>
      <c r="I68" s="1" t="s">
        <v>34</v>
      </c>
      <c r="J68" s="1">
        <v>143</v>
      </c>
      <c r="K68" s="1">
        <f t="shared" si="15"/>
        <v>0</v>
      </c>
      <c r="L68" s="1"/>
      <c r="M68" s="1"/>
      <c r="N68" s="1">
        <v>40</v>
      </c>
      <c r="O68" s="1">
        <v>50</v>
      </c>
      <c r="P68" s="1">
        <v>50</v>
      </c>
      <c r="Q68" s="1">
        <f t="shared" si="11"/>
        <v>28.6</v>
      </c>
      <c r="R68" s="5">
        <f t="shared" si="13"/>
        <v>168.8</v>
      </c>
      <c r="S68" s="5"/>
      <c r="T68" s="1"/>
      <c r="U68" s="1">
        <f t="shared" si="4"/>
        <v>13</v>
      </c>
      <c r="V68" s="1">
        <f t="shared" si="5"/>
        <v>7.0979020979020975</v>
      </c>
      <c r="W68" s="1">
        <v>25.6</v>
      </c>
      <c r="X68" s="1">
        <v>27</v>
      </c>
      <c r="Y68" s="1">
        <v>31.6</v>
      </c>
      <c r="Z68" s="1">
        <v>22.6</v>
      </c>
      <c r="AA68" s="1">
        <v>20.6</v>
      </c>
      <c r="AB68" s="1" t="s">
        <v>35</v>
      </c>
      <c r="AC68" s="1">
        <f t="shared" si="12"/>
        <v>69.207999999999998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33</v>
      </c>
      <c r="C69" s="1">
        <v>174</v>
      </c>
      <c r="D69" s="1"/>
      <c r="E69" s="1">
        <v>85</v>
      </c>
      <c r="F69" s="1">
        <v>45</v>
      </c>
      <c r="G69" s="6">
        <v>0.41</v>
      </c>
      <c r="H69" s="1">
        <v>45</v>
      </c>
      <c r="I69" s="1" t="s">
        <v>34</v>
      </c>
      <c r="J69" s="1">
        <v>86</v>
      </c>
      <c r="K69" s="1">
        <f t="shared" si="15"/>
        <v>-1</v>
      </c>
      <c r="L69" s="1"/>
      <c r="M69" s="1"/>
      <c r="N69" s="1">
        <v>80</v>
      </c>
      <c r="O69" s="1">
        <v>90</v>
      </c>
      <c r="P69" s="1">
        <v>80</v>
      </c>
      <c r="Q69" s="1">
        <f t="shared" si="11"/>
        <v>17</v>
      </c>
      <c r="R69" s="5"/>
      <c r="S69" s="5"/>
      <c r="T69" s="1"/>
      <c r="U69" s="1">
        <f t="shared" si="4"/>
        <v>17.352941176470587</v>
      </c>
      <c r="V69" s="1">
        <f t="shared" si="5"/>
        <v>17.352941176470587</v>
      </c>
      <c r="W69" s="1">
        <v>28</v>
      </c>
      <c r="X69" s="1">
        <v>21.8</v>
      </c>
      <c r="Y69" s="1">
        <v>3.2</v>
      </c>
      <c r="Z69" s="1">
        <v>15.2</v>
      </c>
      <c r="AA69" s="1">
        <v>9.4</v>
      </c>
      <c r="AB69" s="1" t="s">
        <v>35</v>
      </c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33</v>
      </c>
      <c r="C70" s="1">
        <v>203</v>
      </c>
      <c r="D70" s="1">
        <v>38</v>
      </c>
      <c r="E70" s="1">
        <v>200</v>
      </c>
      <c r="F70" s="1"/>
      <c r="G70" s="6">
        <v>0.28000000000000003</v>
      </c>
      <c r="H70" s="1">
        <v>45</v>
      </c>
      <c r="I70" s="1" t="s">
        <v>34</v>
      </c>
      <c r="J70" s="1">
        <v>200</v>
      </c>
      <c r="K70" s="1">
        <f t="shared" si="15"/>
        <v>0</v>
      </c>
      <c r="L70" s="1"/>
      <c r="M70" s="1"/>
      <c r="N70" s="1">
        <v>50</v>
      </c>
      <c r="O70" s="1">
        <v>50</v>
      </c>
      <c r="P70" s="1">
        <v>40</v>
      </c>
      <c r="Q70" s="1">
        <f t="shared" si="11"/>
        <v>40</v>
      </c>
      <c r="R70" s="5">
        <f t="shared" si="13"/>
        <v>380</v>
      </c>
      <c r="S70" s="5"/>
      <c r="T70" s="1"/>
      <c r="U70" s="1">
        <f t="shared" si="4"/>
        <v>13</v>
      </c>
      <c r="V70" s="1">
        <f t="shared" si="5"/>
        <v>3.5</v>
      </c>
      <c r="W70" s="1">
        <v>84.2</v>
      </c>
      <c r="X70" s="1">
        <v>15.6</v>
      </c>
      <c r="Y70" s="1">
        <v>20.6</v>
      </c>
      <c r="Z70" s="1">
        <v>37</v>
      </c>
      <c r="AA70" s="1">
        <v>23.4</v>
      </c>
      <c r="AB70" s="1" t="s">
        <v>170</v>
      </c>
      <c r="AC70" s="1">
        <f t="shared" si="12"/>
        <v>106.4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33</v>
      </c>
      <c r="C71" s="1">
        <v>660.99800000000005</v>
      </c>
      <c r="D71" s="1">
        <v>303.01</v>
      </c>
      <c r="E71" s="1">
        <v>545.00800000000004</v>
      </c>
      <c r="F71" s="1">
        <v>224</v>
      </c>
      <c r="G71" s="6">
        <v>0.4</v>
      </c>
      <c r="H71" s="1">
        <v>45</v>
      </c>
      <c r="I71" s="1" t="s">
        <v>34</v>
      </c>
      <c r="J71" s="1">
        <v>546</v>
      </c>
      <c r="K71" s="1">
        <f t="shared" si="15"/>
        <v>-0.9919999999999618</v>
      </c>
      <c r="L71" s="1"/>
      <c r="M71" s="1"/>
      <c r="N71" s="1">
        <v>250</v>
      </c>
      <c r="O71" s="1">
        <v>300</v>
      </c>
      <c r="P71" s="1">
        <v>260</v>
      </c>
      <c r="Q71" s="1">
        <f t="shared" ref="Q71:Q102" si="16">E71/5</f>
        <v>109.00160000000001</v>
      </c>
      <c r="R71" s="5">
        <f t="shared" si="13"/>
        <v>383.02080000000024</v>
      </c>
      <c r="S71" s="5"/>
      <c r="T71" s="1"/>
      <c r="U71" s="1">
        <f t="shared" si="4"/>
        <v>13.000000000000002</v>
      </c>
      <c r="V71" s="1">
        <f t="shared" si="5"/>
        <v>9.4860992866159748</v>
      </c>
      <c r="W71" s="1">
        <v>116.4</v>
      </c>
      <c r="X71" s="1">
        <v>107</v>
      </c>
      <c r="Y71" s="1">
        <v>90.597400000000007</v>
      </c>
      <c r="Z71" s="1">
        <v>100.40300000000001</v>
      </c>
      <c r="AA71" s="1">
        <v>115.801</v>
      </c>
      <c r="AB71" s="1" t="s">
        <v>35</v>
      </c>
      <c r="AC71" s="1">
        <f t="shared" ref="AC71:AC102" si="17">R71*G71</f>
        <v>153.2083200000001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33</v>
      </c>
      <c r="C72" s="1">
        <v>79</v>
      </c>
      <c r="D72" s="1"/>
      <c r="E72" s="1">
        <v>35</v>
      </c>
      <c r="F72" s="1">
        <v>11</v>
      </c>
      <c r="G72" s="6">
        <v>0.33</v>
      </c>
      <c r="H72" s="1" t="e">
        <v>#N/A</v>
      </c>
      <c r="I72" s="1" t="s">
        <v>34</v>
      </c>
      <c r="J72" s="1">
        <v>47</v>
      </c>
      <c r="K72" s="1">
        <f t="shared" si="15"/>
        <v>-12</v>
      </c>
      <c r="L72" s="1"/>
      <c r="M72" s="1"/>
      <c r="N72" s="1">
        <v>36</v>
      </c>
      <c r="O72" s="1">
        <v>32</v>
      </c>
      <c r="P72" s="1">
        <v>32</v>
      </c>
      <c r="Q72" s="1">
        <f t="shared" si="16"/>
        <v>7</v>
      </c>
      <c r="R72" s="5"/>
      <c r="S72" s="5"/>
      <c r="T72" s="1"/>
      <c r="U72" s="1">
        <f t="shared" ref="U72:U102" si="18">(F72+N72+O72+P72+R72)/Q72</f>
        <v>15.857142857142858</v>
      </c>
      <c r="V72" s="1">
        <f t="shared" ref="V72:V102" si="19">(F72+N72+O72+P72)/Q72</f>
        <v>15.857142857142858</v>
      </c>
      <c r="W72" s="1">
        <v>26.2</v>
      </c>
      <c r="X72" s="1">
        <v>1.8</v>
      </c>
      <c r="Y72" s="1">
        <v>0.8</v>
      </c>
      <c r="Z72" s="1">
        <v>14.8</v>
      </c>
      <c r="AA72" s="1">
        <v>0.6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37</v>
      </c>
      <c r="C73" s="1">
        <v>30.161999999999999</v>
      </c>
      <c r="D73" s="1">
        <v>0.67700000000000005</v>
      </c>
      <c r="E73" s="1">
        <v>20.38</v>
      </c>
      <c r="F73" s="1">
        <v>5.9210000000000003</v>
      </c>
      <c r="G73" s="6">
        <v>1</v>
      </c>
      <c r="H73" s="1">
        <v>45</v>
      </c>
      <c r="I73" s="1" t="s">
        <v>34</v>
      </c>
      <c r="J73" s="1">
        <v>19.5</v>
      </c>
      <c r="K73" s="1">
        <f t="shared" si="15"/>
        <v>0.87999999999999901</v>
      </c>
      <c r="L73" s="1"/>
      <c r="M73" s="1"/>
      <c r="N73" s="1">
        <v>0</v>
      </c>
      <c r="O73" s="1">
        <v>6</v>
      </c>
      <c r="P73" s="1"/>
      <c r="Q73" s="1">
        <f t="shared" si="16"/>
        <v>4.0759999999999996</v>
      </c>
      <c r="R73" s="5">
        <f>12*Q73-P73-O73-N73-F73</f>
        <v>36.990999999999993</v>
      </c>
      <c r="S73" s="5"/>
      <c r="T73" s="1"/>
      <c r="U73" s="1">
        <f t="shared" si="18"/>
        <v>12</v>
      </c>
      <c r="V73" s="1">
        <f t="shared" si="19"/>
        <v>2.9246810598626105</v>
      </c>
      <c r="W73" s="1">
        <v>2.4489999999999998</v>
      </c>
      <c r="X73" s="1">
        <v>3.1318000000000001</v>
      </c>
      <c r="Y73" s="1">
        <v>2.7286000000000001</v>
      </c>
      <c r="Z73" s="1">
        <v>3.4178000000000002</v>
      </c>
      <c r="AA73" s="1">
        <v>3.0579999999999998</v>
      </c>
      <c r="AB73" s="1"/>
      <c r="AC73" s="1">
        <f t="shared" si="17"/>
        <v>36.990999999999993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33</v>
      </c>
      <c r="C74" s="1">
        <v>161</v>
      </c>
      <c r="D74" s="1"/>
      <c r="E74" s="1">
        <v>131</v>
      </c>
      <c r="F74" s="1">
        <v>1</v>
      </c>
      <c r="G74" s="6">
        <v>0.33</v>
      </c>
      <c r="H74" s="1">
        <v>45</v>
      </c>
      <c r="I74" s="1" t="s">
        <v>34</v>
      </c>
      <c r="J74" s="1">
        <v>135</v>
      </c>
      <c r="K74" s="1">
        <f t="shared" si="15"/>
        <v>-4</v>
      </c>
      <c r="L74" s="1"/>
      <c r="M74" s="1"/>
      <c r="N74" s="1">
        <v>103</v>
      </c>
      <c r="O74" s="1">
        <v>100</v>
      </c>
      <c r="P74" s="1">
        <v>90</v>
      </c>
      <c r="Q74" s="1">
        <f t="shared" si="16"/>
        <v>26.2</v>
      </c>
      <c r="R74" s="5">
        <f t="shared" si="13"/>
        <v>46.599999999999966</v>
      </c>
      <c r="S74" s="5"/>
      <c r="T74" s="1"/>
      <c r="U74" s="1">
        <f t="shared" si="18"/>
        <v>12.999999999999998</v>
      </c>
      <c r="V74" s="1">
        <f t="shared" si="19"/>
        <v>11.221374045801527</v>
      </c>
      <c r="W74" s="1">
        <v>39.200000000000003</v>
      </c>
      <c r="X74" s="1">
        <v>0.6</v>
      </c>
      <c r="Y74" s="1">
        <v>15.6</v>
      </c>
      <c r="Z74" s="1">
        <v>22.2</v>
      </c>
      <c r="AA74" s="1">
        <v>13.8</v>
      </c>
      <c r="AB74" s="1" t="s">
        <v>65</v>
      </c>
      <c r="AC74" s="1">
        <f t="shared" si="17"/>
        <v>15.377999999999989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37</v>
      </c>
      <c r="C75" s="1">
        <v>10.41</v>
      </c>
      <c r="D75" s="1">
        <v>1.4999999999999999E-2</v>
      </c>
      <c r="E75" s="1">
        <v>7.1619999999999999</v>
      </c>
      <c r="F75" s="1"/>
      <c r="G75" s="6">
        <v>1</v>
      </c>
      <c r="H75" s="1">
        <v>45</v>
      </c>
      <c r="I75" s="1" t="s">
        <v>34</v>
      </c>
      <c r="J75" s="1">
        <v>12.7</v>
      </c>
      <c r="K75" s="1">
        <f t="shared" si="15"/>
        <v>-5.5379999999999994</v>
      </c>
      <c r="L75" s="1"/>
      <c r="M75" s="1"/>
      <c r="N75" s="1">
        <v>7</v>
      </c>
      <c r="O75" s="1"/>
      <c r="P75" s="1"/>
      <c r="Q75" s="1">
        <f t="shared" si="16"/>
        <v>1.4323999999999999</v>
      </c>
      <c r="R75" s="5">
        <f t="shared" si="13"/>
        <v>11.621199999999998</v>
      </c>
      <c r="S75" s="5"/>
      <c r="T75" s="1"/>
      <c r="U75" s="1">
        <f t="shared" si="18"/>
        <v>13</v>
      </c>
      <c r="V75" s="1">
        <f t="shared" si="19"/>
        <v>4.886903099692824</v>
      </c>
      <c r="W75" s="1">
        <v>1.1719999999999999</v>
      </c>
      <c r="X75" s="1">
        <v>1.9448000000000001</v>
      </c>
      <c r="Y75" s="1">
        <v>1.5509999999999999</v>
      </c>
      <c r="Z75" s="1">
        <v>1.2498</v>
      </c>
      <c r="AA75" s="1">
        <v>0.78739999999999999</v>
      </c>
      <c r="AB75" s="1"/>
      <c r="AC75" s="1">
        <f t="shared" si="17"/>
        <v>11.621199999999998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33</v>
      </c>
      <c r="C76" s="1">
        <v>706</v>
      </c>
      <c r="D76" s="1"/>
      <c r="E76" s="1">
        <v>398</v>
      </c>
      <c r="F76" s="1">
        <v>214</v>
      </c>
      <c r="G76" s="6">
        <v>0.33</v>
      </c>
      <c r="H76" s="1">
        <v>45</v>
      </c>
      <c r="I76" s="1" t="s">
        <v>34</v>
      </c>
      <c r="J76" s="1">
        <v>397</v>
      </c>
      <c r="K76" s="1">
        <f t="shared" si="15"/>
        <v>1</v>
      </c>
      <c r="L76" s="1"/>
      <c r="M76" s="1"/>
      <c r="N76" s="1"/>
      <c r="O76" s="1"/>
      <c r="P76" s="1"/>
      <c r="Q76" s="1">
        <f t="shared" si="16"/>
        <v>79.599999999999994</v>
      </c>
      <c r="R76" s="5">
        <f>12*Q76-P76-O76-N76-F76</f>
        <v>741.19999999999993</v>
      </c>
      <c r="S76" s="5"/>
      <c r="T76" s="1"/>
      <c r="U76" s="1">
        <f t="shared" si="18"/>
        <v>12</v>
      </c>
      <c r="V76" s="1">
        <f t="shared" si="19"/>
        <v>2.6884422110552766</v>
      </c>
      <c r="W76" s="1">
        <v>117.6</v>
      </c>
      <c r="X76" s="1">
        <v>5.8</v>
      </c>
      <c r="Y76" s="1">
        <v>53.4</v>
      </c>
      <c r="Z76" s="1">
        <v>27.6</v>
      </c>
      <c r="AA76" s="1">
        <v>22.2</v>
      </c>
      <c r="AB76" s="14" t="s">
        <v>158</v>
      </c>
      <c r="AC76" s="1">
        <f t="shared" si="17"/>
        <v>244.59599999999998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37</v>
      </c>
      <c r="C77" s="1">
        <v>106.90600000000001</v>
      </c>
      <c r="D77" s="1"/>
      <c r="E77" s="1">
        <v>47.442999999999998</v>
      </c>
      <c r="F77" s="1">
        <v>43.749000000000002</v>
      </c>
      <c r="G77" s="6">
        <v>1</v>
      </c>
      <c r="H77" s="1">
        <v>45</v>
      </c>
      <c r="I77" s="1" t="s">
        <v>34</v>
      </c>
      <c r="J77" s="1">
        <v>42.93</v>
      </c>
      <c r="K77" s="1">
        <f t="shared" si="15"/>
        <v>4.5129999999999981</v>
      </c>
      <c r="L77" s="1"/>
      <c r="M77" s="1"/>
      <c r="N77" s="1">
        <v>20</v>
      </c>
      <c r="O77" s="1">
        <v>20</v>
      </c>
      <c r="P77" s="1"/>
      <c r="Q77" s="1">
        <f t="shared" si="16"/>
        <v>9.4885999999999999</v>
      </c>
      <c r="R77" s="5">
        <f t="shared" si="13"/>
        <v>39.602799999999995</v>
      </c>
      <c r="S77" s="5"/>
      <c r="T77" s="1"/>
      <c r="U77" s="1">
        <f t="shared" si="18"/>
        <v>13</v>
      </c>
      <c r="V77" s="1">
        <f t="shared" si="19"/>
        <v>8.8262757414160138</v>
      </c>
      <c r="W77" s="1">
        <v>9.532</v>
      </c>
      <c r="X77" s="1">
        <v>3.9285999999999999</v>
      </c>
      <c r="Y77" s="1">
        <v>3.9152</v>
      </c>
      <c r="Z77" s="1">
        <v>11.402200000000001</v>
      </c>
      <c r="AA77" s="1">
        <v>6.770999999999999</v>
      </c>
      <c r="AB77" s="1"/>
      <c r="AC77" s="1">
        <f t="shared" si="17"/>
        <v>39.602799999999995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33</v>
      </c>
      <c r="C78" s="1">
        <v>332</v>
      </c>
      <c r="D78" s="1"/>
      <c r="E78" s="1">
        <v>107</v>
      </c>
      <c r="F78" s="1">
        <v>186</v>
      </c>
      <c r="G78" s="6">
        <v>0.33</v>
      </c>
      <c r="H78" s="1">
        <v>45</v>
      </c>
      <c r="I78" s="1" t="s">
        <v>34</v>
      </c>
      <c r="J78" s="1">
        <v>115</v>
      </c>
      <c r="K78" s="1">
        <f t="shared" si="15"/>
        <v>-8</v>
      </c>
      <c r="L78" s="1"/>
      <c r="M78" s="1"/>
      <c r="N78" s="1"/>
      <c r="O78" s="1"/>
      <c r="P78" s="1"/>
      <c r="Q78" s="1">
        <f t="shared" si="16"/>
        <v>21.4</v>
      </c>
      <c r="R78" s="5">
        <f t="shared" si="13"/>
        <v>92.199999999999989</v>
      </c>
      <c r="S78" s="5"/>
      <c r="T78" s="1"/>
      <c r="U78" s="1">
        <f t="shared" si="18"/>
        <v>13</v>
      </c>
      <c r="V78" s="1">
        <f t="shared" si="19"/>
        <v>8.6915887850467293</v>
      </c>
      <c r="W78" s="1">
        <v>21.6</v>
      </c>
      <c r="X78" s="1">
        <v>157.80000000000001</v>
      </c>
      <c r="Y78" s="1">
        <v>109.8</v>
      </c>
      <c r="Z78" s="1">
        <v>31.2</v>
      </c>
      <c r="AA78" s="1">
        <v>6</v>
      </c>
      <c r="AB78" s="1" t="s">
        <v>127</v>
      </c>
      <c r="AC78" s="1">
        <f t="shared" si="17"/>
        <v>30.425999999999998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15.867000000000001</v>
      </c>
      <c r="D79" s="1">
        <v>5.0000000000000001E-3</v>
      </c>
      <c r="E79" s="1">
        <v>8.8249999999999993</v>
      </c>
      <c r="F79" s="1">
        <v>5.1360000000000001</v>
      </c>
      <c r="G79" s="6">
        <v>1</v>
      </c>
      <c r="H79" s="1">
        <v>45</v>
      </c>
      <c r="I79" s="1" t="s">
        <v>34</v>
      </c>
      <c r="J79" s="1">
        <v>7.9</v>
      </c>
      <c r="K79" s="1">
        <f t="shared" si="15"/>
        <v>0.92499999999999893</v>
      </c>
      <c r="L79" s="1"/>
      <c r="M79" s="1"/>
      <c r="N79" s="1"/>
      <c r="O79" s="1"/>
      <c r="P79" s="1"/>
      <c r="Q79" s="1">
        <f t="shared" si="16"/>
        <v>1.7649999999999999</v>
      </c>
      <c r="R79" s="5">
        <f>12*Q79-P79-O79-N79-F79</f>
        <v>16.044</v>
      </c>
      <c r="S79" s="5"/>
      <c r="T79" s="1"/>
      <c r="U79" s="1">
        <f t="shared" si="18"/>
        <v>12</v>
      </c>
      <c r="V79" s="1">
        <f t="shared" si="19"/>
        <v>2.909915014164306</v>
      </c>
      <c r="W79" s="1">
        <v>0.38219999999999998</v>
      </c>
      <c r="X79" s="1">
        <v>1.2652000000000001</v>
      </c>
      <c r="Y79" s="1">
        <v>1.1564000000000001</v>
      </c>
      <c r="Z79" s="1">
        <v>0.25679999999999997</v>
      </c>
      <c r="AA79" s="1">
        <v>0.90679999999999994</v>
      </c>
      <c r="AB79" s="1" t="s">
        <v>169</v>
      </c>
      <c r="AC79" s="1">
        <f t="shared" si="17"/>
        <v>16.044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33</v>
      </c>
      <c r="C80" s="1">
        <v>133</v>
      </c>
      <c r="D80" s="1"/>
      <c r="E80" s="1">
        <v>72</v>
      </c>
      <c r="F80" s="1">
        <v>42</v>
      </c>
      <c r="G80" s="6">
        <v>0.4</v>
      </c>
      <c r="H80" s="1" t="e">
        <v>#N/A</v>
      </c>
      <c r="I80" s="1" t="s">
        <v>34</v>
      </c>
      <c r="J80" s="1">
        <v>72</v>
      </c>
      <c r="K80" s="1">
        <f t="shared" si="15"/>
        <v>0</v>
      </c>
      <c r="L80" s="1"/>
      <c r="M80" s="1"/>
      <c r="N80" s="1">
        <v>0</v>
      </c>
      <c r="O80" s="1">
        <v>20</v>
      </c>
      <c r="P80" s="1">
        <v>20</v>
      </c>
      <c r="Q80" s="1">
        <f t="shared" si="16"/>
        <v>14.4</v>
      </c>
      <c r="R80" s="5">
        <f t="shared" si="13"/>
        <v>105.20000000000002</v>
      </c>
      <c r="S80" s="5"/>
      <c r="T80" s="1"/>
      <c r="U80" s="1">
        <f t="shared" si="18"/>
        <v>13</v>
      </c>
      <c r="V80" s="1">
        <f t="shared" si="19"/>
        <v>5.6944444444444446</v>
      </c>
      <c r="W80" s="1">
        <v>4.5999999999999996</v>
      </c>
      <c r="X80" s="1">
        <v>9</v>
      </c>
      <c r="Y80" s="1">
        <v>8.6</v>
      </c>
      <c r="Z80" s="1">
        <v>5.8</v>
      </c>
      <c r="AA80" s="1">
        <v>8.8000000000000007</v>
      </c>
      <c r="AB80" s="1"/>
      <c r="AC80" s="1">
        <f t="shared" si="17"/>
        <v>42.080000000000013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174.828</v>
      </c>
      <c r="D81" s="1">
        <v>7.8E-2</v>
      </c>
      <c r="E81" s="1">
        <v>75.924999999999997</v>
      </c>
      <c r="F81" s="1">
        <v>47.531999999999996</v>
      </c>
      <c r="G81" s="6">
        <v>1</v>
      </c>
      <c r="H81" s="1" t="e">
        <v>#N/A</v>
      </c>
      <c r="I81" s="1" t="s">
        <v>34</v>
      </c>
      <c r="J81" s="1">
        <v>73.599999999999994</v>
      </c>
      <c r="K81" s="1">
        <f t="shared" si="15"/>
        <v>2.3250000000000028</v>
      </c>
      <c r="L81" s="1"/>
      <c r="M81" s="1"/>
      <c r="N81" s="1">
        <v>37</v>
      </c>
      <c r="O81" s="1">
        <v>40</v>
      </c>
      <c r="P81" s="1">
        <v>40</v>
      </c>
      <c r="Q81" s="1">
        <f t="shared" si="16"/>
        <v>15.184999999999999</v>
      </c>
      <c r="R81" s="5">
        <f t="shared" si="13"/>
        <v>32.872999999999976</v>
      </c>
      <c r="S81" s="5"/>
      <c r="T81" s="1"/>
      <c r="U81" s="1">
        <f t="shared" si="18"/>
        <v>13</v>
      </c>
      <c r="V81" s="1">
        <f t="shared" si="19"/>
        <v>10.83516628251564</v>
      </c>
      <c r="W81" s="1">
        <v>19.406600000000001</v>
      </c>
      <c r="X81" s="1">
        <v>15.942</v>
      </c>
      <c r="Y81" s="1">
        <v>14.930999999999999</v>
      </c>
      <c r="Z81" s="1">
        <v>25.771799999999999</v>
      </c>
      <c r="AA81" s="1">
        <v>22.643599999999999</v>
      </c>
      <c r="AB81" s="1" t="s">
        <v>131</v>
      </c>
      <c r="AC81" s="1">
        <f t="shared" si="17"/>
        <v>32.872999999999976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33</v>
      </c>
      <c r="C82" s="1">
        <v>40</v>
      </c>
      <c r="D82" s="1"/>
      <c r="E82" s="1">
        <v>20</v>
      </c>
      <c r="F82" s="1">
        <v>9</v>
      </c>
      <c r="G82" s="6">
        <v>0.66</v>
      </c>
      <c r="H82" s="1">
        <v>45</v>
      </c>
      <c r="I82" s="1" t="s">
        <v>34</v>
      </c>
      <c r="J82" s="1">
        <v>20</v>
      </c>
      <c r="K82" s="1">
        <f t="shared" si="15"/>
        <v>0</v>
      </c>
      <c r="L82" s="1"/>
      <c r="M82" s="1"/>
      <c r="N82" s="1">
        <v>0</v>
      </c>
      <c r="O82" s="1">
        <v>8</v>
      </c>
      <c r="P82" s="1"/>
      <c r="Q82" s="1">
        <f t="shared" si="16"/>
        <v>4</v>
      </c>
      <c r="R82" s="5">
        <f t="shared" si="13"/>
        <v>35</v>
      </c>
      <c r="S82" s="5"/>
      <c r="T82" s="1"/>
      <c r="U82" s="1">
        <f t="shared" si="18"/>
        <v>13</v>
      </c>
      <c r="V82" s="1">
        <f t="shared" si="19"/>
        <v>4.25</v>
      </c>
      <c r="W82" s="1">
        <v>2.2000000000000002</v>
      </c>
      <c r="X82" s="1">
        <v>2.8</v>
      </c>
      <c r="Y82" s="1">
        <v>4</v>
      </c>
      <c r="Z82" s="1">
        <v>1.6</v>
      </c>
      <c r="AA82" s="1">
        <v>3.2</v>
      </c>
      <c r="AB82" s="1"/>
      <c r="AC82" s="1">
        <f t="shared" si="17"/>
        <v>23.1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33</v>
      </c>
      <c r="C83" s="1">
        <v>18</v>
      </c>
      <c r="D83" s="1">
        <v>4</v>
      </c>
      <c r="E83" s="1">
        <v>17</v>
      </c>
      <c r="F83" s="1">
        <v>2</v>
      </c>
      <c r="G83" s="6">
        <v>0.66</v>
      </c>
      <c r="H83" s="1">
        <v>45</v>
      </c>
      <c r="I83" s="1" t="s">
        <v>34</v>
      </c>
      <c r="J83" s="1">
        <v>19</v>
      </c>
      <c r="K83" s="1">
        <f t="shared" si="15"/>
        <v>-2</v>
      </c>
      <c r="L83" s="1"/>
      <c r="M83" s="1"/>
      <c r="N83" s="1">
        <v>0</v>
      </c>
      <c r="O83" s="1">
        <v>8</v>
      </c>
      <c r="P83" s="1"/>
      <c r="Q83" s="1">
        <f t="shared" si="16"/>
        <v>3.4</v>
      </c>
      <c r="R83" s="5">
        <f>12*Q83-P83-O83-N83-F83</f>
        <v>30.799999999999997</v>
      </c>
      <c r="S83" s="5"/>
      <c r="T83" s="1"/>
      <c r="U83" s="1">
        <f t="shared" si="18"/>
        <v>12</v>
      </c>
      <c r="V83" s="1">
        <f t="shared" si="19"/>
        <v>2.9411764705882355</v>
      </c>
      <c r="W83" s="1">
        <v>1.6</v>
      </c>
      <c r="X83" s="1">
        <v>4</v>
      </c>
      <c r="Y83" s="1">
        <v>4</v>
      </c>
      <c r="Z83" s="1">
        <v>3.8</v>
      </c>
      <c r="AA83" s="1">
        <v>4</v>
      </c>
      <c r="AB83" s="1"/>
      <c r="AC83" s="1">
        <f t="shared" si="17"/>
        <v>20.327999999999999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33</v>
      </c>
      <c r="C84" s="1">
        <v>90</v>
      </c>
      <c r="D84" s="1"/>
      <c r="E84" s="1">
        <v>60</v>
      </c>
      <c r="F84" s="1">
        <v>8</v>
      </c>
      <c r="G84" s="6">
        <v>0.33</v>
      </c>
      <c r="H84" s="1">
        <v>45</v>
      </c>
      <c r="I84" s="1" t="s">
        <v>34</v>
      </c>
      <c r="J84" s="1">
        <v>76</v>
      </c>
      <c r="K84" s="1">
        <f t="shared" si="15"/>
        <v>-16</v>
      </c>
      <c r="L84" s="1"/>
      <c r="M84" s="1"/>
      <c r="N84" s="1">
        <v>80</v>
      </c>
      <c r="O84" s="1">
        <v>80</v>
      </c>
      <c r="P84" s="1">
        <v>70</v>
      </c>
      <c r="Q84" s="1">
        <f t="shared" si="16"/>
        <v>12</v>
      </c>
      <c r="R84" s="5"/>
      <c r="S84" s="5"/>
      <c r="T84" s="1"/>
      <c r="U84" s="1">
        <f t="shared" si="18"/>
        <v>19.833333333333332</v>
      </c>
      <c r="V84" s="1">
        <f t="shared" si="19"/>
        <v>19.833333333333332</v>
      </c>
      <c r="W84" s="1">
        <v>23</v>
      </c>
      <c r="X84" s="1">
        <v>10</v>
      </c>
      <c r="Y84" s="1">
        <v>13.8</v>
      </c>
      <c r="Z84" s="1">
        <v>16.399999999999999</v>
      </c>
      <c r="AA84" s="1">
        <v>9.6</v>
      </c>
      <c r="AB84" s="30" t="s">
        <v>38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33</v>
      </c>
      <c r="C85" s="1">
        <v>71</v>
      </c>
      <c r="D85" s="1"/>
      <c r="E85" s="1">
        <v>41</v>
      </c>
      <c r="F85" s="1">
        <v>14</v>
      </c>
      <c r="G85" s="6">
        <v>0.36</v>
      </c>
      <c r="H85" s="1">
        <v>45</v>
      </c>
      <c r="I85" s="1" t="s">
        <v>34</v>
      </c>
      <c r="J85" s="1">
        <v>41</v>
      </c>
      <c r="K85" s="1">
        <f t="shared" si="15"/>
        <v>0</v>
      </c>
      <c r="L85" s="1"/>
      <c r="M85" s="1"/>
      <c r="N85" s="1">
        <v>40</v>
      </c>
      <c r="O85" s="1">
        <v>40</v>
      </c>
      <c r="P85" s="1">
        <v>40</v>
      </c>
      <c r="Q85" s="1">
        <f t="shared" si="16"/>
        <v>8.1999999999999993</v>
      </c>
      <c r="R85" s="5"/>
      <c r="S85" s="5"/>
      <c r="T85" s="1"/>
      <c r="U85" s="1">
        <f t="shared" si="18"/>
        <v>16.341463414634148</v>
      </c>
      <c r="V85" s="1">
        <f t="shared" si="19"/>
        <v>16.341463414634148</v>
      </c>
      <c r="W85" s="1">
        <v>12</v>
      </c>
      <c r="X85" s="1">
        <v>5.2</v>
      </c>
      <c r="Y85" s="1">
        <v>9.4</v>
      </c>
      <c r="Z85" s="1">
        <v>10.199999999999999</v>
      </c>
      <c r="AA85" s="1">
        <v>9.8000000000000007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33</v>
      </c>
      <c r="C86" s="1">
        <v>28</v>
      </c>
      <c r="D86" s="1"/>
      <c r="E86" s="1">
        <v>6</v>
      </c>
      <c r="F86" s="1">
        <v>22</v>
      </c>
      <c r="G86" s="6">
        <v>0.15</v>
      </c>
      <c r="H86" s="1">
        <v>60</v>
      </c>
      <c r="I86" s="1" t="s">
        <v>34</v>
      </c>
      <c r="J86" s="1">
        <v>6</v>
      </c>
      <c r="K86" s="1">
        <f t="shared" si="15"/>
        <v>0</v>
      </c>
      <c r="L86" s="1"/>
      <c r="M86" s="1"/>
      <c r="N86" s="1"/>
      <c r="O86" s="1"/>
      <c r="P86" s="1"/>
      <c r="Q86" s="1">
        <f t="shared" si="16"/>
        <v>1.2</v>
      </c>
      <c r="R86" s="5"/>
      <c r="S86" s="5"/>
      <c r="T86" s="1"/>
      <c r="U86" s="1">
        <f t="shared" si="18"/>
        <v>18.333333333333336</v>
      </c>
      <c r="V86" s="1">
        <f t="shared" si="19"/>
        <v>18.333333333333336</v>
      </c>
      <c r="W86" s="1">
        <v>1.2</v>
      </c>
      <c r="X86" s="1">
        <v>0.2</v>
      </c>
      <c r="Y86" s="1">
        <v>2.6</v>
      </c>
      <c r="Z86" s="1">
        <v>2.4</v>
      </c>
      <c r="AA86" s="1">
        <v>2.2000000000000002</v>
      </c>
      <c r="AB86" s="31" t="s">
        <v>94</v>
      </c>
      <c r="AC86" s="1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33</v>
      </c>
      <c r="C87" s="1">
        <v>23</v>
      </c>
      <c r="D87" s="1"/>
      <c r="E87" s="1">
        <v>6</v>
      </c>
      <c r="F87" s="1">
        <v>17</v>
      </c>
      <c r="G87" s="6">
        <v>0.15</v>
      </c>
      <c r="H87" s="1">
        <v>60</v>
      </c>
      <c r="I87" s="1" t="s">
        <v>34</v>
      </c>
      <c r="J87" s="1">
        <v>6</v>
      </c>
      <c r="K87" s="1">
        <f t="shared" si="15"/>
        <v>0</v>
      </c>
      <c r="L87" s="1"/>
      <c r="M87" s="1"/>
      <c r="N87" s="1"/>
      <c r="O87" s="1"/>
      <c r="P87" s="1"/>
      <c r="Q87" s="1">
        <f t="shared" si="16"/>
        <v>1.2</v>
      </c>
      <c r="R87" s="5"/>
      <c r="S87" s="5"/>
      <c r="T87" s="1"/>
      <c r="U87" s="1">
        <f t="shared" si="18"/>
        <v>14.166666666666668</v>
      </c>
      <c r="V87" s="1">
        <f t="shared" si="19"/>
        <v>14.166666666666668</v>
      </c>
      <c r="W87" s="1">
        <v>1.2</v>
      </c>
      <c r="X87" s="1">
        <v>1.6</v>
      </c>
      <c r="Y87" s="1">
        <v>1</v>
      </c>
      <c r="Z87" s="1">
        <v>2.2000000000000002</v>
      </c>
      <c r="AA87" s="1">
        <v>2</v>
      </c>
      <c r="AB87" s="30" t="s">
        <v>38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33</v>
      </c>
      <c r="C88" s="1">
        <v>18</v>
      </c>
      <c r="D88" s="1"/>
      <c r="E88" s="1">
        <v>16</v>
      </c>
      <c r="F88" s="1">
        <v>2</v>
      </c>
      <c r="G88" s="6">
        <v>0.15</v>
      </c>
      <c r="H88" s="1">
        <v>60</v>
      </c>
      <c r="I88" s="1" t="s">
        <v>34</v>
      </c>
      <c r="J88" s="1">
        <v>16</v>
      </c>
      <c r="K88" s="1">
        <f t="shared" si="15"/>
        <v>0</v>
      </c>
      <c r="L88" s="1"/>
      <c r="M88" s="1"/>
      <c r="N88" s="1"/>
      <c r="O88" s="1"/>
      <c r="P88" s="1"/>
      <c r="Q88" s="1">
        <f t="shared" si="16"/>
        <v>3.2</v>
      </c>
      <c r="R88" s="5">
        <f>9*Q88-P88-O88-N88-F88</f>
        <v>26.8</v>
      </c>
      <c r="S88" s="5"/>
      <c r="T88" s="1"/>
      <c r="U88" s="1">
        <f t="shared" si="18"/>
        <v>9</v>
      </c>
      <c r="V88" s="1">
        <f t="shared" si="19"/>
        <v>0.625</v>
      </c>
      <c r="W88" s="1">
        <v>1.2</v>
      </c>
      <c r="X88" s="1">
        <v>2.2000000000000002</v>
      </c>
      <c r="Y88" s="1">
        <v>1.8</v>
      </c>
      <c r="Z88" s="1">
        <v>2.8</v>
      </c>
      <c r="AA88" s="1">
        <v>2</v>
      </c>
      <c r="AB88" s="1"/>
      <c r="AC88" s="1">
        <f t="shared" si="17"/>
        <v>4.0199999999999996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37</v>
      </c>
      <c r="C89" s="1">
        <v>655.37900000000002</v>
      </c>
      <c r="D89" s="1"/>
      <c r="E89" s="1">
        <v>283.92099999999999</v>
      </c>
      <c r="F89" s="1">
        <v>314.42399999999998</v>
      </c>
      <c r="G89" s="6">
        <v>1</v>
      </c>
      <c r="H89" s="1">
        <v>45</v>
      </c>
      <c r="I89" s="1" t="s">
        <v>40</v>
      </c>
      <c r="J89" s="1">
        <v>262</v>
      </c>
      <c r="K89" s="1">
        <f t="shared" si="15"/>
        <v>21.920999999999992</v>
      </c>
      <c r="L89" s="1"/>
      <c r="M89" s="1"/>
      <c r="N89" s="1">
        <v>0</v>
      </c>
      <c r="O89" s="1">
        <v>70</v>
      </c>
      <c r="P89" s="1">
        <v>50</v>
      </c>
      <c r="Q89" s="1">
        <f t="shared" si="16"/>
        <v>56.784199999999998</v>
      </c>
      <c r="R89" s="5">
        <f>14*Q89-P89-O89-N89-F89</f>
        <v>360.5548</v>
      </c>
      <c r="S89" s="5"/>
      <c r="T89" s="1"/>
      <c r="U89" s="1">
        <f t="shared" si="18"/>
        <v>14</v>
      </c>
      <c r="V89" s="1">
        <f t="shared" si="19"/>
        <v>7.6504379739434558</v>
      </c>
      <c r="W89" s="1">
        <v>48.189399999999999</v>
      </c>
      <c r="X89" s="1">
        <v>55.991399999999999</v>
      </c>
      <c r="Y89" s="1">
        <v>44.817399999999999</v>
      </c>
      <c r="Z89" s="1">
        <v>59.811</v>
      </c>
      <c r="AA89" s="1">
        <v>61.523400000000002</v>
      </c>
      <c r="AB89" s="1"/>
      <c r="AC89" s="1">
        <f t="shared" si="17"/>
        <v>360.5548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33</v>
      </c>
      <c r="C90" s="1">
        <v>35</v>
      </c>
      <c r="D90" s="1"/>
      <c r="E90" s="1">
        <v>16</v>
      </c>
      <c r="F90" s="1">
        <v>9</v>
      </c>
      <c r="G90" s="6">
        <v>0.1</v>
      </c>
      <c r="H90" s="1">
        <v>60</v>
      </c>
      <c r="I90" s="1" t="s">
        <v>34</v>
      </c>
      <c r="J90" s="1">
        <v>16</v>
      </c>
      <c r="K90" s="1">
        <f t="shared" si="15"/>
        <v>0</v>
      </c>
      <c r="L90" s="1"/>
      <c r="M90" s="1"/>
      <c r="N90" s="1">
        <v>50</v>
      </c>
      <c r="O90" s="1">
        <v>60</v>
      </c>
      <c r="P90" s="1"/>
      <c r="Q90" s="1">
        <f t="shared" si="16"/>
        <v>3.2</v>
      </c>
      <c r="R90" s="5"/>
      <c r="S90" s="5"/>
      <c r="T90" s="1"/>
      <c r="U90" s="1">
        <f t="shared" si="18"/>
        <v>37.1875</v>
      </c>
      <c r="V90" s="1">
        <f t="shared" si="19"/>
        <v>37.1875</v>
      </c>
      <c r="W90" s="1">
        <v>9.6</v>
      </c>
      <c r="X90" s="1">
        <v>5.8</v>
      </c>
      <c r="Y90" s="1">
        <v>3.2</v>
      </c>
      <c r="Z90" s="1">
        <v>5.4</v>
      </c>
      <c r="AA90" s="1">
        <v>9.8000000000000007</v>
      </c>
      <c r="AB90" s="31" t="s">
        <v>94</v>
      </c>
      <c r="AC90" s="1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141</v>
      </c>
      <c r="B91" s="10" t="s">
        <v>37</v>
      </c>
      <c r="C91" s="10">
        <v>56.207999999999998</v>
      </c>
      <c r="D91" s="10"/>
      <c r="E91" s="10">
        <v>15.459</v>
      </c>
      <c r="F91" s="10">
        <v>4.1180000000000003</v>
      </c>
      <c r="G91" s="11">
        <v>0</v>
      </c>
      <c r="H91" s="10">
        <v>45</v>
      </c>
      <c r="I91" s="10" t="s">
        <v>60</v>
      </c>
      <c r="J91" s="10">
        <v>15</v>
      </c>
      <c r="K91" s="10">
        <f t="shared" si="15"/>
        <v>0.45899999999999963</v>
      </c>
      <c r="L91" s="10"/>
      <c r="M91" s="10"/>
      <c r="N91" s="10"/>
      <c r="O91" s="10"/>
      <c r="P91" s="10"/>
      <c r="Q91" s="10">
        <f t="shared" si="16"/>
        <v>3.0918000000000001</v>
      </c>
      <c r="R91" s="12"/>
      <c r="S91" s="12"/>
      <c r="T91" s="10"/>
      <c r="U91" s="10">
        <f t="shared" si="18"/>
        <v>1.3319102141147552</v>
      </c>
      <c r="V91" s="10">
        <f t="shared" si="19"/>
        <v>1.3319102141147552</v>
      </c>
      <c r="W91" s="10">
        <v>14.089600000000001</v>
      </c>
      <c r="X91" s="10">
        <v>8.6310000000000002</v>
      </c>
      <c r="Y91" s="10">
        <v>10.432399999999999</v>
      </c>
      <c r="Z91" s="10">
        <v>5.95</v>
      </c>
      <c r="AA91" s="10">
        <v>14.137600000000001</v>
      </c>
      <c r="AB91" s="10" t="s">
        <v>142</v>
      </c>
      <c r="AC91" s="10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33</v>
      </c>
      <c r="C92" s="1">
        <v>196</v>
      </c>
      <c r="D92" s="1">
        <v>96</v>
      </c>
      <c r="E92" s="1">
        <v>111.5</v>
      </c>
      <c r="F92" s="1">
        <v>143</v>
      </c>
      <c r="G92" s="6">
        <v>0.6</v>
      </c>
      <c r="H92" s="1" t="e">
        <v>#N/A</v>
      </c>
      <c r="I92" s="1" t="s">
        <v>34</v>
      </c>
      <c r="J92" s="1">
        <v>111.5</v>
      </c>
      <c r="K92" s="1">
        <f t="shared" si="15"/>
        <v>0</v>
      </c>
      <c r="L92" s="1"/>
      <c r="M92" s="1"/>
      <c r="N92" s="1"/>
      <c r="O92" s="1"/>
      <c r="P92" s="1"/>
      <c r="Q92" s="1">
        <f t="shared" si="16"/>
        <v>22.3</v>
      </c>
      <c r="R92" s="5">
        <f t="shared" ref="R92:R94" si="20">13*Q92-P92-O92-N92-F92</f>
        <v>146.90000000000003</v>
      </c>
      <c r="S92" s="5"/>
      <c r="T92" s="1"/>
      <c r="U92" s="1">
        <f t="shared" si="18"/>
        <v>13.000000000000002</v>
      </c>
      <c r="V92" s="1">
        <f t="shared" si="19"/>
        <v>6.4125560538116586</v>
      </c>
      <c r="W92" s="1">
        <v>9.8000000000000007</v>
      </c>
      <c r="X92" s="1">
        <v>22.6</v>
      </c>
      <c r="Y92" s="1">
        <v>53.8</v>
      </c>
      <c r="Z92" s="1">
        <v>16.600000000000001</v>
      </c>
      <c r="AA92" s="1">
        <v>11.6</v>
      </c>
      <c r="AB92" s="1" t="s">
        <v>144</v>
      </c>
      <c r="AC92" s="1">
        <f t="shared" si="17"/>
        <v>88.140000000000015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37</v>
      </c>
      <c r="C93" s="1">
        <v>165.49600000000001</v>
      </c>
      <c r="D93" s="1"/>
      <c r="E93" s="1">
        <v>74.504999999999995</v>
      </c>
      <c r="F93" s="1">
        <v>83.206999999999994</v>
      </c>
      <c r="G93" s="6">
        <v>1</v>
      </c>
      <c r="H93" s="1">
        <v>60</v>
      </c>
      <c r="I93" s="1" t="s">
        <v>34</v>
      </c>
      <c r="J93" s="1">
        <v>75</v>
      </c>
      <c r="K93" s="1">
        <f t="shared" si="15"/>
        <v>-0.49500000000000455</v>
      </c>
      <c r="L93" s="1"/>
      <c r="M93" s="1"/>
      <c r="N93" s="1"/>
      <c r="O93" s="1"/>
      <c r="P93" s="1"/>
      <c r="Q93" s="1">
        <f t="shared" si="16"/>
        <v>14.901</v>
      </c>
      <c r="R93" s="5">
        <f t="shared" si="20"/>
        <v>110.506</v>
      </c>
      <c r="S93" s="5"/>
      <c r="T93" s="1"/>
      <c r="U93" s="1">
        <f t="shared" si="18"/>
        <v>13</v>
      </c>
      <c r="V93" s="1">
        <f t="shared" si="19"/>
        <v>5.5839876518354465</v>
      </c>
      <c r="W93" s="1">
        <v>5.4916</v>
      </c>
      <c r="X93" s="1">
        <v>9.343399999999999</v>
      </c>
      <c r="Y93" s="1">
        <v>12.393000000000001</v>
      </c>
      <c r="Z93" s="1">
        <v>7.3281999999999998</v>
      </c>
      <c r="AA93" s="1">
        <v>11.2956</v>
      </c>
      <c r="AB93" s="1"/>
      <c r="AC93" s="1">
        <f t="shared" si="17"/>
        <v>110.506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37</v>
      </c>
      <c r="C94" s="1">
        <v>48.665999999999997</v>
      </c>
      <c r="D94" s="1"/>
      <c r="E94" s="1">
        <v>21.696000000000002</v>
      </c>
      <c r="F94" s="1">
        <v>26.97</v>
      </c>
      <c r="G94" s="6">
        <v>1</v>
      </c>
      <c r="H94" s="1">
        <v>60</v>
      </c>
      <c r="I94" s="1" t="s">
        <v>34</v>
      </c>
      <c r="J94" s="1">
        <v>22</v>
      </c>
      <c r="K94" s="1">
        <f t="shared" si="15"/>
        <v>-0.30399999999999849</v>
      </c>
      <c r="L94" s="1"/>
      <c r="M94" s="1"/>
      <c r="N94" s="1">
        <v>9</v>
      </c>
      <c r="O94" s="1"/>
      <c r="P94" s="1"/>
      <c r="Q94" s="1">
        <f t="shared" si="16"/>
        <v>4.3391999999999999</v>
      </c>
      <c r="R94" s="5">
        <f t="shared" si="20"/>
        <v>20.439599999999999</v>
      </c>
      <c r="S94" s="5"/>
      <c r="T94" s="1"/>
      <c r="U94" s="1">
        <f t="shared" si="18"/>
        <v>13</v>
      </c>
      <c r="V94" s="1">
        <f t="shared" si="19"/>
        <v>8.2895464601769913</v>
      </c>
      <c r="W94" s="1">
        <v>4.4298000000000002</v>
      </c>
      <c r="X94" s="1">
        <v>0.67500000000000004</v>
      </c>
      <c r="Y94" s="1">
        <v>4.67</v>
      </c>
      <c r="Z94" s="1">
        <v>7.4085999999999999</v>
      </c>
      <c r="AA94" s="1">
        <v>4.3091999999999997</v>
      </c>
      <c r="AB94" s="1"/>
      <c r="AC94" s="1">
        <f t="shared" si="17"/>
        <v>20.439599999999999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147</v>
      </c>
      <c r="B95" s="10" t="s">
        <v>37</v>
      </c>
      <c r="C95" s="10">
        <v>-1.47</v>
      </c>
      <c r="D95" s="10">
        <v>16.515000000000001</v>
      </c>
      <c r="E95" s="10">
        <v>12.06</v>
      </c>
      <c r="F95" s="10"/>
      <c r="G95" s="11">
        <v>0</v>
      </c>
      <c r="H95" s="10">
        <v>60</v>
      </c>
      <c r="I95" s="10" t="s">
        <v>60</v>
      </c>
      <c r="J95" s="10">
        <v>13.5</v>
      </c>
      <c r="K95" s="10">
        <f t="shared" si="15"/>
        <v>-1.4399999999999995</v>
      </c>
      <c r="L95" s="10"/>
      <c r="M95" s="10"/>
      <c r="N95" s="10"/>
      <c r="O95" s="10"/>
      <c r="P95" s="10"/>
      <c r="Q95" s="10">
        <f t="shared" si="16"/>
        <v>2.4119999999999999</v>
      </c>
      <c r="R95" s="12"/>
      <c r="S95" s="12"/>
      <c r="T95" s="10"/>
      <c r="U95" s="10">
        <f t="shared" si="18"/>
        <v>0</v>
      </c>
      <c r="V95" s="10">
        <f t="shared" si="19"/>
        <v>0</v>
      </c>
      <c r="W95" s="10">
        <v>3.7829999999999999</v>
      </c>
      <c r="X95" s="10">
        <v>5.617</v>
      </c>
      <c r="Y95" s="10">
        <v>8.641</v>
      </c>
      <c r="Z95" s="10">
        <v>14.09</v>
      </c>
      <c r="AA95" s="10">
        <v>11.821999999999999</v>
      </c>
      <c r="AB95" s="10" t="s">
        <v>148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149</v>
      </c>
      <c r="B96" s="1" t="s">
        <v>37</v>
      </c>
      <c r="C96" s="1">
        <v>100.8</v>
      </c>
      <c r="D96" s="1"/>
      <c r="E96" s="1">
        <v>1.51</v>
      </c>
      <c r="F96" s="1">
        <v>78.213999999999999</v>
      </c>
      <c r="G96" s="6">
        <v>1</v>
      </c>
      <c r="H96" s="1">
        <v>60</v>
      </c>
      <c r="I96" s="1" t="s">
        <v>42</v>
      </c>
      <c r="J96" s="1">
        <v>1.5</v>
      </c>
      <c r="K96" s="1">
        <f t="shared" si="15"/>
        <v>1.0000000000000009E-2</v>
      </c>
      <c r="L96" s="1"/>
      <c r="M96" s="1"/>
      <c r="N96" s="1"/>
      <c r="O96" s="1"/>
      <c r="P96" s="1"/>
      <c r="Q96" s="1">
        <f t="shared" si="16"/>
        <v>0.30199999999999999</v>
      </c>
      <c r="R96" s="5"/>
      <c r="S96" s="5"/>
      <c r="T96" s="1"/>
      <c r="U96" s="1">
        <f t="shared" si="18"/>
        <v>258.98675496688742</v>
      </c>
      <c r="V96" s="1">
        <f t="shared" si="19"/>
        <v>258.98675496688742</v>
      </c>
      <c r="W96" s="1">
        <v>0.89960000000000007</v>
      </c>
      <c r="X96" s="1">
        <v>0.30599999999999999</v>
      </c>
      <c r="Y96" s="1">
        <v>0.29699999999999999</v>
      </c>
      <c r="Z96" s="1">
        <v>0</v>
      </c>
      <c r="AA96" s="1">
        <v>0</v>
      </c>
      <c r="AB96" s="30" t="s">
        <v>165</v>
      </c>
      <c r="AC96" s="1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150</v>
      </c>
      <c r="B97" s="10" t="s">
        <v>33</v>
      </c>
      <c r="C97" s="10"/>
      <c r="D97" s="10">
        <v>2.0779999999999998</v>
      </c>
      <c r="E97" s="13">
        <v>2.0779999999999998</v>
      </c>
      <c r="F97" s="10"/>
      <c r="G97" s="11">
        <v>0</v>
      </c>
      <c r="H97" s="10" t="e">
        <v>#N/A</v>
      </c>
      <c r="I97" s="10" t="s">
        <v>60</v>
      </c>
      <c r="J97" s="10">
        <v>2</v>
      </c>
      <c r="K97" s="10">
        <f t="shared" si="15"/>
        <v>7.7999999999999847E-2</v>
      </c>
      <c r="L97" s="10"/>
      <c r="M97" s="10"/>
      <c r="N97" s="10"/>
      <c r="O97" s="10"/>
      <c r="P97" s="10"/>
      <c r="Q97" s="10">
        <f t="shared" si="16"/>
        <v>0.41559999999999997</v>
      </c>
      <c r="R97" s="12"/>
      <c r="S97" s="12"/>
      <c r="T97" s="10"/>
      <c r="U97" s="10">
        <f t="shared" si="18"/>
        <v>0</v>
      </c>
      <c r="V97" s="10">
        <f t="shared" si="19"/>
        <v>0</v>
      </c>
      <c r="W97" s="10">
        <v>0.2</v>
      </c>
      <c r="X97" s="10">
        <v>0.30599999999999999</v>
      </c>
      <c r="Y97" s="10">
        <v>0.29699999999999999</v>
      </c>
      <c r="Z97" s="10">
        <v>0</v>
      </c>
      <c r="AA97" s="10">
        <v>0</v>
      </c>
      <c r="AB97" s="10" t="s">
        <v>151</v>
      </c>
      <c r="AC97" s="10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152</v>
      </c>
      <c r="B98" s="1" t="s">
        <v>33</v>
      </c>
      <c r="C98" s="1">
        <v>34</v>
      </c>
      <c r="D98" s="1"/>
      <c r="E98" s="1">
        <v>22</v>
      </c>
      <c r="F98" s="1"/>
      <c r="G98" s="6">
        <v>0.33</v>
      </c>
      <c r="H98" s="1" t="e">
        <v>#N/A</v>
      </c>
      <c r="I98" s="1" t="s">
        <v>34</v>
      </c>
      <c r="J98" s="1">
        <v>24</v>
      </c>
      <c r="K98" s="1">
        <f t="shared" ref="K98:K102" si="21">E98-J98</f>
        <v>-2</v>
      </c>
      <c r="L98" s="1"/>
      <c r="M98" s="1"/>
      <c r="N98" s="1">
        <v>60</v>
      </c>
      <c r="O98" s="1">
        <v>70</v>
      </c>
      <c r="P98" s="1"/>
      <c r="Q98" s="1">
        <f t="shared" si="16"/>
        <v>4.4000000000000004</v>
      </c>
      <c r="R98" s="5"/>
      <c r="S98" s="5"/>
      <c r="T98" s="1"/>
      <c r="U98" s="1">
        <f t="shared" si="18"/>
        <v>29.545454545454543</v>
      </c>
      <c r="V98" s="1">
        <f t="shared" si="19"/>
        <v>29.545454545454543</v>
      </c>
      <c r="W98" s="1">
        <v>12.2</v>
      </c>
      <c r="X98" s="1">
        <v>7.4</v>
      </c>
      <c r="Y98" s="1">
        <v>6.4</v>
      </c>
      <c r="Z98" s="1">
        <v>13</v>
      </c>
      <c r="AA98" s="1">
        <v>14.8</v>
      </c>
      <c r="AB98" s="1" t="s">
        <v>131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153</v>
      </c>
      <c r="B99" s="1" t="s">
        <v>33</v>
      </c>
      <c r="C99" s="1">
        <v>320</v>
      </c>
      <c r="D99" s="1"/>
      <c r="E99" s="1">
        <v>205</v>
      </c>
      <c r="F99" s="1">
        <v>7</v>
      </c>
      <c r="G99" s="6">
        <v>0.18</v>
      </c>
      <c r="H99" s="1">
        <v>45</v>
      </c>
      <c r="I99" s="1" t="s">
        <v>34</v>
      </c>
      <c r="J99" s="1">
        <v>290</v>
      </c>
      <c r="K99" s="1">
        <f t="shared" si="21"/>
        <v>-85</v>
      </c>
      <c r="L99" s="1"/>
      <c r="M99" s="1"/>
      <c r="N99" s="1">
        <v>280</v>
      </c>
      <c r="O99" s="1">
        <v>400</v>
      </c>
      <c r="P99" s="1">
        <v>250</v>
      </c>
      <c r="Q99" s="1">
        <f t="shared" si="16"/>
        <v>41</v>
      </c>
      <c r="R99" s="5"/>
      <c r="S99" s="5"/>
      <c r="T99" s="1"/>
      <c r="U99" s="1">
        <f t="shared" si="18"/>
        <v>22.853658536585368</v>
      </c>
      <c r="V99" s="1">
        <f t="shared" si="19"/>
        <v>22.853658536585368</v>
      </c>
      <c r="W99" s="1">
        <v>89.6</v>
      </c>
      <c r="X99" s="1">
        <v>24.4</v>
      </c>
      <c r="Y99" s="1">
        <v>47</v>
      </c>
      <c r="Z99" s="1">
        <v>96.6</v>
      </c>
      <c r="AA99" s="1">
        <v>58</v>
      </c>
      <c r="AB99" s="30" t="s">
        <v>163</v>
      </c>
      <c r="AC99" s="1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154</v>
      </c>
      <c r="B100" s="1" t="s">
        <v>37</v>
      </c>
      <c r="C100" s="1">
        <v>31.04</v>
      </c>
      <c r="D100" s="1"/>
      <c r="E100" s="1">
        <v>18.559000000000001</v>
      </c>
      <c r="F100" s="1">
        <v>12.461</v>
      </c>
      <c r="G100" s="6">
        <v>1</v>
      </c>
      <c r="H100" s="1">
        <v>45</v>
      </c>
      <c r="I100" s="1" t="s">
        <v>34</v>
      </c>
      <c r="J100" s="1">
        <v>18</v>
      </c>
      <c r="K100" s="1">
        <f t="shared" si="21"/>
        <v>0.55900000000000105</v>
      </c>
      <c r="L100" s="1"/>
      <c r="M100" s="1"/>
      <c r="N100" s="1">
        <v>50</v>
      </c>
      <c r="O100" s="1">
        <v>50</v>
      </c>
      <c r="P100" s="1"/>
      <c r="Q100" s="1">
        <f t="shared" si="16"/>
        <v>3.7118000000000002</v>
      </c>
      <c r="R100" s="5"/>
      <c r="S100" s="5"/>
      <c r="T100" s="1"/>
      <c r="U100" s="1">
        <f t="shared" si="18"/>
        <v>30.298238051619158</v>
      </c>
      <c r="V100" s="1">
        <f t="shared" si="19"/>
        <v>30.298238051619158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0" t="s">
        <v>166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155</v>
      </c>
      <c r="B101" s="1" t="s">
        <v>37</v>
      </c>
      <c r="C101" s="1">
        <v>132.06200000000001</v>
      </c>
      <c r="D101" s="1"/>
      <c r="E101" s="1">
        <v>22.047000000000001</v>
      </c>
      <c r="F101" s="1">
        <v>110.015</v>
      </c>
      <c r="G101" s="6">
        <v>1</v>
      </c>
      <c r="H101" s="1">
        <v>45</v>
      </c>
      <c r="I101" s="1" t="s">
        <v>34</v>
      </c>
      <c r="J101" s="1">
        <v>19</v>
      </c>
      <c r="K101" s="1">
        <f t="shared" si="21"/>
        <v>3.0470000000000006</v>
      </c>
      <c r="L101" s="1"/>
      <c r="M101" s="1"/>
      <c r="N101" s="1">
        <v>100</v>
      </c>
      <c r="O101" s="1">
        <v>100</v>
      </c>
      <c r="P101" s="1">
        <v>100</v>
      </c>
      <c r="Q101" s="1">
        <f t="shared" si="16"/>
        <v>4.4093999999999998</v>
      </c>
      <c r="R101" s="5"/>
      <c r="S101" s="5"/>
      <c r="T101" s="1"/>
      <c r="U101" s="1">
        <f t="shared" si="18"/>
        <v>92.986574137070804</v>
      </c>
      <c r="V101" s="1">
        <f t="shared" si="19"/>
        <v>92.986574137070804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0" t="s">
        <v>167</v>
      </c>
      <c r="AC101" s="1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157</v>
      </c>
      <c r="B102" s="1" t="s">
        <v>37</v>
      </c>
      <c r="C102" s="1">
        <v>25.67</v>
      </c>
      <c r="D102" s="1"/>
      <c r="E102" s="13">
        <v>1</v>
      </c>
      <c r="F102" s="13">
        <v>24.67</v>
      </c>
      <c r="G102" s="6">
        <v>0</v>
      </c>
      <c r="H102" s="1">
        <v>45</v>
      </c>
      <c r="I102" s="1" t="s">
        <v>156</v>
      </c>
      <c r="J102" s="1">
        <v>1</v>
      </c>
      <c r="K102" s="1">
        <f t="shared" si="21"/>
        <v>0</v>
      </c>
      <c r="L102" s="1"/>
      <c r="M102" s="1"/>
      <c r="N102" s="1"/>
      <c r="O102" s="1"/>
      <c r="P102" s="1"/>
      <c r="Q102" s="1">
        <f t="shared" si="16"/>
        <v>0.2</v>
      </c>
      <c r="R102" s="5"/>
      <c r="S102" s="5"/>
      <c r="T102" s="1"/>
      <c r="U102" s="1">
        <f t="shared" si="18"/>
        <v>123.35000000000001</v>
      </c>
      <c r="V102" s="1">
        <f t="shared" si="19"/>
        <v>123.35000000000001</v>
      </c>
      <c r="W102" s="1">
        <v>0.43340000000000001</v>
      </c>
      <c r="X102" s="1">
        <v>0.42720000000000002</v>
      </c>
      <c r="Y102" s="1">
        <v>0</v>
      </c>
      <c r="Z102" s="1">
        <v>0</v>
      </c>
      <c r="AA102" s="1">
        <v>0</v>
      </c>
      <c r="AB102" s="1"/>
      <c r="AC102" s="1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102" xr:uid="{9CA4DFB2-4670-4808-A66D-483813D1D9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2024-11-26T09:29:33Z</dcterms:created>
  <dcterms:modified xsi:type="dcterms:W3CDTF">2024-11-26T12:50:57Z</dcterms:modified>
</cp:coreProperties>
</file>