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11,24 Ост КИ филиалы\"/>
    </mc:Choice>
  </mc:AlternateContent>
  <xr:revisionPtr revIDLastSave="0" documentId="13_ncr:1_{E8577F77-E9FA-421A-ABE7-A51DA4F792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1" l="1"/>
  <c r="P10" i="1"/>
  <c r="N10" i="1"/>
  <c r="Q10" i="1"/>
  <c r="V10" i="1" l="1"/>
  <c r="AC8" i="1" l="1"/>
  <c r="AC27" i="1"/>
  <c r="AC9" i="1"/>
  <c r="AC49" i="1"/>
  <c r="AC51" i="1"/>
  <c r="AC60" i="1"/>
  <c r="AC92" i="1"/>
  <c r="AC96" i="1"/>
  <c r="AC102" i="1"/>
  <c r="Q7" i="1"/>
  <c r="AC7" i="1" s="1"/>
  <c r="Q8" i="1"/>
  <c r="Q11" i="1"/>
  <c r="Q12" i="1"/>
  <c r="AC12" i="1" s="1"/>
  <c r="Q13" i="1"/>
  <c r="R13" i="1" s="1"/>
  <c r="AC13" i="1" s="1"/>
  <c r="Q14" i="1"/>
  <c r="Q15" i="1"/>
  <c r="Q16" i="1"/>
  <c r="R16" i="1" s="1"/>
  <c r="AC16" i="1" s="1"/>
  <c r="Q17" i="1"/>
  <c r="Q18" i="1"/>
  <c r="AC18" i="1" s="1"/>
  <c r="Q19" i="1"/>
  <c r="R19" i="1" s="1"/>
  <c r="AC19" i="1" s="1"/>
  <c r="Q20" i="1"/>
  <c r="R20" i="1" s="1"/>
  <c r="AC20" i="1" s="1"/>
  <c r="Q21" i="1"/>
  <c r="Q22" i="1"/>
  <c r="R22" i="1" s="1"/>
  <c r="AC22" i="1" s="1"/>
  <c r="Q23" i="1"/>
  <c r="Q24" i="1"/>
  <c r="R24" i="1" s="1"/>
  <c r="AC24" i="1" s="1"/>
  <c r="Q25" i="1"/>
  <c r="AC25" i="1" s="1"/>
  <c r="Q26" i="1"/>
  <c r="R26" i="1" s="1"/>
  <c r="AC26" i="1" s="1"/>
  <c r="Q27" i="1"/>
  <c r="Q28" i="1"/>
  <c r="Q29" i="1"/>
  <c r="AC29" i="1" s="1"/>
  <c r="Q30" i="1"/>
  <c r="Q9" i="1"/>
  <c r="Q31" i="1"/>
  <c r="R31" i="1" s="1"/>
  <c r="AC31" i="1" s="1"/>
  <c r="Q32" i="1"/>
  <c r="R32" i="1" s="1"/>
  <c r="AC32" i="1" s="1"/>
  <c r="Q33" i="1"/>
  <c r="Q34" i="1"/>
  <c r="R34" i="1" s="1"/>
  <c r="AC34" i="1" s="1"/>
  <c r="Q35" i="1"/>
  <c r="Q36" i="1"/>
  <c r="R36" i="1" s="1"/>
  <c r="AC36" i="1" s="1"/>
  <c r="Q37" i="1"/>
  <c r="AC37" i="1" s="1"/>
  <c r="Q38" i="1"/>
  <c r="Q39" i="1"/>
  <c r="R39" i="1" s="1"/>
  <c r="AC39" i="1" s="1"/>
  <c r="Q40" i="1"/>
  <c r="R40" i="1" s="1"/>
  <c r="AC40" i="1" s="1"/>
  <c r="Q41" i="1"/>
  <c r="R41" i="1" s="1"/>
  <c r="AC41" i="1" s="1"/>
  <c r="Q42" i="1"/>
  <c r="R42" i="1" s="1"/>
  <c r="AC42" i="1" s="1"/>
  <c r="Q43" i="1"/>
  <c r="AC43" i="1" s="1"/>
  <c r="Q44" i="1"/>
  <c r="Q45" i="1"/>
  <c r="Q46" i="1"/>
  <c r="AC46" i="1" s="1"/>
  <c r="Q47" i="1"/>
  <c r="R47" i="1" s="1"/>
  <c r="AC47" i="1" s="1"/>
  <c r="Q48" i="1"/>
  <c r="AC48" i="1" s="1"/>
  <c r="Q49" i="1"/>
  <c r="Q50" i="1"/>
  <c r="R50" i="1" s="1"/>
  <c r="AC50" i="1" s="1"/>
  <c r="Q51" i="1"/>
  <c r="Q52" i="1"/>
  <c r="AC52" i="1" s="1"/>
  <c r="Q53" i="1"/>
  <c r="AC53" i="1" s="1"/>
  <c r="Q54" i="1"/>
  <c r="R54" i="1" s="1"/>
  <c r="AC54" i="1" s="1"/>
  <c r="Q55" i="1"/>
  <c r="R55" i="1" s="1"/>
  <c r="AC55" i="1" s="1"/>
  <c r="Q56" i="1"/>
  <c r="Q57" i="1"/>
  <c r="Q58" i="1"/>
  <c r="R58" i="1" s="1"/>
  <c r="AC58" i="1" s="1"/>
  <c r="Q59" i="1"/>
  <c r="R59" i="1" s="1"/>
  <c r="AC59" i="1" s="1"/>
  <c r="Q60" i="1"/>
  <c r="Q61" i="1"/>
  <c r="Q62" i="1"/>
  <c r="R62" i="1" s="1"/>
  <c r="AC62" i="1" s="1"/>
  <c r="Q63" i="1"/>
  <c r="AC63" i="1" s="1"/>
  <c r="Q64" i="1"/>
  <c r="R64" i="1" s="1"/>
  <c r="AC64" i="1" s="1"/>
  <c r="Q65" i="1"/>
  <c r="AC65" i="1" s="1"/>
  <c r="Q66" i="1"/>
  <c r="R66" i="1" s="1"/>
  <c r="AC66" i="1" s="1"/>
  <c r="Q67" i="1"/>
  <c r="Q68" i="1"/>
  <c r="R68" i="1" s="1"/>
  <c r="AC68" i="1" s="1"/>
  <c r="Q69" i="1"/>
  <c r="Q70" i="1"/>
  <c r="Q71" i="1"/>
  <c r="R71" i="1" s="1"/>
  <c r="AC71" i="1" s="1"/>
  <c r="Q72" i="1"/>
  <c r="R72" i="1" s="1"/>
  <c r="AC72" i="1" s="1"/>
  <c r="Q73" i="1"/>
  <c r="R73" i="1" s="1"/>
  <c r="AC73" i="1" s="1"/>
  <c r="Q74" i="1"/>
  <c r="R74" i="1" s="1"/>
  <c r="AC74" i="1" s="1"/>
  <c r="Q75" i="1"/>
  <c r="Q76" i="1"/>
  <c r="R76" i="1" s="1"/>
  <c r="AC76" i="1" s="1"/>
  <c r="Q77" i="1"/>
  <c r="R77" i="1" s="1"/>
  <c r="AC77" i="1" s="1"/>
  <c r="Q78" i="1"/>
  <c r="R78" i="1" s="1"/>
  <c r="AC78" i="1" s="1"/>
  <c r="Q79" i="1"/>
  <c r="Q80" i="1"/>
  <c r="Q81" i="1"/>
  <c r="R81" i="1" s="1"/>
  <c r="AC81" i="1" s="1"/>
  <c r="Q82" i="1"/>
  <c r="R82" i="1" s="1"/>
  <c r="AC82" i="1" s="1"/>
  <c r="Q83" i="1"/>
  <c r="AC83" i="1" s="1"/>
  <c r="Q84" i="1"/>
  <c r="Q85" i="1"/>
  <c r="R85" i="1" s="1"/>
  <c r="AC85" i="1" s="1"/>
  <c r="Q86" i="1"/>
  <c r="R86" i="1" s="1"/>
  <c r="AC86" i="1" s="1"/>
  <c r="Q87" i="1"/>
  <c r="R87" i="1" s="1"/>
  <c r="AC87" i="1" s="1"/>
  <c r="Q88" i="1"/>
  <c r="R88" i="1" s="1"/>
  <c r="AC88" i="1" s="1"/>
  <c r="Q89" i="1"/>
  <c r="R89" i="1" s="1"/>
  <c r="AC89" i="1" s="1"/>
  <c r="Q90" i="1"/>
  <c r="Q91" i="1"/>
  <c r="R91" i="1" s="1"/>
  <c r="AC91" i="1" s="1"/>
  <c r="Q92" i="1"/>
  <c r="Q93" i="1"/>
  <c r="R93" i="1" s="1"/>
  <c r="AC93" i="1" s="1"/>
  <c r="Q94" i="1"/>
  <c r="AC94" i="1" s="1"/>
  <c r="Q95" i="1"/>
  <c r="R95" i="1" s="1"/>
  <c r="AC95" i="1" s="1"/>
  <c r="Q96" i="1"/>
  <c r="Q97" i="1"/>
  <c r="Q98" i="1"/>
  <c r="R98" i="1" s="1"/>
  <c r="AC98" i="1" s="1"/>
  <c r="Q99" i="1"/>
  <c r="R99" i="1" s="1"/>
  <c r="AC99" i="1" s="1"/>
  <c r="Q100" i="1"/>
  <c r="AC100" i="1" s="1"/>
  <c r="Q101" i="1"/>
  <c r="AC101" i="1" s="1"/>
  <c r="Q102" i="1"/>
  <c r="Q6" i="1"/>
  <c r="R6" i="1" s="1"/>
  <c r="AC6" i="1" s="1"/>
  <c r="R80" i="1" l="1"/>
  <c r="AC80" i="1" s="1"/>
  <c r="R44" i="1"/>
  <c r="AC44" i="1" s="1"/>
  <c r="R75" i="1"/>
  <c r="AC75" i="1" s="1"/>
  <c r="R84" i="1"/>
  <c r="AC84" i="1" s="1"/>
  <c r="R70" i="1"/>
  <c r="AC70" i="1" s="1"/>
  <c r="R69" i="1"/>
  <c r="AC69" i="1" s="1"/>
  <c r="R67" i="1"/>
  <c r="AC67" i="1" s="1"/>
  <c r="R30" i="1"/>
  <c r="AC30" i="1" s="1"/>
  <c r="R79" i="1"/>
  <c r="AC79" i="1" s="1"/>
  <c r="R97" i="1"/>
  <c r="AC97" i="1" s="1"/>
  <c r="R61" i="1"/>
  <c r="AC61" i="1" s="1"/>
  <c r="R57" i="1"/>
  <c r="AC57" i="1" s="1"/>
  <c r="R45" i="1"/>
  <c r="AC45" i="1" s="1"/>
  <c r="AC35" i="1"/>
  <c r="R33" i="1"/>
  <c r="AC33" i="1" s="1"/>
  <c r="AC28" i="1"/>
  <c r="R14" i="1"/>
  <c r="AC14" i="1" s="1"/>
  <c r="R90" i="1"/>
  <c r="AC90" i="1" s="1"/>
  <c r="R56" i="1"/>
  <c r="AC56" i="1" s="1"/>
  <c r="R38" i="1"/>
  <c r="AC38" i="1" s="1"/>
  <c r="R23" i="1"/>
  <c r="AC23" i="1" s="1"/>
  <c r="R21" i="1"/>
  <c r="AC21" i="1" s="1"/>
  <c r="R17" i="1"/>
  <c r="AC17" i="1" s="1"/>
  <c r="AC15" i="1"/>
  <c r="R11" i="1"/>
  <c r="AC11" i="1" s="1"/>
  <c r="V6" i="1"/>
  <c r="U6" i="1"/>
  <c r="V101" i="1"/>
  <c r="U101" i="1"/>
  <c r="V99" i="1"/>
  <c r="U99" i="1"/>
  <c r="V97" i="1"/>
  <c r="V95" i="1"/>
  <c r="U95" i="1"/>
  <c r="V93" i="1"/>
  <c r="U93" i="1"/>
  <c r="V91" i="1"/>
  <c r="U91" i="1"/>
  <c r="V89" i="1"/>
  <c r="U89" i="1"/>
  <c r="V87" i="1"/>
  <c r="U87" i="1"/>
  <c r="V85" i="1"/>
  <c r="U85" i="1"/>
  <c r="V83" i="1"/>
  <c r="U83" i="1"/>
  <c r="V81" i="1"/>
  <c r="U81" i="1"/>
  <c r="V79" i="1"/>
  <c r="V77" i="1"/>
  <c r="U77" i="1"/>
  <c r="V75" i="1"/>
  <c r="V73" i="1"/>
  <c r="U73" i="1"/>
  <c r="V71" i="1"/>
  <c r="U71" i="1"/>
  <c r="V69" i="1"/>
  <c r="V67" i="1"/>
  <c r="V65" i="1"/>
  <c r="U65" i="1"/>
  <c r="V63" i="1"/>
  <c r="U63" i="1"/>
  <c r="V61" i="1"/>
  <c r="V59" i="1"/>
  <c r="U59" i="1"/>
  <c r="V57" i="1"/>
  <c r="V55" i="1"/>
  <c r="U55" i="1"/>
  <c r="V53" i="1"/>
  <c r="U53" i="1"/>
  <c r="V51" i="1"/>
  <c r="U51" i="1"/>
  <c r="V49" i="1"/>
  <c r="U49" i="1"/>
  <c r="V47" i="1"/>
  <c r="U47" i="1"/>
  <c r="V45" i="1"/>
  <c r="V43" i="1"/>
  <c r="U43" i="1"/>
  <c r="V41" i="1"/>
  <c r="U41" i="1"/>
  <c r="V39" i="1"/>
  <c r="U39" i="1"/>
  <c r="V37" i="1"/>
  <c r="U37" i="1"/>
  <c r="V35" i="1"/>
  <c r="U35" i="1"/>
  <c r="V33" i="1"/>
  <c r="V31" i="1"/>
  <c r="U31" i="1"/>
  <c r="V30" i="1"/>
  <c r="V28" i="1"/>
  <c r="U28" i="1"/>
  <c r="V26" i="1"/>
  <c r="U26" i="1"/>
  <c r="V24" i="1"/>
  <c r="U24" i="1"/>
  <c r="V22" i="1"/>
  <c r="U22" i="1"/>
  <c r="V20" i="1"/>
  <c r="U20" i="1"/>
  <c r="V18" i="1"/>
  <c r="U18" i="1"/>
  <c r="V16" i="1"/>
  <c r="U16" i="1"/>
  <c r="V14" i="1"/>
  <c r="V12" i="1"/>
  <c r="U12" i="1"/>
  <c r="V8" i="1"/>
  <c r="U8" i="1"/>
  <c r="V102" i="1"/>
  <c r="U102" i="1"/>
  <c r="V100" i="1"/>
  <c r="U100" i="1"/>
  <c r="V98" i="1"/>
  <c r="U98" i="1"/>
  <c r="V96" i="1"/>
  <c r="U96" i="1"/>
  <c r="V94" i="1"/>
  <c r="U94" i="1"/>
  <c r="V92" i="1"/>
  <c r="U92" i="1"/>
  <c r="V90" i="1"/>
  <c r="V88" i="1"/>
  <c r="U88" i="1"/>
  <c r="V86" i="1"/>
  <c r="U86" i="1"/>
  <c r="V84" i="1"/>
  <c r="V82" i="1"/>
  <c r="U82" i="1"/>
  <c r="V80" i="1"/>
  <c r="U80" i="1"/>
  <c r="V78" i="1"/>
  <c r="U78" i="1"/>
  <c r="V76" i="1"/>
  <c r="U76" i="1"/>
  <c r="V74" i="1"/>
  <c r="U74" i="1"/>
  <c r="V72" i="1"/>
  <c r="U72" i="1"/>
  <c r="V70" i="1"/>
  <c r="U70" i="1"/>
  <c r="V68" i="1"/>
  <c r="U68" i="1"/>
  <c r="V66" i="1"/>
  <c r="U66" i="1"/>
  <c r="V64" i="1"/>
  <c r="U64" i="1"/>
  <c r="V62" i="1"/>
  <c r="U62" i="1"/>
  <c r="V60" i="1"/>
  <c r="U60" i="1"/>
  <c r="V58" i="1"/>
  <c r="U58" i="1"/>
  <c r="V56" i="1"/>
  <c r="V54" i="1"/>
  <c r="U54" i="1"/>
  <c r="V52" i="1"/>
  <c r="U52" i="1"/>
  <c r="V50" i="1"/>
  <c r="U50" i="1"/>
  <c r="V48" i="1"/>
  <c r="U48" i="1"/>
  <c r="V46" i="1"/>
  <c r="U46" i="1"/>
  <c r="V44" i="1"/>
  <c r="V42" i="1"/>
  <c r="U42" i="1"/>
  <c r="V40" i="1"/>
  <c r="U40" i="1"/>
  <c r="V38" i="1"/>
  <c r="V36" i="1"/>
  <c r="U36" i="1"/>
  <c r="V34" i="1"/>
  <c r="U34" i="1"/>
  <c r="V32" i="1"/>
  <c r="U32" i="1"/>
  <c r="V9" i="1"/>
  <c r="U9" i="1"/>
  <c r="V29" i="1"/>
  <c r="U29" i="1"/>
  <c r="V27" i="1"/>
  <c r="U27" i="1"/>
  <c r="V25" i="1"/>
  <c r="U25" i="1"/>
  <c r="V23" i="1"/>
  <c r="U23" i="1"/>
  <c r="V21" i="1"/>
  <c r="V19" i="1"/>
  <c r="U19" i="1"/>
  <c r="V17" i="1"/>
  <c r="V15" i="1"/>
  <c r="U15" i="1"/>
  <c r="V13" i="1"/>
  <c r="U13" i="1"/>
  <c r="V11" i="1"/>
  <c r="V7" i="1"/>
  <c r="U7" i="1"/>
  <c r="R10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9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8" i="1"/>
  <c r="K7" i="1"/>
  <c r="K6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U84" i="1" l="1"/>
  <c r="U44" i="1"/>
  <c r="U14" i="1"/>
  <c r="U30" i="1"/>
  <c r="U33" i="1"/>
  <c r="U45" i="1"/>
  <c r="U67" i="1"/>
  <c r="U69" i="1"/>
  <c r="U75" i="1"/>
  <c r="U79" i="1"/>
  <c r="U11" i="1"/>
  <c r="U17" i="1"/>
  <c r="U56" i="1"/>
  <c r="U61" i="1"/>
  <c r="U21" i="1"/>
  <c r="U38" i="1"/>
  <c r="U90" i="1"/>
  <c r="U57" i="1"/>
  <c r="U97" i="1"/>
  <c r="AC10" i="1"/>
  <c r="AC5" i="1" s="1"/>
  <c r="U10" i="1"/>
  <c r="R5" i="1"/>
  <c r="K5" i="1"/>
</calcChain>
</file>

<file path=xl/sharedStrings.xml><?xml version="1.0" encoding="utf-8"?>
<sst xmlns="http://schemas.openxmlformats.org/spreadsheetml/2006/main" count="346" uniqueCount="152">
  <si>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</si>
  <si>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</si>
  <si>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</si>
  <si>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</si>
  <si>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</si>
  <si>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</si>
  <si>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</si>
  <si>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</si>
  <si>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</si>
  <si>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</si>
  <si>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</si>
  <si>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</si>
  <si>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</si>
  <si>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</si>
  <si>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</si>
  <si>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</si>
  <si>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</si>
  <si>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</si>
  <si>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</si>
  <si>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</si>
  <si>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</si>
  <si>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</si>
  <si>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</si>
  <si>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23,11,</t>
  </si>
  <si>
    <t>25,11,(1)</t>
  </si>
  <si>
    <t>25,11,(2)</t>
  </si>
  <si>
    <t>26,11,</t>
  </si>
  <si>
    <t>19,11,</t>
  </si>
  <si>
    <t>12,11,</t>
  </si>
  <si>
    <t>05,11,</t>
  </si>
  <si>
    <t>29,10,</t>
  </si>
  <si>
    <t>22,10,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</si>
  <si>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</si>
  <si>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</si>
  <si>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</si>
  <si>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</si>
  <si>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</si>
  <si>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</si>
  <si>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</si>
  <si>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</si>
  <si>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</si>
  <si>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</si>
  <si>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</si>
  <si>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</si>
  <si>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</si>
  <si>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</si>
  <si>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</si>
  <si>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</si>
  <si>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</si>
  <si>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09,11,24 завод отгрузит 68шт вместо 100шт / 02,11,24 завод не отгрузил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</si>
  <si>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</si>
  <si>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</si>
  <si>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</si>
  <si>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</si>
  <si>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</si>
  <si>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</si>
  <si>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</si>
  <si>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</si>
  <si>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не в матрице</t>
  </si>
  <si>
    <t>ротация на 6951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</si>
  <si>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</si>
  <si>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</si>
  <si>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</si>
  <si>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</si>
  <si>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</si>
  <si>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</si>
  <si>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</si>
  <si>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</si>
  <si>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</si>
  <si>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</si>
  <si>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</si>
  <si>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нужно увеличить продажи!!!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</si>
  <si>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</si>
  <si>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</si>
  <si>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</si>
  <si>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</si>
  <si>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</si>
  <si>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</si>
  <si>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</si>
  <si>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</si>
  <si>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</si>
  <si>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</si>
  <si>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</si>
  <si>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</si>
  <si>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ротация на 6608</t>
  </si>
  <si>
    <t>6608 С ГОВЯДИНОЙ ОРИГИН. сар б/о мгс 1*3_45с  ОСТАНКИНО</t>
  </si>
  <si>
    <t>вместо 6607</t>
  </si>
  <si>
    <t>6636 БАЛЫКОВАЯ СН в/к п/о 0,35кг 8шт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</si>
  <si>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</si>
  <si>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</si>
  <si>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</si>
  <si>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</si>
  <si>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</si>
  <si>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</si>
  <si>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</si>
  <si>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</si>
  <si>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6719 СОЧНЫЕ ПМ сос п/о мгс 0,6кг 8шт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</si>
  <si>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</si>
  <si>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</si>
  <si>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</si>
  <si>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13,11,24 Зверев обнулил</t>
  </si>
  <si>
    <t>6761 МОЛОЧНЫЕ ГОСТ сос ц/о мгс 1*4  Останкино</t>
  </si>
  <si>
    <t>6762 СЛИВОЧНЫЕ сос ц/о мгс 0,41кг 8шт  Останкино</t>
  </si>
  <si>
    <t>16,11,24 завод не отгрузил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</si>
  <si>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</si>
  <si>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</si>
  <si>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</si>
  <si>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</si>
  <si>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</si>
  <si>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</si>
  <si>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</si>
  <si>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</si>
  <si>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</si>
  <si>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</si>
  <si>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</si>
  <si>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</si>
  <si>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</si>
  <si>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</si>
  <si>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</si>
  <si>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</si>
  <si>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</si>
  <si>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</si>
  <si>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</si>
  <si>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</si>
  <si>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</si>
  <si>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</si>
  <si>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</si>
  <si>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</si>
  <si>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</si>
  <si>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</si>
  <si>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</si>
  <si>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</si>
  <si>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ротация на 6948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</si>
  <si>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</si>
  <si>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</si>
  <si>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</si>
  <si>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</si>
  <si>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6866</t>
  </si>
  <si>
    <t>6866 ВЕТЧ.НЕЖНАЯ Коровино п/о_Маяк  Останкино</t>
  </si>
  <si>
    <t>вместо 6865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</si>
  <si>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</si>
  <si>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</si>
  <si>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</si>
  <si>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</si>
  <si>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</si>
  <si>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</si>
  <si>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БОНУС_6305 ДОМАШНИЙ РЕЦЕПТ Коровино 0,5кг 8шт.  ОСТАНКИНО</t>
  </si>
  <si>
    <t>бонус</t>
  </si>
  <si>
    <t>помощь заводу (СОСГ)</t>
  </si>
  <si>
    <t>6955 СОЧНЫЕ Папа может сос п/о мгс 1,5*4 А  Останкино</t>
  </si>
  <si>
    <t>ротация на 6955</t>
  </si>
  <si>
    <t>вместо 3812 и 6113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</si>
</sst>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0" borderId="1" xfId="1" applyNumberFormat="1" applyFill="1"/>
    <xf numFmtId="2" fontId="1" fillId="5" borderId="1" xfId="1" applyNumberFormat="1" applyFill="1"/>
    <xf numFmtId="164" fontId="1" fillId="5" borderId="1" xfId="1" applyNumberFormat="1" applyFill="1"/>
    <xf numFmtId="164" fontId="1" fillId="0" borderId="8" xfId="1" applyNumberFormat="1" applyFill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5" borderId="2" xfId="1" applyNumberFormat="1" applyFill="1" applyBorder="1"/>
    <xf numFmtId="164" fontId="1" fillId="5" borderId="6" xfId="1" applyNumberFormat="1" applyFill="1" applyBorder="1"/>
    <xf numFmtId="164" fontId="1" fillId="5" borderId="1" xfId="1" applyNumberFormat="1" applyFill="1" applyBorder="1"/>
    <xf numFmtId="164" fontId="1" fillId="5" borderId="7" xfId="1" applyNumberFormat="1" applyFill="1" applyBorder="1"/>
    <xf numFmtId="164" fontId="5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15" sqref="T15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4.85546875" style="8" customWidth="1"/>
    <col min="8" max="8" width="4.85546875" customWidth="1"/>
    <col min="9" max="9" width="16.28515625" bestFit="1" customWidth="1"/>
    <col min="10" max="11" width="6.7109375" customWidth="1"/>
    <col min="12" max="13" width="0.7109375" customWidth="1"/>
    <col min="14" max="19" width="6.7109375" customWidth="1"/>
    <col min="20" max="20" width="21.7109375" customWidth="1"/>
    <col min="21" max="22" width="5" customWidth="1"/>
    <col min="23" max="27" width="6.140625" customWidth="1"/>
    <col min="28" max="28" width="38.42578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16722.313000000002</v>
      </c>
      <c r="F5" s="4">
        <f>SUM(F6:F500)</f>
        <v>14706.759999999998</v>
      </c>
      <c r="G5" s="6"/>
      <c r="H5" s="1"/>
      <c r="I5" s="1"/>
      <c r="J5" s="4">
        <f t="shared" ref="J5:S5" si="0">SUM(J6:J500)</f>
        <v>16925.767</v>
      </c>
      <c r="K5" s="4">
        <f t="shared" si="0"/>
        <v>-203.45400000000004</v>
      </c>
      <c r="L5" s="4">
        <f t="shared" si="0"/>
        <v>0</v>
      </c>
      <c r="M5" s="4">
        <f t="shared" si="0"/>
        <v>0</v>
      </c>
      <c r="N5" s="4">
        <f t="shared" si="0"/>
        <v>4789</v>
      </c>
      <c r="O5" s="4">
        <f t="shared" si="0"/>
        <v>7620</v>
      </c>
      <c r="P5" s="4">
        <f t="shared" si="0"/>
        <v>4815</v>
      </c>
      <c r="Q5" s="4">
        <f t="shared" si="0"/>
        <v>3344.4625999999998</v>
      </c>
      <c r="R5" s="4">
        <f t="shared" si="0"/>
        <v>14162.540999999999</v>
      </c>
      <c r="S5" s="4">
        <f t="shared" si="0"/>
        <v>0</v>
      </c>
      <c r="T5" s="1"/>
      <c r="U5" s="1"/>
      <c r="V5" s="1"/>
      <c r="W5" s="4">
        <f>SUM(W6:W500)</f>
        <v>2842.6216000000009</v>
      </c>
      <c r="X5" s="4">
        <f>SUM(X6:X500)</f>
        <v>3507.521400000001</v>
      </c>
      <c r="Y5" s="4">
        <f>SUM(Y6:Y500)</f>
        <v>2643.0370000000003</v>
      </c>
      <c r="Z5" s="4">
        <f>SUM(Z6:Z500)</f>
        <v>2898.5374000000011</v>
      </c>
      <c r="AA5" s="4">
        <f>SUM(AA6:AA500)</f>
        <v>2887.3268000000007</v>
      </c>
      <c r="AB5" s="1"/>
      <c r="AC5" s="4">
        <f>SUM(AC6:AC500)</f>
        <v>6007.6590000000015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/>
      <c r="D6" s="1">
        <v>696</v>
      </c>
      <c r="E6" s="1">
        <v>244</v>
      </c>
      <c r="F6" s="1">
        <v>452</v>
      </c>
      <c r="G6" s="6">
        <v>0.4</v>
      </c>
      <c r="H6" s="1">
        <v>60</v>
      </c>
      <c r="I6" s="1" t="s">
        <v>34</v>
      </c>
      <c r="J6" s="1">
        <v>254.3</v>
      </c>
      <c r="K6" s="1">
        <f t="shared" ref="K6:K38" si="1">E6-J6</f>
        <v>-10.300000000000011</v>
      </c>
      <c r="L6" s="1"/>
      <c r="M6" s="1"/>
      <c r="N6" s="1"/>
      <c r="O6" s="1"/>
      <c r="P6" s="1"/>
      <c r="Q6" s="1">
        <f>E6/5</f>
        <v>48.8</v>
      </c>
      <c r="R6" s="5">
        <f>13*Q6-P6-O6-N6-F6</f>
        <v>182.39999999999998</v>
      </c>
      <c r="S6" s="5"/>
      <c r="T6" s="1"/>
      <c r="U6" s="1">
        <f>(F6+N6+O6+P6+R6)/Q6</f>
        <v>13</v>
      </c>
      <c r="V6" s="1">
        <f>(F6+N6+O6+P6)/Q6</f>
        <v>9.2622950819672134</v>
      </c>
      <c r="W6" s="1">
        <v>11</v>
      </c>
      <c r="X6" s="1">
        <v>75.8</v>
      </c>
      <c r="Y6" s="1">
        <v>31.2</v>
      </c>
      <c r="Z6" s="1">
        <v>21.2</v>
      </c>
      <c r="AA6" s="1">
        <v>28.8</v>
      </c>
      <c r="AB6" s="1"/>
      <c r="AC6" s="1">
        <f t="shared" ref="AC6:AC37" si="2">R6*G6</f>
        <v>72.959999999999994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ht="15.75" thickBot="1" x14ac:dyDescent="0.3">
      <c r="A7" s="1" t="s">
        <v>35</v>
      </c>
      <c r="B7" s="1" t="s">
        <v>36</v>
      </c>
      <c r="C7" s="1">
        <v>14</v>
      </c>
      <c r="D7" s="1">
        <v>50.372</v>
      </c>
      <c r="E7" s="1">
        <v>25.712</v>
      </c>
      <c r="F7" s="1">
        <v>36.716000000000001</v>
      </c>
      <c r="G7" s="6">
        <v>1</v>
      </c>
      <c r="H7" s="1">
        <v>120</v>
      </c>
      <c r="I7" s="1" t="s">
        <v>34</v>
      </c>
      <c r="J7" s="1">
        <v>27.6</v>
      </c>
      <c r="K7" s="1">
        <f t="shared" si="1"/>
        <v>-1.8880000000000017</v>
      </c>
      <c r="L7" s="1"/>
      <c r="M7" s="1"/>
      <c r="N7" s="1">
        <v>30</v>
      </c>
      <c r="O7" s="1">
        <v>20</v>
      </c>
      <c r="P7" s="1">
        <v>20</v>
      </c>
      <c r="Q7" s="1">
        <f t="shared" ref="Q7:Q71" si="3">E7/5</f>
        <v>5.1424000000000003</v>
      </c>
      <c r="R7" s="5"/>
      <c r="S7" s="5"/>
      <c r="T7" s="1"/>
      <c r="U7" s="1">
        <f t="shared" ref="U7:U70" si="4">(F7+N7+O7+P7+R7)/Q7</f>
        <v>20.752177971375232</v>
      </c>
      <c r="V7" s="1">
        <f t="shared" ref="V7:V70" si="5">(F7+N7+O7+P7)/Q7</f>
        <v>20.752177971375232</v>
      </c>
      <c r="W7" s="1">
        <v>7.2652000000000001</v>
      </c>
      <c r="X7" s="1">
        <v>7.6433999999999997</v>
      </c>
      <c r="Y7" s="1">
        <v>6.3586</v>
      </c>
      <c r="Z7" s="1">
        <v>6.0720000000000001</v>
      </c>
      <c r="AA7" s="1">
        <v>6.2845999999999993</v>
      </c>
      <c r="AB7" s="1"/>
      <c r="AC7" s="1">
        <f t="shared" si="2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8" t="s">
        <v>37</v>
      </c>
      <c r="B8" s="19" t="s">
        <v>36</v>
      </c>
      <c r="C8" s="19">
        <v>121.61</v>
      </c>
      <c r="D8" s="19">
        <v>615.46500000000003</v>
      </c>
      <c r="E8" s="19">
        <v>377.88299999999998</v>
      </c>
      <c r="F8" s="20">
        <v>305.572</v>
      </c>
      <c r="G8" s="13">
        <v>0</v>
      </c>
      <c r="H8" s="14">
        <v>45</v>
      </c>
      <c r="I8" s="11" t="s">
        <v>58</v>
      </c>
      <c r="J8" s="14">
        <v>362.2</v>
      </c>
      <c r="K8" s="14">
        <f t="shared" si="1"/>
        <v>15.682999999999993</v>
      </c>
      <c r="L8" s="14"/>
      <c r="M8" s="14"/>
      <c r="N8" s="25">
        <v>300</v>
      </c>
      <c r="O8" s="25">
        <v>400</v>
      </c>
      <c r="P8" s="25">
        <v>200</v>
      </c>
      <c r="Q8" s="14">
        <f t="shared" si="3"/>
        <v>75.576599999999999</v>
      </c>
      <c r="R8" s="21"/>
      <c r="S8" s="21"/>
      <c r="T8" s="14"/>
      <c r="U8" s="14">
        <f t="shared" si="4"/>
        <v>15.95165699436069</v>
      </c>
      <c r="V8" s="14">
        <f t="shared" si="5"/>
        <v>15.95165699436069</v>
      </c>
      <c r="W8" s="14">
        <v>92.373800000000003</v>
      </c>
      <c r="X8" s="14">
        <v>82.845799999999997</v>
      </c>
      <c r="Y8" s="14">
        <v>57.94</v>
      </c>
      <c r="Z8" s="14">
        <v>81.390799999999999</v>
      </c>
      <c r="AA8" s="14">
        <v>78.873400000000004</v>
      </c>
      <c r="AB8" s="11" t="s">
        <v>150</v>
      </c>
      <c r="AC8" s="14">
        <f t="shared" si="2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2" t="s">
        <v>63</v>
      </c>
      <c r="B9" s="23" t="s">
        <v>36</v>
      </c>
      <c r="C9" s="23">
        <v>251</v>
      </c>
      <c r="D9" s="23">
        <v>2.88</v>
      </c>
      <c r="E9" s="23">
        <v>194.21899999999999</v>
      </c>
      <c r="F9" s="24"/>
      <c r="G9" s="13">
        <v>0</v>
      </c>
      <c r="H9" s="14">
        <v>45</v>
      </c>
      <c r="I9" s="11" t="s">
        <v>58</v>
      </c>
      <c r="J9" s="14">
        <v>185.6</v>
      </c>
      <c r="K9" s="14">
        <f>E9-J9</f>
        <v>8.6189999999999998</v>
      </c>
      <c r="L9" s="14"/>
      <c r="M9" s="14"/>
      <c r="N9" s="25">
        <v>50</v>
      </c>
      <c r="O9" s="25">
        <v>80</v>
      </c>
      <c r="P9" s="25">
        <v>60</v>
      </c>
      <c r="Q9" s="14">
        <f>E9/5</f>
        <v>38.843800000000002</v>
      </c>
      <c r="R9" s="21"/>
      <c r="S9" s="21"/>
      <c r="T9" s="14"/>
      <c r="U9" s="14">
        <f t="shared" si="4"/>
        <v>4.8913854978143227</v>
      </c>
      <c r="V9" s="14">
        <f t="shared" si="5"/>
        <v>4.8913854978143227</v>
      </c>
      <c r="W9" s="14">
        <v>28.704000000000001</v>
      </c>
      <c r="X9" s="14">
        <v>30.8474</v>
      </c>
      <c r="Y9" s="14">
        <v>34.227200000000003</v>
      </c>
      <c r="Z9" s="14">
        <v>35.760800000000003</v>
      </c>
      <c r="AA9" s="14">
        <v>31.684000000000001</v>
      </c>
      <c r="AB9" s="11" t="s">
        <v>150</v>
      </c>
      <c r="AC9" s="14">
        <f t="shared" si="2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ht="15.75" thickBot="1" x14ac:dyDescent="0.3">
      <c r="A10" s="15" t="s">
        <v>149</v>
      </c>
      <c r="B10" s="16" t="s">
        <v>36</v>
      </c>
      <c r="C10" s="16"/>
      <c r="D10" s="16"/>
      <c r="E10" s="16"/>
      <c r="F10" s="17"/>
      <c r="G10" s="6">
        <v>1</v>
      </c>
      <c r="H10" s="1">
        <v>45</v>
      </c>
      <c r="I10" s="1" t="s">
        <v>38</v>
      </c>
      <c r="J10" s="1"/>
      <c r="K10" s="1"/>
      <c r="L10" s="1"/>
      <c r="M10" s="1"/>
      <c r="N10" s="26">
        <f>N9+N8</f>
        <v>350</v>
      </c>
      <c r="O10" s="26">
        <f t="shared" ref="O10:P10" si="6">O9+O8</f>
        <v>480</v>
      </c>
      <c r="P10" s="26">
        <f t="shared" si="6"/>
        <v>260</v>
      </c>
      <c r="Q10" s="1">
        <f>E10/5</f>
        <v>0</v>
      </c>
      <c r="R10" s="5">
        <f>14*(Q9+Q8)-P10-O10-N10-F8</f>
        <v>206.31360000000006</v>
      </c>
      <c r="S10" s="5"/>
      <c r="T10" s="1"/>
      <c r="U10" s="1" t="e">
        <f t="shared" si="4"/>
        <v>#DIV/0!</v>
      </c>
      <c r="V10" s="1" t="e">
        <f t="shared" si="5"/>
        <v>#DIV/0!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0" t="s">
        <v>151</v>
      </c>
      <c r="AC10" s="1">
        <f t="shared" si="2"/>
        <v>206.31360000000006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36</v>
      </c>
      <c r="C11" s="1">
        <v>385</v>
      </c>
      <c r="D11" s="1">
        <v>523.06299999999999</v>
      </c>
      <c r="E11" s="1">
        <v>431.62299999999999</v>
      </c>
      <c r="F11" s="1">
        <v>395.65100000000001</v>
      </c>
      <c r="G11" s="6">
        <v>1</v>
      </c>
      <c r="H11" s="1">
        <v>60</v>
      </c>
      <c r="I11" s="1" t="s">
        <v>40</v>
      </c>
      <c r="J11" s="1">
        <v>418.3</v>
      </c>
      <c r="K11" s="1">
        <f t="shared" si="1"/>
        <v>13.322999999999979</v>
      </c>
      <c r="L11" s="1"/>
      <c r="M11" s="1"/>
      <c r="N11" s="1">
        <v>200</v>
      </c>
      <c r="O11" s="1">
        <v>250</v>
      </c>
      <c r="P11" s="1">
        <v>160</v>
      </c>
      <c r="Q11" s="1">
        <f t="shared" si="3"/>
        <v>86.324600000000004</v>
      </c>
      <c r="R11" s="5">
        <f>14*Q11-P11-O11-N11-F11</f>
        <v>202.89339999999999</v>
      </c>
      <c r="S11" s="5"/>
      <c r="T11" s="1"/>
      <c r="U11" s="1">
        <f t="shared" si="4"/>
        <v>14</v>
      </c>
      <c r="V11" s="1">
        <f t="shared" si="5"/>
        <v>11.649645639829203</v>
      </c>
      <c r="W11" s="1">
        <v>91.832000000000008</v>
      </c>
      <c r="X11" s="1">
        <v>98.903800000000004</v>
      </c>
      <c r="Y11" s="1">
        <v>84.305800000000005</v>
      </c>
      <c r="Z11" s="1">
        <v>90.4572</v>
      </c>
      <c r="AA11" s="1">
        <v>88.147000000000006</v>
      </c>
      <c r="AB11" s="1"/>
      <c r="AC11" s="1">
        <f t="shared" si="2"/>
        <v>202.89339999999999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36</v>
      </c>
      <c r="C12" s="1">
        <v>8.5</v>
      </c>
      <c r="D12" s="1">
        <v>31.983000000000001</v>
      </c>
      <c r="E12" s="1">
        <v>17.378</v>
      </c>
      <c r="F12" s="1">
        <v>20.523</v>
      </c>
      <c r="G12" s="6">
        <v>1</v>
      </c>
      <c r="H12" s="1">
        <v>120</v>
      </c>
      <c r="I12" s="1" t="s">
        <v>34</v>
      </c>
      <c r="J12" s="1">
        <v>18.8</v>
      </c>
      <c r="K12" s="1">
        <f t="shared" si="1"/>
        <v>-1.4220000000000006</v>
      </c>
      <c r="L12" s="1"/>
      <c r="M12" s="1"/>
      <c r="N12" s="1">
        <v>25</v>
      </c>
      <c r="O12" s="1">
        <v>30</v>
      </c>
      <c r="P12" s="1">
        <v>25</v>
      </c>
      <c r="Q12" s="1">
        <f t="shared" si="3"/>
        <v>3.4756</v>
      </c>
      <c r="R12" s="5"/>
      <c r="S12" s="5"/>
      <c r="T12" s="1"/>
      <c r="U12" s="1">
        <f t="shared" si="4"/>
        <v>28.922488203475659</v>
      </c>
      <c r="V12" s="1">
        <f t="shared" si="5"/>
        <v>28.922488203475659</v>
      </c>
      <c r="W12" s="1">
        <v>6.5477999999999996</v>
      </c>
      <c r="X12" s="1">
        <v>5.3130000000000006</v>
      </c>
      <c r="Y12" s="1">
        <v>3.4693999999999998</v>
      </c>
      <c r="Z12" s="1">
        <v>4.59</v>
      </c>
      <c r="AA12" s="1">
        <v>4.3008000000000006</v>
      </c>
      <c r="AB12" s="1"/>
      <c r="AC12" s="1">
        <f t="shared" si="2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36</v>
      </c>
      <c r="C13" s="1">
        <v>142.69999999999999</v>
      </c>
      <c r="D13" s="1">
        <v>32.712000000000003</v>
      </c>
      <c r="E13" s="1">
        <v>114.771</v>
      </c>
      <c r="F13" s="1">
        <v>40.326000000000001</v>
      </c>
      <c r="G13" s="6">
        <v>1</v>
      </c>
      <c r="H13" s="1" t="e">
        <v>#N/A</v>
      </c>
      <c r="I13" s="1" t="s">
        <v>34</v>
      </c>
      <c r="J13" s="1">
        <v>112.5</v>
      </c>
      <c r="K13" s="1">
        <f t="shared" si="1"/>
        <v>2.2710000000000008</v>
      </c>
      <c r="L13" s="1"/>
      <c r="M13" s="1"/>
      <c r="N13" s="1">
        <v>30</v>
      </c>
      <c r="O13" s="1">
        <v>50</v>
      </c>
      <c r="P13" s="1">
        <v>40</v>
      </c>
      <c r="Q13" s="1">
        <f t="shared" si="3"/>
        <v>22.9542</v>
      </c>
      <c r="R13" s="5">
        <f t="shared" ref="R13:R26" si="7">13*Q13-P13-O13-N13-F13</f>
        <v>138.07860000000002</v>
      </c>
      <c r="S13" s="5"/>
      <c r="T13" s="1"/>
      <c r="U13" s="1">
        <f t="shared" si="4"/>
        <v>13</v>
      </c>
      <c r="V13" s="1">
        <f t="shared" si="5"/>
        <v>6.9846041247353421</v>
      </c>
      <c r="W13" s="1">
        <v>19.109000000000002</v>
      </c>
      <c r="X13" s="1">
        <v>15.4572</v>
      </c>
      <c r="Y13" s="1">
        <v>21.1206</v>
      </c>
      <c r="Z13" s="1">
        <v>23.045200000000001</v>
      </c>
      <c r="AA13" s="1">
        <v>16.593399999999999</v>
      </c>
      <c r="AB13" s="1"/>
      <c r="AC13" s="1">
        <f t="shared" si="2"/>
        <v>138.07860000000002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36</v>
      </c>
      <c r="C14" s="1">
        <v>29.5</v>
      </c>
      <c r="D14" s="1">
        <v>148.83699999999999</v>
      </c>
      <c r="E14" s="1">
        <v>126.173</v>
      </c>
      <c r="F14" s="1">
        <v>33.262999999999998</v>
      </c>
      <c r="G14" s="6">
        <v>1</v>
      </c>
      <c r="H14" s="1">
        <v>60</v>
      </c>
      <c r="I14" s="1" t="s">
        <v>40</v>
      </c>
      <c r="J14" s="1">
        <v>129.51</v>
      </c>
      <c r="K14" s="1">
        <f t="shared" si="1"/>
        <v>-3.3369999999999891</v>
      </c>
      <c r="L14" s="1"/>
      <c r="M14" s="1"/>
      <c r="N14" s="1">
        <v>70</v>
      </c>
      <c r="O14" s="1">
        <v>100</v>
      </c>
      <c r="P14" s="1">
        <v>80</v>
      </c>
      <c r="Q14" s="1">
        <f t="shared" si="3"/>
        <v>25.2346</v>
      </c>
      <c r="R14" s="5">
        <f t="shared" ref="R14" si="8">14*Q14-P14-O14-N14-F14</f>
        <v>70.0214</v>
      </c>
      <c r="S14" s="5"/>
      <c r="T14" s="1"/>
      <c r="U14" s="1">
        <f t="shared" si="4"/>
        <v>14</v>
      </c>
      <c r="V14" s="1">
        <f t="shared" si="5"/>
        <v>11.225182883818251</v>
      </c>
      <c r="W14" s="1">
        <v>27.729800000000001</v>
      </c>
      <c r="X14" s="1">
        <v>21.823599999999999</v>
      </c>
      <c r="Y14" s="1">
        <v>17.768599999999999</v>
      </c>
      <c r="Z14" s="1">
        <v>20.6374</v>
      </c>
      <c r="AA14" s="1">
        <v>22.3536</v>
      </c>
      <c r="AB14" s="1"/>
      <c r="AC14" s="1">
        <f t="shared" si="2"/>
        <v>70.0214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36</v>
      </c>
      <c r="C15" s="1">
        <v>354</v>
      </c>
      <c r="D15" s="1">
        <v>282.041</v>
      </c>
      <c r="E15" s="1">
        <v>357.90600000000001</v>
      </c>
      <c r="F15" s="1">
        <v>206.946</v>
      </c>
      <c r="G15" s="6">
        <v>1</v>
      </c>
      <c r="H15" s="1">
        <v>60</v>
      </c>
      <c r="I15" s="1" t="s">
        <v>40</v>
      </c>
      <c r="J15" s="1">
        <v>357.4</v>
      </c>
      <c r="K15" s="1">
        <f t="shared" si="1"/>
        <v>0.50600000000002865</v>
      </c>
      <c r="L15" s="1"/>
      <c r="M15" s="1"/>
      <c r="N15" s="1">
        <v>220</v>
      </c>
      <c r="O15" s="1">
        <v>330</v>
      </c>
      <c r="P15" s="1">
        <v>250</v>
      </c>
      <c r="Q15" s="1">
        <f t="shared" si="3"/>
        <v>71.581199999999995</v>
      </c>
      <c r="R15" s="5"/>
      <c r="S15" s="5"/>
      <c r="T15" s="1"/>
      <c r="U15" s="1">
        <f t="shared" si="4"/>
        <v>14.0671852385822</v>
      </c>
      <c r="V15" s="1">
        <f t="shared" si="5"/>
        <v>14.0671852385822</v>
      </c>
      <c r="W15" s="1">
        <v>87.433199999999999</v>
      </c>
      <c r="X15" s="1">
        <v>72.558199999999999</v>
      </c>
      <c r="Y15" s="1">
        <v>72.763199999999998</v>
      </c>
      <c r="Z15" s="1">
        <v>67.180199999999999</v>
      </c>
      <c r="AA15" s="1">
        <v>77.024799999999999</v>
      </c>
      <c r="AB15" s="1"/>
      <c r="AC15" s="1">
        <f t="shared" si="2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33</v>
      </c>
      <c r="C16" s="1">
        <v>87</v>
      </c>
      <c r="D16" s="1">
        <v>496</v>
      </c>
      <c r="E16" s="1">
        <v>227</v>
      </c>
      <c r="F16" s="1">
        <v>291</v>
      </c>
      <c r="G16" s="6">
        <v>0.25</v>
      </c>
      <c r="H16" s="1">
        <v>120</v>
      </c>
      <c r="I16" s="1" t="s">
        <v>34</v>
      </c>
      <c r="J16" s="1">
        <v>234</v>
      </c>
      <c r="K16" s="1">
        <f t="shared" si="1"/>
        <v>-7</v>
      </c>
      <c r="L16" s="1"/>
      <c r="M16" s="1"/>
      <c r="N16" s="1"/>
      <c r="O16" s="1"/>
      <c r="P16" s="1"/>
      <c r="Q16" s="1">
        <f t="shared" si="3"/>
        <v>45.4</v>
      </c>
      <c r="R16" s="5">
        <f t="shared" si="7"/>
        <v>299.19999999999993</v>
      </c>
      <c r="S16" s="5"/>
      <c r="T16" s="1"/>
      <c r="U16" s="1">
        <f t="shared" si="4"/>
        <v>12.999999999999998</v>
      </c>
      <c r="V16" s="1">
        <f t="shared" si="5"/>
        <v>6.4096916299559474</v>
      </c>
      <c r="W16" s="1">
        <v>34</v>
      </c>
      <c r="X16" s="1">
        <v>51.8</v>
      </c>
      <c r="Y16" s="1">
        <v>31</v>
      </c>
      <c r="Z16" s="1">
        <v>30</v>
      </c>
      <c r="AA16" s="1">
        <v>33</v>
      </c>
      <c r="AB16" s="1"/>
      <c r="AC16" s="1">
        <f t="shared" si="2"/>
        <v>74.799999999999983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36</v>
      </c>
      <c r="C17" s="1">
        <v>270</v>
      </c>
      <c r="D17" s="1">
        <v>700.57899999999995</v>
      </c>
      <c r="E17" s="1">
        <v>380.19600000000003</v>
      </c>
      <c r="F17" s="1">
        <v>530.36199999999997</v>
      </c>
      <c r="G17" s="6">
        <v>1</v>
      </c>
      <c r="H17" s="1">
        <v>45</v>
      </c>
      <c r="I17" s="1" t="s">
        <v>38</v>
      </c>
      <c r="J17" s="1">
        <v>346.7</v>
      </c>
      <c r="K17" s="1">
        <f t="shared" si="1"/>
        <v>33.496000000000038</v>
      </c>
      <c r="L17" s="1"/>
      <c r="M17" s="1"/>
      <c r="N17" s="1">
        <v>110</v>
      </c>
      <c r="O17" s="1">
        <v>150</v>
      </c>
      <c r="P17" s="1">
        <v>110</v>
      </c>
      <c r="Q17" s="1">
        <f t="shared" si="3"/>
        <v>76.039200000000008</v>
      </c>
      <c r="R17" s="5">
        <f>14*Q17-P17-O17-N17-F17</f>
        <v>164.18680000000006</v>
      </c>
      <c r="S17" s="5"/>
      <c r="T17" s="1"/>
      <c r="U17" s="1">
        <f t="shared" si="4"/>
        <v>13.999999999999998</v>
      </c>
      <c r="V17" s="1">
        <f t="shared" si="5"/>
        <v>11.840761081126574</v>
      </c>
      <c r="W17" s="1">
        <v>82.120199999999997</v>
      </c>
      <c r="X17" s="1">
        <v>98.131200000000007</v>
      </c>
      <c r="Y17" s="1">
        <v>77.400199999999998</v>
      </c>
      <c r="Z17" s="1">
        <v>84.622600000000006</v>
      </c>
      <c r="AA17" s="1">
        <v>86.13</v>
      </c>
      <c r="AB17" s="1"/>
      <c r="AC17" s="1">
        <f t="shared" si="2"/>
        <v>164.18680000000006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36</v>
      </c>
      <c r="C18" s="1">
        <v>53</v>
      </c>
      <c r="D18" s="1">
        <v>183.126</v>
      </c>
      <c r="E18" s="1">
        <v>129.161</v>
      </c>
      <c r="F18" s="1">
        <v>78.382999999999996</v>
      </c>
      <c r="G18" s="6">
        <v>1</v>
      </c>
      <c r="H18" s="1">
        <v>60</v>
      </c>
      <c r="I18" s="1" t="s">
        <v>34</v>
      </c>
      <c r="J18" s="1">
        <v>123.3</v>
      </c>
      <c r="K18" s="1">
        <f t="shared" si="1"/>
        <v>5.8610000000000042</v>
      </c>
      <c r="L18" s="1"/>
      <c r="M18" s="1"/>
      <c r="N18" s="1">
        <v>90</v>
      </c>
      <c r="O18" s="1">
        <v>110</v>
      </c>
      <c r="P18" s="1">
        <v>100</v>
      </c>
      <c r="Q18" s="1">
        <f t="shared" si="3"/>
        <v>25.8322</v>
      </c>
      <c r="R18" s="5"/>
      <c r="S18" s="5"/>
      <c r="T18" s="1"/>
      <c r="U18" s="1">
        <f t="shared" si="4"/>
        <v>14.647726480903678</v>
      </c>
      <c r="V18" s="1">
        <f t="shared" si="5"/>
        <v>14.647726480903678</v>
      </c>
      <c r="W18" s="1">
        <v>33.0306</v>
      </c>
      <c r="X18" s="1">
        <v>26.834399999999999</v>
      </c>
      <c r="Y18" s="1">
        <v>23.261199999999999</v>
      </c>
      <c r="Z18" s="1">
        <v>27.698399999999999</v>
      </c>
      <c r="AA18" s="1">
        <v>31.0642</v>
      </c>
      <c r="AB18" s="1"/>
      <c r="AC18" s="1">
        <f t="shared" si="2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33</v>
      </c>
      <c r="C19" s="1">
        <v>58</v>
      </c>
      <c r="D19" s="1">
        <v>664</v>
      </c>
      <c r="E19" s="1">
        <v>214</v>
      </c>
      <c r="F19" s="1">
        <v>460</v>
      </c>
      <c r="G19" s="6">
        <v>0.25</v>
      </c>
      <c r="H19" s="1">
        <v>120</v>
      </c>
      <c r="I19" s="1" t="s">
        <v>34</v>
      </c>
      <c r="J19" s="1">
        <v>241</v>
      </c>
      <c r="K19" s="1">
        <f t="shared" si="1"/>
        <v>-27</v>
      </c>
      <c r="L19" s="1"/>
      <c r="M19" s="1"/>
      <c r="N19" s="1"/>
      <c r="O19" s="1"/>
      <c r="P19" s="1"/>
      <c r="Q19" s="1">
        <f t="shared" si="3"/>
        <v>42.8</v>
      </c>
      <c r="R19" s="5">
        <f t="shared" si="7"/>
        <v>96.399999999999977</v>
      </c>
      <c r="S19" s="5"/>
      <c r="T19" s="1"/>
      <c r="U19" s="1">
        <f t="shared" si="4"/>
        <v>13</v>
      </c>
      <c r="V19" s="1">
        <f t="shared" si="5"/>
        <v>10.747663551401869</v>
      </c>
      <c r="W19" s="1">
        <v>19.399999999999999</v>
      </c>
      <c r="X19" s="1">
        <v>55.4</v>
      </c>
      <c r="Y19" s="1">
        <v>32.4</v>
      </c>
      <c r="Z19" s="1">
        <v>34.200000000000003</v>
      </c>
      <c r="AA19" s="1">
        <v>28.8</v>
      </c>
      <c r="AB19" s="1" t="s">
        <v>49</v>
      </c>
      <c r="AC19" s="1">
        <f t="shared" si="2"/>
        <v>24.099999999999994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33</v>
      </c>
      <c r="C20" s="1">
        <v>43</v>
      </c>
      <c r="D20" s="1">
        <v>166</v>
      </c>
      <c r="E20" s="1">
        <v>153</v>
      </c>
      <c r="F20" s="1">
        <v>12</v>
      </c>
      <c r="G20" s="6">
        <v>0.4</v>
      </c>
      <c r="H20" s="1">
        <v>60</v>
      </c>
      <c r="I20" s="1" t="s">
        <v>34</v>
      </c>
      <c r="J20" s="1">
        <v>162</v>
      </c>
      <c r="K20" s="1">
        <f t="shared" si="1"/>
        <v>-9</v>
      </c>
      <c r="L20" s="1"/>
      <c r="M20" s="1"/>
      <c r="N20" s="1">
        <v>50</v>
      </c>
      <c r="O20" s="1">
        <v>60</v>
      </c>
      <c r="P20" s="1">
        <v>50</v>
      </c>
      <c r="Q20" s="1">
        <f t="shared" si="3"/>
        <v>30.6</v>
      </c>
      <c r="R20" s="5">
        <f t="shared" si="7"/>
        <v>225.8</v>
      </c>
      <c r="S20" s="5"/>
      <c r="T20" s="1"/>
      <c r="U20" s="1">
        <f t="shared" si="4"/>
        <v>13</v>
      </c>
      <c r="V20" s="1">
        <f t="shared" si="5"/>
        <v>5.6209150326797381</v>
      </c>
      <c r="W20" s="1">
        <v>23.4</v>
      </c>
      <c r="X20" s="1">
        <v>20.2</v>
      </c>
      <c r="Y20" s="1">
        <v>4</v>
      </c>
      <c r="Z20" s="1">
        <v>18.2</v>
      </c>
      <c r="AA20" s="1">
        <v>16.600000000000001</v>
      </c>
      <c r="AB20" s="1"/>
      <c r="AC20" s="1">
        <f t="shared" si="2"/>
        <v>90.320000000000007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36</v>
      </c>
      <c r="C21" s="1">
        <v>255</v>
      </c>
      <c r="D21" s="1">
        <v>731.9</v>
      </c>
      <c r="E21" s="1">
        <v>380.202</v>
      </c>
      <c r="F21" s="1">
        <v>534.86900000000003</v>
      </c>
      <c r="G21" s="6">
        <v>1</v>
      </c>
      <c r="H21" s="1">
        <v>45</v>
      </c>
      <c r="I21" s="1" t="s">
        <v>38</v>
      </c>
      <c r="J21" s="1">
        <v>338.3</v>
      </c>
      <c r="K21" s="1">
        <f t="shared" si="1"/>
        <v>41.901999999999987</v>
      </c>
      <c r="L21" s="1"/>
      <c r="M21" s="1"/>
      <c r="N21" s="1">
        <v>100</v>
      </c>
      <c r="O21" s="1">
        <v>170</v>
      </c>
      <c r="P21" s="1">
        <v>120</v>
      </c>
      <c r="Q21" s="1">
        <f t="shared" si="3"/>
        <v>76.040400000000005</v>
      </c>
      <c r="R21" s="5">
        <f>14*Q21-P21-O21-N21-F21</f>
        <v>139.6966000000001</v>
      </c>
      <c r="S21" s="5"/>
      <c r="T21" s="1"/>
      <c r="U21" s="1">
        <f t="shared" si="4"/>
        <v>14</v>
      </c>
      <c r="V21" s="1">
        <f t="shared" si="5"/>
        <v>12.162863425231849</v>
      </c>
      <c r="W21" s="1">
        <v>86.513400000000004</v>
      </c>
      <c r="X21" s="1">
        <v>98.7316</v>
      </c>
      <c r="Y21" s="1">
        <v>75.896799999999999</v>
      </c>
      <c r="Z21" s="1">
        <v>86.831600000000009</v>
      </c>
      <c r="AA21" s="1">
        <v>85.9666</v>
      </c>
      <c r="AB21" s="1"/>
      <c r="AC21" s="1">
        <f t="shared" si="2"/>
        <v>139.6966000000001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33</v>
      </c>
      <c r="C22" s="1">
        <v>163</v>
      </c>
      <c r="D22" s="1">
        <v>568</v>
      </c>
      <c r="E22" s="1">
        <v>365</v>
      </c>
      <c r="F22" s="1">
        <v>330</v>
      </c>
      <c r="G22" s="6">
        <v>0.12</v>
      </c>
      <c r="H22" s="1">
        <v>60</v>
      </c>
      <c r="I22" s="1" t="s">
        <v>34</v>
      </c>
      <c r="J22" s="1">
        <v>394</v>
      </c>
      <c r="K22" s="1">
        <f t="shared" si="1"/>
        <v>-29</v>
      </c>
      <c r="L22" s="1"/>
      <c r="M22" s="1"/>
      <c r="N22" s="1">
        <v>0</v>
      </c>
      <c r="O22" s="1">
        <v>50</v>
      </c>
      <c r="P22" s="1">
        <v>50</v>
      </c>
      <c r="Q22" s="1">
        <f t="shared" si="3"/>
        <v>73</v>
      </c>
      <c r="R22" s="5">
        <f t="shared" si="7"/>
        <v>519</v>
      </c>
      <c r="S22" s="5"/>
      <c r="T22" s="1"/>
      <c r="U22" s="1">
        <f t="shared" si="4"/>
        <v>13</v>
      </c>
      <c r="V22" s="1">
        <f t="shared" si="5"/>
        <v>5.8904109589041092</v>
      </c>
      <c r="W22" s="1">
        <v>53.4</v>
      </c>
      <c r="X22" s="1">
        <v>69.8</v>
      </c>
      <c r="Y22" s="1">
        <v>52.4</v>
      </c>
      <c r="Z22" s="1">
        <v>47.6</v>
      </c>
      <c r="AA22" s="1">
        <v>78.400000000000006</v>
      </c>
      <c r="AB22" s="1"/>
      <c r="AC22" s="1">
        <f t="shared" si="2"/>
        <v>62.28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36</v>
      </c>
      <c r="C23" s="1">
        <v>102</v>
      </c>
      <c r="D23" s="1">
        <v>368.34399999999999</v>
      </c>
      <c r="E23" s="1">
        <v>236.779</v>
      </c>
      <c r="F23" s="1">
        <v>179.251</v>
      </c>
      <c r="G23" s="6">
        <v>1</v>
      </c>
      <c r="H23" s="1">
        <v>45</v>
      </c>
      <c r="I23" s="1" t="s">
        <v>38</v>
      </c>
      <c r="J23" s="1">
        <v>239.3</v>
      </c>
      <c r="K23" s="1">
        <f t="shared" si="1"/>
        <v>-2.521000000000015</v>
      </c>
      <c r="L23" s="1"/>
      <c r="M23" s="1"/>
      <c r="N23" s="1">
        <v>100</v>
      </c>
      <c r="O23" s="1">
        <v>150</v>
      </c>
      <c r="P23" s="1">
        <v>150</v>
      </c>
      <c r="Q23" s="1">
        <f t="shared" si="3"/>
        <v>47.355800000000002</v>
      </c>
      <c r="R23" s="5">
        <f>14*Q23-P23-O23-N23-F23</f>
        <v>83.730200000000053</v>
      </c>
      <c r="S23" s="5"/>
      <c r="T23" s="1"/>
      <c r="U23" s="1">
        <f t="shared" si="4"/>
        <v>14</v>
      </c>
      <c r="V23" s="1">
        <f t="shared" si="5"/>
        <v>12.231891341715269</v>
      </c>
      <c r="W23" s="1">
        <v>51.117199999999997</v>
      </c>
      <c r="X23" s="1">
        <v>49.819400000000002</v>
      </c>
      <c r="Y23" s="1">
        <v>35.518999999999998</v>
      </c>
      <c r="Z23" s="1">
        <v>52.937199999999997</v>
      </c>
      <c r="AA23" s="1">
        <v>44.543199999999999</v>
      </c>
      <c r="AB23" s="1"/>
      <c r="AC23" s="1">
        <f t="shared" si="2"/>
        <v>83.730200000000053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33</v>
      </c>
      <c r="C24" s="1">
        <v>70</v>
      </c>
      <c r="D24" s="1">
        <v>712</v>
      </c>
      <c r="E24" s="1">
        <v>220</v>
      </c>
      <c r="F24" s="1">
        <v>491</v>
      </c>
      <c r="G24" s="6">
        <v>0.25</v>
      </c>
      <c r="H24" s="1">
        <v>120</v>
      </c>
      <c r="I24" s="1" t="s">
        <v>34</v>
      </c>
      <c r="J24" s="1">
        <v>237</v>
      </c>
      <c r="K24" s="1">
        <f t="shared" si="1"/>
        <v>-17</v>
      </c>
      <c r="L24" s="1"/>
      <c r="M24" s="1"/>
      <c r="N24" s="1"/>
      <c r="O24" s="1"/>
      <c r="P24" s="1"/>
      <c r="Q24" s="1">
        <f t="shared" si="3"/>
        <v>44</v>
      </c>
      <c r="R24" s="5">
        <f t="shared" si="7"/>
        <v>81</v>
      </c>
      <c r="S24" s="5"/>
      <c r="T24" s="1"/>
      <c r="U24" s="1">
        <f t="shared" si="4"/>
        <v>13</v>
      </c>
      <c r="V24" s="1">
        <f t="shared" si="5"/>
        <v>11.159090909090908</v>
      </c>
      <c r="W24" s="1">
        <v>28.2</v>
      </c>
      <c r="X24" s="1">
        <v>62</v>
      </c>
      <c r="Y24" s="1">
        <v>31.4</v>
      </c>
      <c r="Z24" s="1">
        <v>28.4</v>
      </c>
      <c r="AA24" s="1">
        <v>44.4</v>
      </c>
      <c r="AB24" s="1"/>
      <c r="AC24" s="1">
        <f t="shared" si="2"/>
        <v>20.25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36</v>
      </c>
      <c r="C25" s="1">
        <v>38</v>
      </c>
      <c r="D25" s="1">
        <v>19.957999999999998</v>
      </c>
      <c r="E25" s="1">
        <v>21.638000000000002</v>
      </c>
      <c r="F25" s="1">
        <v>31.295999999999999</v>
      </c>
      <c r="G25" s="6">
        <v>1</v>
      </c>
      <c r="H25" s="1">
        <v>120</v>
      </c>
      <c r="I25" s="1" t="s">
        <v>34</v>
      </c>
      <c r="J25" s="1">
        <v>22</v>
      </c>
      <c r="K25" s="1">
        <f t="shared" si="1"/>
        <v>-0.36199999999999832</v>
      </c>
      <c r="L25" s="1"/>
      <c r="M25" s="1"/>
      <c r="N25" s="1">
        <v>20</v>
      </c>
      <c r="O25" s="1">
        <v>30</v>
      </c>
      <c r="P25" s="1">
        <v>20</v>
      </c>
      <c r="Q25" s="1">
        <f t="shared" si="3"/>
        <v>4.3276000000000003</v>
      </c>
      <c r="R25" s="5"/>
      <c r="S25" s="5"/>
      <c r="T25" s="1"/>
      <c r="U25" s="1">
        <f t="shared" si="4"/>
        <v>23.406969220815228</v>
      </c>
      <c r="V25" s="1">
        <f t="shared" si="5"/>
        <v>23.406969220815228</v>
      </c>
      <c r="W25" s="1">
        <v>6.2881999999999998</v>
      </c>
      <c r="X25" s="1">
        <v>6.4795999999999996</v>
      </c>
      <c r="Y25" s="1">
        <v>4.6712000000000007</v>
      </c>
      <c r="Z25" s="1">
        <v>3.5794000000000001</v>
      </c>
      <c r="AA25" s="1">
        <v>4.4641999999999999</v>
      </c>
      <c r="AB25" s="1"/>
      <c r="AC25" s="1">
        <f t="shared" si="2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33</v>
      </c>
      <c r="C26" s="1"/>
      <c r="D26" s="1">
        <v>480</v>
      </c>
      <c r="E26" s="1">
        <v>194</v>
      </c>
      <c r="F26" s="1">
        <v>286</v>
      </c>
      <c r="G26" s="6">
        <v>0.4</v>
      </c>
      <c r="H26" s="1">
        <v>45</v>
      </c>
      <c r="I26" s="1" t="s">
        <v>34</v>
      </c>
      <c r="J26" s="1">
        <v>185.5</v>
      </c>
      <c r="K26" s="1">
        <f t="shared" si="1"/>
        <v>8.5</v>
      </c>
      <c r="L26" s="1"/>
      <c r="M26" s="1"/>
      <c r="N26" s="1"/>
      <c r="O26" s="1"/>
      <c r="P26" s="1"/>
      <c r="Q26" s="1">
        <f t="shared" si="3"/>
        <v>38.799999999999997</v>
      </c>
      <c r="R26" s="5">
        <f t="shared" si="7"/>
        <v>218.39999999999998</v>
      </c>
      <c r="S26" s="5"/>
      <c r="T26" s="1"/>
      <c r="U26" s="1">
        <f t="shared" si="4"/>
        <v>13</v>
      </c>
      <c r="V26" s="1">
        <f t="shared" si="5"/>
        <v>7.3711340206185572</v>
      </c>
      <c r="W26" s="1">
        <v>12</v>
      </c>
      <c r="X26" s="1">
        <v>58.6</v>
      </c>
      <c r="Y26" s="1">
        <v>17.8</v>
      </c>
      <c r="Z26" s="1">
        <v>14</v>
      </c>
      <c r="AA26" s="1">
        <v>23</v>
      </c>
      <c r="AB26" s="1"/>
      <c r="AC26" s="1">
        <f t="shared" si="2"/>
        <v>87.36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57</v>
      </c>
      <c r="B27" s="14" t="s">
        <v>36</v>
      </c>
      <c r="C27" s="14">
        <v>96</v>
      </c>
      <c r="D27" s="14">
        <v>286.35000000000002</v>
      </c>
      <c r="E27" s="14">
        <v>310.39699999999999</v>
      </c>
      <c r="F27" s="14"/>
      <c r="G27" s="13">
        <v>0</v>
      </c>
      <c r="H27" s="14">
        <v>45</v>
      </c>
      <c r="I27" s="14" t="s">
        <v>58</v>
      </c>
      <c r="J27" s="14">
        <v>295</v>
      </c>
      <c r="K27" s="14">
        <f t="shared" si="1"/>
        <v>15.396999999999991</v>
      </c>
      <c r="L27" s="14"/>
      <c r="M27" s="14"/>
      <c r="N27" s="14"/>
      <c r="O27" s="14"/>
      <c r="P27" s="14"/>
      <c r="Q27" s="14">
        <f t="shared" si="3"/>
        <v>62.0794</v>
      </c>
      <c r="R27" s="21"/>
      <c r="S27" s="21"/>
      <c r="T27" s="14"/>
      <c r="U27" s="14">
        <f t="shared" si="4"/>
        <v>0</v>
      </c>
      <c r="V27" s="14">
        <f t="shared" si="5"/>
        <v>0</v>
      </c>
      <c r="W27" s="14">
        <v>79.972200000000001</v>
      </c>
      <c r="X27" s="14">
        <v>74.279600000000002</v>
      </c>
      <c r="Y27" s="14">
        <v>56.184600000000003</v>
      </c>
      <c r="Z27" s="14">
        <v>69.240399999999994</v>
      </c>
      <c r="AA27" s="14">
        <v>72.529399999999995</v>
      </c>
      <c r="AB27" s="14" t="s">
        <v>59</v>
      </c>
      <c r="AC27" s="14">
        <f t="shared" si="2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36</v>
      </c>
      <c r="C28" s="1">
        <v>337.8</v>
      </c>
      <c r="D28" s="1">
        <v>109.754</v>
      </c>
      <c r="E28" s="1">
        <v>199.05500000000001</v>
      </c>
      <c r="F28" s="1">
        <v>219.97300000000001</v>
      </c>
      <c r="G28" s="6">
        <v>1</v>
      </c>
      <c r="H28" s="1">
        <v>60</v>
      </c>
      <c r="I28" s="1" t="s">
        <v>40</v>
      </c>
      <c r="J28" s="1">
        <v>196.5</v>
      </c>
      <c r="K28" s="1">
        <f t="shared" si="1"/>
        <v>2.5550000000000068</v>
      </c>
      <c r="L28" s="1"/>
      <c r="M28" s="1"/>
      <c r="N28" s="1">
        <v>100</v>
      </c>
      <c r="O28" s="1">
        <v>120</v>
      </c>
      <c r="P28" s="1">
        <v>120</v>
      </c>
      <c r="Q28" s="1">
        <f t="shared" si="3"/>
        <v>39.811</v>
      </c>
      <c r="R28" s="5"/>
      <c r="S28" s="5"/>
      <c r="T28" s="1"/>
      <c r="U28" s="1">
        <f t="shared" si="4"/>
        <v>14.065785838084951</v>
      </c>
      <c r="V28" s="1">
        <f t="shared" si="5"/>
        <v>14.065785838084951</v>
      </c>
      <c r="W28" s="1">
        <v>47.941000000000003</v>
      </c>
      <c r="X28" s="1">
        <v>47.985399999999998</v>
      </c>
      <c r="Y28" s="1">
        <v>52.951599999999999</v>
      </c>
      <c r="Z28" s="1">
        <v>39.117800000000003</v>
      </c>
      <c r="AA28" s="1">
        <v>52.421599999999998</v>
      </c>
      <c r="AB28" s="1"/>
      <c r="AC28" s="1">
        <f t="shared" si="2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33</v>
      </c>
      <c r="C29" s="1"/>
      <c r="D29" s="1">
        <v>616</v>
      </c>
      <c r="E29" s="1">
        <v>158</v>
      </c>
      <c r="F29" s="1">
        <v>457</v>
      </c>
      <c r="G29" s="6">
        <v>0.22</v>
      </c>
      <c r="H29" s="1">
        <v>120</v>
      </c>
      <c r="I29" s="1" t="s">
        <v>34</v>
      </c>
      <c r="J29" s="1">
        <v>163</v>
      </c>
      <c r="K29" s="1">
        <f t="shared" si="1"/>
        <v>-5</v>
      </c>
      <c r="L29" s="1"/>
      <c r="M29" s="1"/>
      <c r="N29" s="1"/>
      <c r="O29" s="1"/>
      <c r="P29" s="1"/>
      <c r="Q29" s="1">
        <f t="shared" si="3"/>
        <v>31.6</v>
      </c>
      <c r="R29" s="5"/>
      <c r="S29" s="5"/>
      <c r="T29" s="1"/>
      <c r="U29" s="1">
        <f t="shared" si="4"/>
        <v>14.462025316455696</v>
      </c>
      <c r="V29" s="1">
        <f t="shared" si="5"/>
        <v>14.462025316455696</v>
      </c>
      <c r="W29" s="1">
        <v>8.4</v>
      </c>
      <c r="X29" s="1">
        <v>61</v>
      </c>
      <c r="Y29" s="1">
        <v>17.600000000000001</v>
      </c>
      <c r="Z29" s="1">
        <v>21.2</v>
      </c>
      <c r="AA29" s="1">
        <v>9.1999999999999993</v>
      </c>
      <c r="AB29" s="1"/>
      <c r="AC29" s="1">
        <f t="shared" si="2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33</v>
      </c>
      <c r="C30" s="1">
        <v>118</v>
      </c>
      <c r="D30" s="1">
        <v>232</v>
      </c>
      <c r="E30" s="1">
        <v>235</v>
      </c>
      <c r="F30" s="1">
        <v>69</v>
      </c>
      <c r="G30" s="6">
        <v>0.33</v>
      </c>
      <c r="H30" s="1">
        <v>45</v>
      </c>
      <c r="I30" s="1" t="s">
        <v>34</v>
      </c>
      <c r="J30" s="1">
        <v>228</v>
      </c>
      <c r="K30" s="1">
        <f t="shared" si="1"/>
        <v>7</v>
      </c>
      <c r="L30" s="1"/>
      <c r="M30" s="1"/>
      <c r="N30" s="1"/>
      <c r="O30" s="1"/>
      <c r="P30" s="1"/>
      <c r="Q30" s="1">
        <f t="shared" si="3"/>
        <v>47</v>
      </c>
      <c r="R30" s="5">
        <f>10*Q30-P30-O30-N30-F30</f>
        <v>401</v>
      </c>
      <c r="S30" s="5"/>
      <c r="T30" s="1"/>
      <c r="U30" s="1">
        <f t="shared" si="4"/>
        <v>10</v>
      </c>
      <c r="V30" s="1">
        <f t="shared" si="5"/>
        <v>1.4680851063829787</v>
      </c>
      <c r="W30" s="1">
        <v>7.2</v>
      </c>
      <c r="X30" s="1">
        <v>25.6</v>
      </c>
      <c r="Y30" s="1">
        <v>21.8</v>
      </c>
      <c r="Z30" s="1">
        <v>11.2</v>
      </c>
      <c r="AA30" s="1">
        <v>23.2</v>
      </c>
      <c r="AB30" s="1"/>
      <c r="AC30" s="1">
        <f t="shared" si="2"/>
        <v>132.33000000000001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33</v>
      </c>
      <c r="C31" s="1">
        <v>360</v>
      </c>
      <c r="D31" s="1"/>
      <c r="E31" s="1">
        <v>124</v>
      </c>
      <c r="F31" s="1">
        <v>213</v>
      </c>
      <c r="G31" s="6">
        <v>0.3</v>
      </c>
      <c r="H31" s="1">
        <v>45</v>
      </c>
      <c r="I31" s="1" t="s">
        <v>34</v>
      </c>
      <c r="J31" s="1">
        <v>129</v>
      </c>
      <c r="K31" s="1">
        <f t="shared" si="1"/>
        <v>-5</v>
      </c>
      <c r="L31" s="1"/>
      <c r="M31" s="1"/>
      <c r="N31" s="1">
        <v>0</v>
      </c>
      <c r="O31" s="1">
        <v>30</v>
      </c>
      <c r="P31" s="1"/>
      <c r="Q31" s="1">
        <f t="shared" si="3"/>
        <v>24.8</v>
      </c>
      <c r="R31" s="5">
        <f t="shared" ref="R31:R47" si="9">13*Q31-P31-O31-N31-F31</f>
        <v>79.400000000000034</v>
      </c>
      <c r="S31" s="5"/>
      <c r="T31" s="1"/>
      <c r="U31" s="1">
        <f t="shared" si="4"/>
        <v>13.000000000000002</v>
      </c>
      <c r="V31" s="1">
        <f t="shared" si="5"/>
        <v>9.7983870967741939</v>
      </c>
      <c r="W31" s="1">
        <v>25.2</v>
      </c>
      <c r="X31" s="1">
        <v>8.1999999999999993</v>
      </c>
      <c r="Y31" s="1">
        <v>27.8</v>
      </c>
      <c r="Z31" s="1">
        <v>48.8</v>
      </c>
      <c r="AA31" s="1">
        <v>15.8</v>
      </c>
      <c r="AB31" s="1"/>
      <c r="AC31" s="1">
        <f t="shared" si="2"/>
        <v>23.820000000000011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33</v>
      </c>
      <c r="C32" s="1">
        <v>100</v>
      </c>
      <c r="D32" s="1">
        <v>240</v>
      </c>
      <c r="E32" s="1">
        <v>184</v>
      </c>
      <c r="F32" s="1">
        <v>133</v>
      </c>
      <c r="G32" s="6">
        <v>0.09</v>
      </c>
      <c r="H32" s="1">
        <v>45</v>
      </c>
      <c r="I32" s="1" t="s">
        <v>34</v>
      </c>
      <c r="J32" s="1">
        <v>195</v>
      </c>
      <c r="K32" s="1">
        <f t="shared" si="1"/>
        <v>-11</v>
      </c>
      <c r="L32" s="1"/>
      <c r="M32" s="1"/>
      <c r="N32" s="1">
        <v>30</v>
      </c>
      <c r="O32" s="1">
        <v>30</v>
      </c>
      <c r="P32" s="1">
        <v>30</v>
      </c>
      <c r="Q32" s="1">
        <f t="shared" si="3"/>
        <v>36.799999999999997</v>
      </c>
      <c r="R32" s="5">
        <f t="shared" si="9"/>
        <v>255.39999999999998</v>
      </c>
      <c r="S32" s="5"/>
      <c r="T32" s="1"/>
      <c r="U32" s="1">
        <f t="shared" si="4"/>
        <v>13</v>
      </c>
      <c r="V32" s="1">
        <f t="shared" si="5"/>
        <v>6.0597826086956523</v>
      </c>
      <c r="W32" s="1">
        <v>28.8</v>
      </c>
      <c r="X32" s="1">
        <v>32.4</v>
      </c>
      <c r="Y32" s="1">
        <v>20.6</v>
      </c>
      <c r="Z32" s="1">
        <v>23.4</v>
      </c>
      <c r="AA32" s="1">
        <v>19.2</v>
      </c>
      <c r="AB32" s="1"/>
      <c r="AC32" s="1">
        <f t="shared" si="2"/>
        <v>22.985999999999997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36</v>
      </c>
      <c r="C33" s="1">
        <v>251</v>
      </c>
      <c r="D33" s="1">
        <v>517.66399999999999</v>
      </c>
      <c r="E33" s="1">
        <v>344.55599999999998</v>
      </c>
      <c r="F33" s="1">
        <v>353.15100000000001</v>
      </c>
      <c r="G33" s="6">
        <v>1</v>
      </c>
      <c r="H33" s="1">
        <v>45</v>
      </c>
      <c r="I33" s="1" t="s">
        <v>38</v>
      </c>
      <c r="J33" s="1">
        <v>325.3</v>
      </c>
      <c r="K33" s="1">
        <f t="shared" si="1"/>
        <v>19.255999999999972</v>
      </c>
      <c r="L33" s="1"/>
      <c r="M33" s="1"/>
      <c r="N33" s="1">
        <v>150</v>
      </c>
      <c r="O33" s="1">
        <v>300</v>
      </c>
      <c r="P33" s="1">
        <v>150</v>
      </c>
      <c r="Q33" s="1">
        <f t="shared" si="3"/>
        <v>68.911199999999994</v>
      </c>
      <c r="R33" s="5">
        <f>14*Q33-P33-O33-N33-F33</f>
        <v>11.605799999999874</v>
      </c>
      <c r="S33" s="5"/>
      <c r="T33" s="1"/>
      <c r="U33" s="1">
        <f t="shared" si="4"/>
        <v>14</v>
      </c>
      <c r="V33" s="1">
        <f t="shared" si="5"/>
        <v>13.831583254971617</v>
      </c>
      <c r="W33" s="1">
        <v>84.003200000000007</v>
      </c>
      <c r="X33" s="1">
        <v>83.236000000000004</v>
      </c>
      <c r="Y33" s="1">
        <v>68.025800000000004</v>
      </c>
      <c r="Z33" s="1">
        <v>88.262799999999999</v>
      </c>
      <c r="AA33" s="1">
        <v>77.905799999999999</v>
      </c>
      <c r="AB33" s="1"/>
      <c r="AC33" s="1">
        <f t="shared" si="2"/>
        <v>11.605799999999874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33</v>
      </c>
      <c r="C34" s="1">
        <v>59</v>
      </c>
      <c r="D34" s="1">
        <v>168</v>
      </c>
      <c r="E34" s="1">
        <v>78</v>
      </c>
      <c r="F34" s="1">
        <v>131</v>
      </c>
      <c r="G34" s="6">
        <v>0.4</v>
      </c>
      <c r="H34" s="1" t="e">
        <v>#N/A</v>
      </c>
      <c r="I34" s="1" t="s">
        <v>34</v>
      </c>
      <c r="J34" s="1">
        <v>83</v>
      </c>
      <c r="K34" s="1">
        <f t="shared" si="1"/>
        <v>-5</v>
      </c>
      <c r="L34" s="1"/>
      <c r="M34" s="1"/>
      <c r="N34" s="1">
        <v>0</v>
      </c>
      <c r="O34" s="1">
        <v>48</v>
      </c>
      <c r="P34" s="1"/>
      <c r="Q34" s="1">
        <f t="shared" si="3"/>
        <v>15.6</v>
      </c>
      <c r="R34" s="5">
        <f t="shared" si="9"/>
        <v>23.799999999999983</v>
      </c>
      <c r="S34" s="5"/>
      <c r="T34" s="1"/>
      <c r="U34" s="1">
        <f t="shared" si="4"/>
        <v>13</v>
      </c>
      <c r="V34" s="1">
        <f t="shared" si="5"/>
        <v>11.474358974358974</v>
      </c>
      <c r="W34" s="1">
        <v>18</v>
      </c>
      <c r="X34" s="1">
        <v>22</v>
      </c>
      <c r="Y34" s="1">
        <v>14</v>
      </c>
      <c r="Z34" s="1">
        <v>20.2</v>
      </c>
      <c r="AA34" s="1">
        <v>5.8</v>
      </c>
      <c r="AB34" s="1"/>
      <c r="AC34" s="1">
        <f t="shared" si="2"/>
        <v>9.5199999999999942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33</v>
      </c>
      <c r="C35" s="1">
        <v>115</v>
      </c>
      <c r="D35" s="1">
        <v>312</v>
      </c>
      <c r="E35" s="1">
        <v>281</v>
      </c>
      <c r="F35" s="1">
        <v>91</v>
      </c>
      <c r="G35" s="6">
        <v>0.4</v>
      </c>
      <c r="H35" s="1">
        <v>60</v>
      </c>
      <c r="I35" s="1" t="s">
        <v>40</v>
      </c>
      <c r="J35" s="1">
        <v>284</v>
      </c>
      <c r="K35" s="1">
        <f t="shared" si="1"/>
        <v>-3</v>
      </c>
      <c r="L35" s="1"/>
      <c r="M35" s="1"/>
      <c r="N35" s="1">
        <v>195</v>
      </c>
      <c r="O35" s="1">
        <v>360</v>
      </c>
      <c r="P35" s="1">
        <v>150</v>
      </c>
      <c r="Q35" s="1">
        <f t="shared" si="3"/>
        <v>56.2</v>
      </c>
      <c r="R35" s="5"/>
      <c r="S35" s="5"/>
      <c r="T35" s="1"/>
      <c r="U35" s="1">
        <f t="shared" si="4"/>
        <v>14.163701067615659</v>
      </c>
      <c r="V35" s="1">
        <f t="shared" si="5"/>
        <v>14.163701067615659</v>
      </c>
      <c r="W35" s="1">
        <v>77.2</v>
      </c>
      <c r="X35" s="1">
        <v>55.6</v>
      </c>
      <c r="Y35" s="1">
        <v>49.6</v>
      </c>
      <c r="Z35" s="1">
        <v>54.2</v>
      </c>
      <c r="AA35" s="1">
        <v>63</v>
      </c>
      <c r="AB35" s="1"/>
      <c r="AC35" s="1">
        <f t="shared" si="2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33</v>
      </c>
      <c r="C36" s="1">
        <v>38</v>
      </c>
      <c r="D36" s="1">
        <v>96</v>
      </c>
      <c r="E36" s="1">
        <v>77</v>
      </c>
      <c r="F36" s="1">
        <v>19</v>
      </c>
      <c r="G36" s="6">
        <v>0.5</v>
      </c>
      <c r="H36" s="1">
        <v>60</v>
      </c>
      <c r="I36" s="1" t="s">
        <v>34</v>
      </c>
      <c r="J36" s="1">
        <v>89</v>
      </c>
      <c r="K36" s="1">
        <f t="shared" si="1"/>
        <v>-12</v>
      </c>
      <c r="L36" s="1"/>
      <c r="M36" s="1"/>
      <c r="N36" s="1">
        <v>49</v>
      </c>
      <c r="O36" s="1">
        <v>56</v>
      </c>
      <c r="P36" s="1">
        <v>48</v>
      </c>
      <c r="Q36" s="1">
        <f t="shared" si="3"/>
        <v>15.4</v>
      </c>
      <c r="R36" s="5">
        <f t="shared" si="9"/>
        <v>28.200000000000017</v>
      </c>
      <c r="S36" s="5"/>
      <c r="T36" s="1"/>
      <c r="U36" s="1">
        <f t="shared" si="4"/>
        <v>13</v>
      </c>
      <c r="V36" s="1">
        <f t="shared" si="5"/>
        <v>11.168831168831169</v>
      </c>
      <c r="W36" s="1">
        <v>19.2</v>
      </c>
      <c r="X36" s="1">
        <v>15.2</v>
      </c>
      <c r="Y36" s="1">
        <v>12</v>
      </c>
      <c r="Z36" s="1">
        <v>13.6</v>
      </c>
      <c r="AA36" s="1">
        <v>3</v>
      </c>
      <c r="AB36" s="1"/>
      <c r="AC36" s="1">
        <f t="shared" si="2"/>
        <v>14.100000000000009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33</v>
      </c>
      <c r="C37" s="1">
        <v>60</v>
      </c>
      <c r="D37" s="1"/>
      <c r="E37" s="1">
        <v>15</v>
      </c>
      <c r="F37" s="1">
        <v>43</v>
      </c>
      <c r="G37" s="6">
        <v>0.5</v>
      </c>
      <c r="H37" s="1">
        <v>60</v>
      </c>
      <c r="I37" s="1" t="s">
        <v>34</v>
      </c>
      <c r="J37" s="1">
        <v>15</v>
      </c>
      <c r="K37" s="1">
        <f t="shared" si="1"/>
        <v>0</v>
      </c>
      <c r="L37" s="1"/>
      <c r="M37" s="1"/>
      <c r="N37" s="1"/>
      <c r="O37" s="1"/>
      <c r="P37" s="1"/>
      <c r="Q37" s="1">
        <f t="shared" si="3"/>
        <v>3</v>
      </c>
      <c r="R37" s="5"/>
      <c r="S37" s="5"/>
      <c r="T37" s="1"/>
      <c r="U37" s="1">
        <f t="shared" si="4"/>
        <v>14.333333333333334</v>
      </c>
      <c r="V37" s="1">
        <f t="shared" si="5"/>
        <v>14.333333333333334</v>
      </c>
      <c r="W37" s="1">
        <v>1.6</v>
      </c>
      <c r="X37" s="1">
        <v>1.4</v>
      </c>
      <c r="Y37" s="1">
        <v>0.2</v>
      </c>
      <c r="Z37" s="1">
        <v>0.8</v>
      </c>
      <c r="AA37" s="1">
        <v>5</v>
      </c>
      <c r="AB37" s="1" t="s">
        <v>71</v>
      </c>
      <c r="AC37" s="1">
        <f t="shared" si="2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33</v>
      </c>
      <c r="C38" s="1">
        <v>150</v>
      </c>
      <c r="D38" s="1">
        <v>736</v>
      </c>
      <c r="E38" s="1">
        <v>311</v>
      </c>
      <c r="F38" s="1">
        <v>509</v>
      </c>
      <c r="G38" s="6">
        <v>0.4</v>
      </c>
      <c r="H38" s="1">
        <v>60</v>
      </c>
      <c r="I38" s="1" t="s">
        <v>40</v>
      </c>
      <c r="J38" s="1">
        <v>311</v>
      </c>
      <c r="K38" s="1">
        <f t="shared" si="1"/>
        <v>0</v>
      </c>
      <c r="L38" s="1"/>
      <c r="M38" s="1"/>
      <c r="N38" s="1"/>
      <c r="O38" s="1"/>
      <c r="P38" s="1"/>
      <c r="Q38" s="1">
        <f t="shared" si="3"/>
        <v>62.2</v>
      </c>
      <c r="R38" s="5">
        <f>14*Q38-P38-O38-N38-F38</f>
        <v>361.80000000000007</v>
      </c>
      <c r="S38" s="5"/>
      <c r="T38" s="1"/>
      <c r="U38" s="1">
        <f t="shared" si="4"/>
        <v>14</v>
      </c>
      <c r="V38" s="1">
        <f t="shared" si="5"/>
        <v>8.1832797427652721</v>
      </c>
      <c r="W38" s="1">
        <v>36.6</v>
      </c>
      <c r="X38" s="1">
        <v>73.599999999999994</v>
      </c>
      <c r="Y38" s="1">
        <v>43.4</v>
      </c>
      <c r="Z38" s="1">
        <v>44.8</v>
      </c>
      <c r="AA38" s="1">
        <v>48.2</v>
      </c>
      <c r="AB38" s="1"/>
      <c r="AC38" s="1">
        <f t="shared" ref="AC38:AC69" si="10">R38*G38</f>
        <v>144.72000000000003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33</v>
      </c>
      <c r="C39" s="1">
        <v>169</v>
      </c>
      <c r="D39" s="1">
        <v>384</v>
      </c>
      <c r="E39" s="1">
        <v>421</v>
      </c>
      <c r="F39" s="1">
        <v>88</v>
      </c>
      <c r="G39" s="6">
        <v>0.4</v>
      </c>
      <c r="H39" s="1">
        <v>60</v>
      </c>
      <c r="I39" s="1" t="s">
        <v>34</v>
      </c>
      <c r="J39" s="1">
        <v>423.6</v>
      </c>
      <c r="K39" s="1">
        <f t="shared" ref="K39:K70" si="11">E39-J39</f>
        <v>-2.6000000000000227</v>
      </c>
      <c r="L39" s="1"/>
      <c r="M39" s="1"/>
      <c r="N39" s="1">
        <v>70</v>
      </c>
      <c r="O39" s="1">
        <v>150</v>
      </c>
      <c r="P39" s="1">
        <v>100</v>
      </c>
      <c r="Q39" s="1">
        <f t="shared" si="3"/>
        <v>84.2</v>
      </c>
      <c r="R39" s="5">
        <f t="shared" si="9"/>
        <v>686.60000000000014</v>
      </c>
      <c r="S39" s="5"/>
      <c r="T39" s="1"/>
      <c r="U39" s="1">
        <f t="shared" si="4"/>
        <v>13.000000000000002</v>
      </c>
      <c r="V39" s="1">
        <f t="shared" si="5"/>
        <v>4.8456057007125892</v>
      </c>
      <c r="W39" s="1">
        <v>57.6</v>
      </c>
      <c r="X39" s="1">
        <v>56.8</v>
      </c>
      <c r="Y39" s="1">
        <v>49.8</v>
      </c>
      <c r="Z39" s="1">
        <v>51.2</v>
      </c>
      <c r="AA39" s="1">
        <v>52</v>
      </c>
      <c r="AB39" s="1"/>
      <c r="AC39" s="1">
        <f t="shared" si="10"/>
        <v>274.64000000000004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33</v>
      </c>
      <c r="C40" s="1">
        <v>325</v>
      </c>
      <c r="D40" s="1">
        <v>50</v>
      </c>
      <c r="E40" s="1">
        <v>266</v>
      </c>
      <c r="F40" s="1">
        <v>6</v>
      </c>
      <c r="G40" s="6">
        <v>0.1</v>
      </c>
      <c r="H40" s="1">
        <v>45</v>
      </c>
      <c r="I40" s="1" t="s">
        <v>34</v>
      </c>
      <c r="J40" s="1">
        <v>265</v>
      </c>
      <c r="K40" s="1">
        <f t="shared" si="11"/>
        <v>1</v>
      </c>
      <c r="L40" s="1"/>
      <c r="M40" s="1"/>
      <c r="N40" s="1">
        <v>100</v>
      </c>
      <c r="O40" s="1">
        <v>170</v>
      </c>
      <c r="P40" s="1">
        <v>130</v>
      </c>
      <c r="Q40" s="1">
        <f t="shared" si="3"/>
        <v>53.2</v>
      </c>
      <c r="R40" s="5">
        <f t="shared" si="9"/>
        <v>285.60000000000002</v>
      </c>
      <c r="S40" s="5"/>
      <c r="T40" s="1"/>
      <c r="U40" s="1">
        <f t="shared" si="4"/>
        <v>13</v>
      </c>
      <c r="V40" s="1">
        <f t="shared" si="5"/>
        <v>7.6315789473684204</v>
      </c>
      <c r="W40" s="1">
        <v>48.6</v>
      </c>
      <c r="X40" s="1">
        <v>34.6</v>
      </c>
      <c r="Y40" s="1">
        <v>49.2</v>
      </c>
      <c r="Z40" s="1">
        <v>59.2</v>
      </c>
      <c r="AA40" s="1">
        <v>51.6</v>
      </c>
      <c r="AB40" s="1"/>
      <c r="AC40" s="1">
        <f t="shared" si="10"/>
        <v>28.560000000000002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33</v>
      </c>
      <c r="C41" s="1">
        <v>250</v>
      </c>
      <c r="D41" s="1">
        <v>224</v>
      </c>
      <c r="E41" s="1">
        <v>231</v>
      </c>
      <c r="F41" s="1">
        <v>227</v>
      </c>
      <c r="G41" s="6">
        <v>0.1</v>
      </c>
      <c r="H41" s="1">
        <v>60</v>
      </c>
      <c r="I41" s="1" t="s">
        <v>34</v>
      </c>
      <c r="J41" s="1">
        <v>227</v>
      </c>
      <c r="K41" s="1">
        <f t="shared" si="11"/>
        <v>4</v>
      </c>
      <c r="L41" s="1"/>
      <c r="M41" s="1"/>
      <c r="N41" s="1"/>
      <c r="O41" s="1"/>
      <c r="P41" s="1"/>
      <c r="Q41" s="1">
        <f t="shared" si="3"/>
        <v>46.2</v>
      </c>
      <c r="R41" s="5">
        <f t="shared" si="9"/>
        <v>373.6</v>
      </c>
      <c r="S41" s="5"/>
      <c r="T41" s="1"/>
      <c r="U41" s="1">
        <f t="shared" si="4"/>
        <v>13</v>
      </c>
      <c r="V41" s="1">
        <f t="shared" si="5"/>
        <v>4.9134199134199132</v>
      </c>
      <c r="W41" s="1">
        <v>9.1999999999999993</v>
      </c>
      <c r="X41" s="1">
        <v>38.200000000000003</v>
      </c>
      <c r="Y41" s="1">
        <v>34.799999999999997</v>
      </c>
      <c r="Z41" s="1">
        <v>16</v>
      </c>
      <c r="AA41" s="1">
        <v>9</v>
      </c>
      <c r="AB41" s="1"/>
      <c r="AC41" s="1">
        <f t="shared" si="10"/>
        <v>37.360000000000007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33</v>
      </c>
      <c r="C42" s="1">
        <v>307</v>
      </c>
      <c r="D42" s="1"/>
      <c r="E42" s="1">
        <v>214</v>
      </c>
      <c r="F42" s="1">
        <v>74</v>
      </c>
      <c r="G42" s="6">
        <v>0.1</v>
      </c>
      <c r="H42" s="1">
        <v>60</v>
      </c>
      <c r="I42" s="1" t="s">
        <v>34</v>
      </c>
      <c r="J42" s="1">
        <v>220</v>
      </c>
      <c r="K42" s="1">
        <f t="shared" si="11"/>
        <v>-6</v>
      </c>
      <c r="L42" s="1"/>
      <c r="M42" s="1"/>
      <c r="N42" s="1">
        <v>50</v>
      </c>
      <c r="O42" s="1">
        <v>80</v>
      </c>
      <c r="P42" s="1">
        <v>60</v>
      </c>
      <c r="Q42" s="1">
        <f t="shared" si="3"/>
        <v>42.8</v>
      </c>
      <c r="R42" s="5">
        <f t="shared" si="9"/>
        <v>292.39999999999998</v>
      </c>
      <c r="S42" s="5"/>
      <c r="T42" s="1"/>
      <c r="U42" s="1">
        <f t="shared" si="4"/>
        <v>13</v>
      </c>
      <c r="V42" s="1">
        <f t="shared" si="5"/>
        <v>6.1682242990654208</v>
      </c>
      <c r="W42" s="1">
        <v>32.4</v>
      </c>
      <c r="X42" s="1">
        <v>-0.6</v>
      </c>
      <c r="Y42" s="1">
        <v>27.2</v>
      </c>
      <c r="Z42" s="1">
        <v>45.6</v>
      </c>
      <c r="AA42" s="1">
        <v>9.1999999999999993</v>
      </c>
      <c r="AB42" s="1"/>
      <c r="AC42" s="1">
        <f t="shared" si="10"/>
        <v>29.24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33</v>
      </c>
      <c r="C43" s="1">
        <v>79</v>
      </c>
      <c r="D43" s="1">
        <v>330</v>
      </c>
      <c r="E43" s="1">
        <v>195</v>
      </c>
      <c r="F43" s="1">
        <v>146</v>
      </c>
      <c r="G43" s="6">
        <v>0.4</v>
      </c>
      <c r="H43" s="1">
        <v>45</v>
      </c>
      <c r="I43" s="1" t="s">
        <v>34</v>
      </c>
      <c r="J43" s="1">
        <v>192</v>
      </c>
      <c r="K43" s="1">
        <f t="shared" si="11"/>
        <v>3</v>
      </c>
      <c r="L43" s="1"/>
      <c r="M43" s="1"/>
      <c r="N43" s="1">
        <v>110</v>
      </c>
      <c r="O43" s="1">
        <v>170</v>
      </c>
      <c r="P43" s="1">
        <v>140</v>
      </c>
      <c r="Q43" s="1">
        <f t="shared" si="3"/>
        <v>39</v>
      </c>
      <c r="R43" s="5"/>
      <c r="S43" s="5"/>
      <c r="T43" s="1"/>
      <c r="U43" s="1">
        <f t="shared" si="4"/>
        <v>14.512820512820513</v>
      </c>
      <c r="V43" s="1">
        <f t="shared" si="5"/>
        <v>14.512820512820513</v>
      </c>
      <c r="W43" s="1">
        <v>56.6</v>
      </c>
      <c r="X43" s="1">
        <v>46.2</v>
      </c>
      <c r="Y43" s="1">
        <v>36.4</v>
      </c>
      <c r="Z43" s="1">
        <v>54.4</v>
      </c>
      <c r="AA43" s="1">
        <v>51.4</v>
      </c>
      <c r="AB43" s="1"/>
      <c r="AC43" s="1">
        <f t="shared" si="10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33</v>
      </c>
      <c r="C44" s="1">
        <v>283</v>
      </c>
      <c r="D44" s="1"/>
      <c r="E44" s="1">
        <v>158</v>
      </c>
      <c r="F44" s="1">
        <v>107</v>
      </c>
      <c r="G44" s="6">
        <v>0.3</v>
      </c>
      <c r="H44" s="1" t="e">
        <v>#N/A</v>
      </c>
      <c r="I44" s="1" t="s">
        <v>34</v>
      </c>
      <c r="J44" s="1">
        <v>159</v>
      </c>
      <c r="K44" s="1">
        <f t="shared" si="11"/>
        <v>-1</v>
      </c>
      <c r="L44" s="1"/>
      <c r="M44" s="1"/>
      <c r="N44" s="1"/>
      <c r="O44" s="1"/>
      <c r="P44" s="1"/>
      <c r="Q44" s="1">
        <f t="shared" si="3"/>
        <v>31.6</v>
      </c>
      <c r="R44" s="5">
        <f>12*Q44-P44-O44-N44-F44</f>
        <v>272.20000000000005</v>
      </c>
      <c r="S44" s="5"/>
      <c r="T44" s="1"/>
      <c r="U44" s="1">
        <f t="shared" si="4"/>
        <v>12.000000000000002</v>
      </c>
      <c r="V44" s="1">
        <f t="shared" si="5"/>
        <v>3.3860759493670884</v>
      </c>
      <c r="W44" s="1">
        <v>18.399999999999999</v>
      </c>
      <c r="X44" s="1">
        <v>25</v>
      </c>
      <c r="Y44" s="1">
        <v>26.2</v>
      </c>
      <c r="Z44" s="1">
        <v>5</v>
      </c>
      <c r="AA44" s="1">
        <v>45.4</v>
      </c>
      <c r="AB44" s="10"/>
      <c r="AC44" s="1">
        <f t="shared" si="10"/>
        <v>81.660000000000011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36</v>
      </c>
      <c r="C45" s="1">
        <v>213</v>
      </c>
      <c r="D45" s="1">
        <v>200.47300000000001</v>
      </c>
      <c r="E45" s="1">
        <v>203.15</v>
      </c>
      <c r="F45" s="1">
        <v>175.02099999999999</v>
      </c>
      <c r="G45" s="6">
        <v>1</v>
      </c>
      <c r="H45" s="1">
        <v>60</v>
      </c>
      <c r="I45" s="1" t="s">
        <v>40</v>
      </c>
      <c r="J45" s="1">
        <v>190.7</v>
      </c>
      <c r="K45" s="1">
        <f t="shared" si="11"/>
        <v>12.450000000000017</v>
      </c>
      <c r="L45" s="1"/>
      <c r="M45" s="1"/>
      <c r="N45" s="1">
        <v>70</v>
      </c>
      <c r="O45" s="1">
        <v>100</v>
      </c>
      <c r="P45" s="1">
        <v>80</v>
      </c>
      <c r="Q45" s="1">
        <f t="shared" si="3"/>
        <v>40.630000000000003</v>
      </c>
      <c r="R45" s="5">
        <f>14*Q45-P45-O45-N45-F45</f>
        <v>143.79900000000006</v>
      </c>
      <c r="S45" s="5"/>
      <c r="T45" s="1"/>
      <c r="U45" s="1">
        <f t="shared" si="4"/>
        <v>14</v>
      </c>
      <c r="V45" s="1">
        <f t="shared" si="5"/>
        <v>10.460767905488554</v>
      </c>
      <c r="W45" s="1">
        <v>39.721800000000002</v>
      </c>
      <c r="X45" s="1">
        <v>42.366399999999999</v>
      </c>
      <c r="Y45" s="1">
        <v>39.299799999999998</v>
      </c>
      <c r="Z45" s="1">
        <v>34.475200000000001</v>
      </c>
      <c r="AA45" s="1">
        <v>43.003799999999998</v>
      </c>
      <c r="AB45" s="1"/>
      <c r="AC45" s="1">
        <f t="shared" si="10"/>
        <v>143.79900000000006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36</v>
      </c>
      <c r="C46" s="1">
        <v>91</v>
      </c>
      <c r="D46" s="1">
        <v>342.03800000000001</v>
      </c>
      <c r="E46" s="1">
        <v>198.249</v>
      </c>
      <c r="F46" s="1">
        <v>194.56899999999999</v>
      </c>
      <c r="G46" s="6">
        <v>1</v>
      </c>
      <c r="H46" s="1">
        <v>45</v>
      </c>
      <c r="I46" s="1" t="s">
        <v>34</v>
      </c>
      <c r="J46" s="1">
        <v>200</v>
      </c>
      <c r="K46" s="1">
        <f t="shared" si="11"/>
        <v>-1.7510000000000048</v>
      </c>
      <c r="L46" s="1"/>
      <c r="M46" s="1"/>
      <c r="N46" s="1">
        <v>100</v>
      </c>
      <c r="O46" s="1">
        <v>150</v>
      </c>
      <c r="P46" s="1">
        <v>110</v>
      </c>
      <c r="Q46" s="1">
        <f t="shared" si="3"/>
        <v>39.649799999999999</v>
      </c>
      <c r="R46" s="5"/>
      <c r="S46" s="5"/>
      <c r="T46" s="1"/>
      <c r="U46" s="1">
        <f t="shared" si="4"/>
        <v>13.986678369121659</v>
      </c>
      <c r="V46" s="1">
        <f t="shared" si="5"/>
        <v>13.986678369121659</v>
      </c>
      <c r="W46" s="1">
        <v>50.132800000000003</v>
      </c>
      <c r="X46" s="1">
        <v>48.317799999999998</v>
      </c>
      <c r="Y46" s="1">
        <v>38.990400000000001</v>
      </c>
      <c r="Z46" s="1">
        <v>46.742800000000003</v>
      </c>
      <c r="AA46" s="1">
        <v>47.266399999999997</v>
      </c>
      <c r="AB46" s="1"/>
      <c r="AC46" s="1">
        <f t="shared" si="10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36</v>
      </c>
      <c r="C47" s="1"/>
      <c r="D47" s="1">
        <v>470.32799999999997</v>
      </c>
      <c r="E47" s="1">
        <v>175.78700000000001</v>
      </c>
      <c r="F47" s="1">
        <v>294.541</v>
      </c>
      <c r="G47" s="6">
        <v>1</v>
      </c>
      <c r="H47" s="1">
        <v>45</v>
      </c>
      <c r="I47" s="1" t="s">
        <v>34</v>
      </c>
      <c r="J47" s="1">
        <v>173.3</v>
      </c>
      <c r="K47" s="1">
        <f t="shared" si="11"/>
        <v>2.4869999999999948</v>
      </c>
      <c r="L47" s="1"/>
      <c r="M47" s="1"/>
      <c r="N47" s="1">
        <v>0</v>
      </c>
      <c r="O47" s="1">
        <v>60</v>
      </c>
      <c r="P47" s="1">
        <v>60</v>
      </c>
      <c r="Q47" s="1">
        <f t="shared" si="3"/>
        <v>35.157400000000003</v>
      </c>
      <c r="R47" s="5">
        <f t="shared" si="9"/>
        <v>42.505200000000059</v>
      </c>
      <c r="S47" s="5"/>
      <c r="T47" s="1"/>
      <c r="U47" s="1">
        <f t="shared" si="4"/>
        <v>13</v>
      </c>
      <c r="V47" s="1">
        <f t="shared" si="5"/>
        <v>11.791002747643454</v>
      </c>
      <c r="W47" s="1">
        <v>39.392800000000001</v>
      </c>
      <c r="X47" s="1">
        <v>49.985599999999998</v>
      </c>
      <c r="Y47" s="1">
        <v>29.757400000000001</v>
      </c>
      <c r="Z47" s="1">
        <v>30.937200000000001</v>
      </c>
      <c r="AA47" s="1">
        <v>42.996200000000002</v>
      </c>
      <c r="AB47" s="1"/>
      <c r="AC47" s="1">
        <f t="shared" si="10"/>
        <v>42.505200000000059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2" t="s">
        <v>82</v>
      </c>
      <c r="B48" s="1" t="s">
        <v>33</v>
      </c>
      <c r="C48" s="1"/>
      <c r="D48" s="1"/>
      <c r="E48" s="1">
        <v>-2</v>
      </c>
      <c r="F48" s="1"/>
      <c r="G48" s="6">
        <v>0.09</v>
      </c>
      <c r="H48" s="1">
        <v>45</v>
      </c>
      <c r="I48" s="1" t="s">
        <v>34</v>
      </c>
      <c r="J48" s="1"/>
      <c r="K48" s="1">
        <f t="shared" si="11"/>
        <v>-2</v>
      </c>
      <c r="L48" s="1"/>
      <c r="M48" s="1"/>
      <c r="N48" s="1">
        <v>19</v>
      </c>
      <c r="O48" s="1">
        <v>10</v>
      </c>
      <c r="P48" s="1"/>
      <c r="Q48" s="1">
        <f t="shared" si="3"/>
        <v>-0.4</v>
      </c>
      <c r="R48" s="5"/>
      <c r="S48" s="5"/>
      <c r="T48" s="1"/>
      <c r="U48" s="1">
        <f t="shared" si="4"/>
        <v>-72.5</v>
      </c>
      <c r="V48" s="1">
        <f t="shared" si="5"/>
        <v>-72.5</v>
      </c>
      <c r="W48" s="1">
        <v>2.2000000000000002</v>
      </c>
      <c r="X48" s="1">
        <v>3.8</v>
      </c>
      <c r="Y48" s="1">
        <v>0.6</v>
      </c>
      <c r="Z48" s="1">
        <v>4.4000000000000004</v>
      </c>
      <c r="AA48" s="1">
        <v>4.5999999999999996</v>
      </c>
      <c r="AB48" s="1"/>
      <c r="AC48" s="1">
        <f t="shared" si="10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4" t="s">
        <v>83</v>
      </c>
      <c r="B49" s="14" t="s">
        <v>36</v>
      </c>
      <c r="C49" s="14">
        <v>19.992999999999999</v>
      </c>
      <c r="D49" s="14">
        <v>25.632999999999999</v>
      </c>
      <c r="E49" s="14">
        <v>25.178999999999998</v>
      </c>
      <c r="F49" s="14"/>
      <c r="G49" s="13">
        <v>0</v>
      </c>
      <c r="H49" s="14">
        <v>45</v>
      </c>
      <c r="I49" s="14" t="s">
        <v>58</v>
      </c>
      <c r="J49" s="14">
        <v>44.656999999999996</v>
      </c>
      <c r="K49" s="14">
        <f t="shared" si="11"/>
        <v>-19.477999999999998</v>
      </c>
      <c r="L49" s="14"/>
      <c r="M49" s="14"/>
      <c r="N49" s="14"/>
      <c r="O49" s="14"/>
      <c r="P49" s="14"/>
      <c r="Q49" s="14">
        <f t="shared" si="3"/>
        <v>5.0358000000000001</v>
      </c>
      <c r="R49" s="21"/>
      <c r="S49" s="21"/>
      <c r="T49" s="14"/>
      <c r="U49" s="14">
        <f t="shared" si="4"/>
        <v>0</v>
      </c>
      <c r="V49" s="14">
        <f t="shared" si="5"/>
        <v>0</v>
      </c>
      <c r="W49" s="14">
        <v>39.086399999999998</v>
      </c>
      <c r="X49" s="14">
        <v>41.966999999999999</v>
      </c>
      <c r="Y49" s="14">
        <v>27.4666</v>
      </c>
      <c r="Z49" s="14">
        <v>36.909199999999998</v>
      </c>
      <c r="AA49" s="14">
        <v>38.766599999999997</v>
      </c>
      <c r="AB49" s="14" t="s">
        <v>84</v>
      </c>
      <c r="AC49" s="14">
        <f t="shared" si="10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36</v>
      </c>
      <c r="C50" s="1"/>
      <c r="D50" s="1">
        <v>339.11</v>
      </c>
      <c r="E50" s="1">
        <v>162.828</v>
      </c>
      <c r="F50" s="1">
        <v>150.45400000000001</v>
      </c>
      <c r="G50" s="6">
        <v>1</v>
      </c>
      <c r="H50" s="1">
        <v>45</v>
      </c>
      <c r="I50" s="1" t="s">
        <v>34</v>
      </c>
      <c r="J50" s="1">
        <v>162</v>
      </c>
      <c r="K50" s="1">
        <f t="shared" si="11"/>
        <v>0.82800000000000296</v>
      </c>
      <c r="L50" s="1"/>
      <c r="M50" s="1"/>
      <c r="N50" s="1">
        <v>55</v>
      </c>
      <c r="O50" s="1">
        <v>70</v>
      </c>
      <c r="P50" s="1">
        <v>40</v>
      </c>
      <c r="Q50" s="1">
        <f t="shared" si="3"/>
        <v>32.565600000000003</v>
      </c>
      <c r="R50" s="5">
        <f>13*Q50-P50-O50-N50-F50</f>
        <v>107.89880000000005</v>
      </c>
      <c r="S50" s="5"/>
      <c r="T50" s="1"/>
      <c r="U50" s="1">
        <f t="shared" si="4"/>
        <v>13</v>
      </c>
      <c r="V50" s="1">
        <f t="shared" si="5"/>
        <v>9.6867246419534716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 t="s">
        <v>86</v>
      </c>
      <c r="AC50" s="1">
        <f t="shared" si="10"/>
        <v>107.89880000000005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1" t="s">
        <v>87</v>
      </c>
      <c r="B51" s="14" t="s">
        <v>33</v>
      </c>
      <c r="C51" s="14"/>
      <c r="D51" s="14">
        <v>2</v>
      </c>
      <c r="E51" s="14">
        <v>2</v>
      </c>
      <c r="F51" s="14"/>
      <c r="G51" s="13">
        <v>0</v>
      </c>
      <c r="H51" s="14" t="e">
        <v>#N/A</v>
      </c>
      <c r="I51" s="14" t="s">
        <v>58</v>
      </c>
      <c r="J51" s="14">
        <v>2</v>
      </c>
      <c r="K51" s="14">
        <f t="shared" si="11"/>
        <v>0</v>
      </c>
      <c r="L51" s="14"/>
      <c r="M51" s="14"/>
      <c r="N51" s="14"/>
      <c r="O51" s="14"/>
      <c r="P51" s="14"/>
      <c r="Q51" s="14">
        <f t="shared" si="3"/>
        <v>0.4</v>
      </c>
      <c r="R51" s="21"/>
      <c r="S51" s="21"/>
      <c r="T51" s="14"/>
      <c r="U51" s="14">
        <f t="shared" si="4"/>
        <v>0</v>
      </c>
      <c r="V51" s="14">
        <f t="shared" si="5"/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/>
      <c r="AC51" s="14">
        <f t="shared" si="10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36</v>
      </c>
      <c r="C52" s="1">
        <v>224</v>
      </c>
      <c r="D52" s="1"/>
      <c r="E52" s="1">
        <v>100.71299999999999</v>
      </c>
      <c r="F52" s="1">
        <v>72.489000000000004</v>
      </c>
      <c r="G52" s="6">
        <v>1</v>
      </c>
      <c r="H52" s="1">
        <v>45</v>
      </c>
      <c r="I52" s="1" t="s">
        <v>34</v>
      </c>
      <c r="J52" s="1">
        <v>100.1</v>
      </c>
      <c r="K52" s="1">
        <f t="shared" si="11"/>
        <v>0.61299999999999955</v>
      </c>
      <c r="L52" s="1"/>
      <c r="M52" s="1"/>
      <c r="N52" s="1">
        <v>80</v>
      </c>
      <c r="O52" s="1">
        <v>110</v>
      </c>
      <c r="P52" s="1">
        <v>100</v>
      </c>
      <c r="Q52" s="1">
        <f t="shared" si="3"/>
        <v>20.142599999999998</v>
      </c>
      <c r="R52" s="5"/>
      <c r="S52" s="5"/>
      <c r="T52" s="1"/>
      <c r="U52" s="1">
        <f t="shared" si="4"/>
        <v>17.996137539344478</v>
      </c>
      <c r="V52" s="1">
        <f t="shared" si="5"/>
        <v>17.996137539344478</v>
      </c>
      <c r="W52" s="1">
        <v>31.118600000000001</v>
      </c>
      <c r="X52" s="1">
        <v>7.4786000000000001</v>
      </c>
      <c r="Y52" s="1">
        <v>25.3232</v>
      </c>
      <c r="Z52" s="1">
        <v>35.568399999999997</v>
      </c>
      <c r="AA52" s="1">
        <v>25.3596</v>
      </c>
      <c r="AB52" s="1"/>
      <c r="AC52" s="1">
        <f t="shared" si="10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33</v>
      </c>
      <c r="C53" s="1">
        <v>87</v>
      </c>
      <c r="D53" s="1">
        <v>1046</v>
      </c>
      <c r="E53" s="1">
        <v>419</v>
      </c>
      <c r="F53" s="1">
        <v>616</v>
      </c>
      <c r="G53" s="6">
        <v>0.28000000000000003</v>
      </c>
      <c r="H53" s="1">
        <v>45</v>
      </c>
      <c r="I53" s="1" t="s">
        <v>34</v>
      </c>
      <c r="J53" s="1">
        <v>442</v>
      </c>
      <c r="K53" s="1">
        <f t="shared" si="11"/>
        <v>-23</v>
      </c>
      <c r="L53" s="1"/>
      <c r="M53" s="1"/>
      <c r="N53" s="1">
        <v>100</v>
      </c>
      <c r="O53" s="1">
        <v>250</v>
      </c>
      <c r="P53" s="1">
        <v>150</v>
      </c>
      <c r="Q53" s="1">
        <f t="shared" si="3"/>
        <v>83.8</v>
      </c>
      <c r="R53" s="5"/>
      <c r="S53" s="5"/>
      <c r="T53" s="1"/>
      <c r="U53" s="1">
        <f t="shared" si="4"/>
        <v>13.317422434367542</v>
      </c>
      <c r="V53" s="1">
        <f t="shared" si="5"/>
        <v>13.317422434367542</v>
      </c>
      <c r="W53" s="1">
        <v>107</v>
      </c>
      <c r="X53" s="1">
        <v>122.6</v>
      </c>
      <c r="Y53" s="1">
        <v>84.6</v>
      </c>
      <c r="Z53" s="1">
        <v>106.4</v>
      </c>
      <c r="AA53" s="1">
        <v>62.6</v>
      </c>
      <c r="AB53" s="1"/>
      <c r="AC53" s="1">
        <f t="shared" si="10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90</v>
      </c>
      <c r="B54" s="1" t="s">
        <v>33</v>
      </c>
      <c r="C54" s="1">
        <v>81</v>
      </c>
      <c r="D54" s="1">
        <v>808</v>
      </c>
      <c r="E54" s="1">
        <v>460</v>
      </c>
      <c r="F54" s="1">
        <v>346</v>
      </c>
      <c r="G54" s="6">
        <v>0.35</v>
      </c>
      <c r="H54" s="1">
        <v>45</v>
      </c>
      <c r="I54" s="1" t="s">
        <v>34</v>
      </c>
      <c r="J54" s="1">
        <v>476</v>
      </c>
      <c r="K54" s="1">
        <f t="shared" si="11"/>
        <v>-16</v>
      </c>
      <c r="L54" s="1"/>
      <c r="M54" s="1"/>
      <c r="N54" s="1">
        <v>60</v>
      </c>
      <c r="O54" s="1">
        <v>90</v>
      </c>
      <c r="P54" s="1">
        <v>80</v>
      </c>
      <c r="Q54" s="1">
        <f t="shared" si="3"/>
        <v>92</v>
      </c>
      <c r="R54" s="5">
        <f t="shared" ref="R54:R59" si="12">13*Q54-P54-O54-N54-F54</f>
        <v>620</v>
      </c>
      <c r="S54" s="5"/>
      <c r="T54" s="1"/>
      <c r="U54" s="1">
        <f t="shared" si="4"/>
        <v>13</v>
      </c>
      <c r="V54" s="1">
        <f t="shared" si="5"/>
        <v>6.2608695652173916</v>
      </c>
      <c r="W54" s="1">
        <v>69.8</v>
      </c>
      <c r="X54" s="1">
        <v>92.6</v>
      </c>
      <c r="Y54" s="1">
        <v>62.4</v>
      </c>
      <c r="Z54" s="1">
        <v>81.8</v>
      </c>
      <c r="AA54" s="1">
        <v>63</v>
      </c>
      <c r="AB54" s="1"/>
      <c r="AC54" s="1">
        <f t="shared" si="10"/>
        <v>217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91</v>
      </c>
      <c r="B55" s="1" t="s">
        <v>33</v>
      </c>
      <c r="C55" s="1">
        <v>462</v>
      </c>
      <c r="D55" s="1">
        <v>344</v>
      </c>
      <c r="E55" s="1">
        <v>436</v>
      </c>
      <c r="F55" s="1">
        <v>216</v>
      </c>
      <c r="G55" s="6">
        <v>0.28000000000000003</v>
      </c>
      <c r="H55" s="1">
        <v>45</v>
      </c>
      <c r="I55" s="1" t="s">
        <v>34</v>
      </c>
      <c r="J55" s="1">
        <v>443</v>
      </c>
      <c r="K55" s="1">
        <f t="shared" si="11"/>
        <v>-7</v>
      </c>
      <c r="L55" s="1"/>
      <c r="M55" s="1"/>
      <c r="N55" s="1">
        <v>120</v>
      </c>
      <c r="O55" s="1">
        <v>220</v>
      </c>
      <c r="P55" s="1">
        <v>150</v>
      </c>
      <c r="Q55" s="1">
        <f t="shared" si="3"/>
        <v>87.2</v>
      </c>
      <c r="R55" s="5">
        <f t="shared" si="12"/>
        <v>427.60000000000014</v>
      </c>
      <c r="S55" s="5"/>
      <c r="T55" s="1"/>
      <c r="U55" s="1">
        <f t="shared" si="4"/>
        <v>13.000000000000002</v>
      </c>
      <c r="V55" s="1">
        <f t="shared" si="5"/>
        <v>8.0963302752293576</v>
      </c>
      <c r="W55" s="1">
        <v>78.2</v>
      </c>
      <c r="X55" s="1">
        <v>75</v>
      </c>
      <c r="Y55" s="1">
        <v>79</v>
      </c>
      <c r="Z55" s="1">
        <v>75.8</v>
      </c>
      <c r="AA55" s="1">
        <v>62</v>
      </c>
      <c r="AB55" s="1"/>
      <c r="AC55" s="1">
        <f t="shared" si="10"/>
        <v>119.72800000000005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92</v>
      </c>
      <c r="B56" s="1" t="s">
        <v>33</v>
      </c>
      <c r="C56" s="1">
        <v>572</v>
      </c>
      <c r="D56" s="1">
        <v>88</v>
      </c>
      <c r="E56" s="1">
        <v>499</v>
      </c>
      <c r="F56" s="1"/>
      <c r="G56" s="6">
        <v>0.35</v>
      </c>
      <c r="H56" s="1">
        <v>45</v>
      </c>
      <c r="I56" s="1" t="s">
        <v>38</v>
      </c>
      <c r="J56" s="1">
        <v>557</v>
      </c>
      <c r="K56" s="1">
        <f t="shared" si="11"/>
        <v>-58</v>
      </c>
      <c r="L56" s="1"/>
      <c r="M56" s="1"/>
      <c r="N56" s="1">
        <v>270</v>
      </c>
      <c r="O56" s="1">
        <v>420</v>
      </c>
      <c r="P56" s="1">
        <v>250</v>
      </c>
      <c r="Q56" s="1">
        <f t="shared" si="3"/>
        <v>99.8</v>
      </c>
      <c r="R56" s="5">
        <f t="shared" ref="R56:R57" si="13">14*Q56-P56-O56-N56-F56</f>
        <v>457.20000000000005</v>
      </c>
      <c r="S56" s="5"/>
      <c r="T56" s="1"/>
      <c r="U56" s="1">
        <f t="shared" si="4"/>
        <v>14</v>
      </c>
      <c r="V56" s="1">
        <f t="shared" si="5"/>
        <v>9.4188376753507015</v>
      </c>
      <c r="W56" s="1">
        <v>99.6</v>
      </c>
      <c r="X56" s="1">
        <v>67.400000000000006</v>
      </c>
      <c r="Y56" s="1">
        <v>85</v>
      </c>
      <c r="Z56" s="1">
        <v>97.8</v>
      </c>
      <c r="AA56" s="1">
        <v>73.2</v>
      </c>
      <c r="AB56" s="1"/>
      <c r="AC56" s="1">
        <f t="shared" si="10"/>
        <v>160.02000000000001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33</v>
      </c>
      <c r="C57" s="1">
        <v>292</v>
      </c>
      <c r="D57" s="1">
        <v>984</v>
      </c>
      <c r="E57" s="1">
        <v>503</v>
      </c>
      <c r="F57" s="1">
        <v>643</v>
      </c>
      <c r="G57" s="6">
        <v>0.35</v>
      </c>
      <c r="H57" s="1">
        <v>45</v>
      </c>
      <c r="I57" s="1" t="s">
        <v>38</v>
      </c>
      <c r="J57" s="1">
        <v>511</v>
      </c>
      <c r="K57" s="1">
        <f t="shared" si="11"/>
        <v>-8</v>
      </c>
      <c r="L57" s="1"/>
      <c r="M57" s="1"/>
      <c r="N57" s="1"/>
      <c r="O57" s="1"/>
      <c r="P57" s="1"/>
      <c r="Q57" s="1">
        <f t="shared" si="3"/>
        <v>100.6</v>
      </c>
      <c r="R57" s="5">
        <f t="shared" si="13"/>
        <v>765.39999999999986</v>
      </c>
      <c r="S57" s="5"/>
      <c r="T57" s="1"/>
      <c r="U57" s="1">
        <f t="shared" si="4"/>
        <v>14</v>
      </c>
      <c r="V57" s="1">
        <f t="shared" si="5"/>
        <v>6.391650099403579</v>
      </c>
      <c r="W57" s="1">
        <v>74.8</v>
      </c>
      <c r="X57" s="1">
        <v>123.8</v>
      </c>
      <c r="Y57" s="1">
        <v>81.2</v>
      </c>
      <c r="Z57" s="1">
        <v>90.6</v>
      </c>
      <c r="AA57" s="1">
        <v>98.6</v>
      </c>
      <c r="AB57" s="1"/>
      <c r="AC57" s="1">
        <f t="shared" si="10"/>
        <v>267.88999999999993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94</v>
      </c>
      <c r="B58" s="1" t="s">
        <v>33</v>
      </c>
      <c r="C58" s="1">
        <v>127</v>
      </c>
      <c r="D58" s="1">
        <v>448</v>
      </c>
      <c r="E58" s="1">
        <v>159</v>
      </c>
      <c r="F58" s="1">
        <v>333</v>
      </c>
      <c r="G58" s="6">
        <v>0.28000000000000003</v>
      </c>
      <c r="H58" s="1">
        <v>45</v>
      </c>
      <c r="I58" s="1" t="s">
        <v>34</v>
      </c>
      <c r="J58" s="1">
        <v>165</v>
      </c>
      <c r="K58" s="1">
        <f t="shared" si="11"/>
        <v>-6</v>
      </c>
      <c r="L58" s="1"/>
      <c r="M58" s="1"/>
      <c r="N58" s="1"/>
      <c r="O58" s="1"/>
      <c r="P58" s="1"/>
      <c r="Q58" s="1">
        <f t="shared" si="3"/>
        <v>31.8</v>
      </c>
      <c r="R58" s="5">
        <f t="shared" si="12"/>
        <v>80.400000000000034</v>
      </c>
      <c r="S58" s="5"/>
      <c r="T58" s="1"/>
      <c r="U58" s="1">
        <f t="shared" si="4"/>
        <v>13</v>
      </c>
      <c r="V58" s="1">
        <f t="shared" si="5"/>
        <v>10.471698113207546</v>
      </c>
      <c r="W58" s="1">
        <v>18.8</v>
      </c>
      <c r="X58" s="1">
        <v>45.4</v>
      </c>
      <c r="Y58" s="1">
        <v>24.8</v>
      </c>
      <c r="Z58" s="1">
        <v>24.8</v>
      </c>
      <c r="AA58" s="1">
        <v>32.200000000000003</v>
      </c>
      <c r="AB58" s="1"/>
      <c r="AC58" s="1">
        <f t="shared" si="10"/>
        <v>22.512000000000011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95</v>
      </c>
      <c r="B59" s="1" t="s">
        <v>33</v>
      </c>
      <c r="C59" s="1">
        <v>71</v>
      </c>
      <c r="D59" s="1">
        <v>576</v>
      </c>
      <c r="E59" s="1">
        <v>256</v>
      </c>
      <c r="F59" s="1">
        <v>316</v>
      </c>
      <c r="G59" s="6">
        <v>0.41</v>
      </c>
      <c r="H59" s="1">
        <v>45</v>
      </c>
      <c r="I59" s="1" t="s">
        <v>34</v>
      </c>
      <c r="J59" s="1">
        <v>268</v>
      </c>
      <c r="K59" s="1">
        <f t="shared" si="11"/>
        <v>-12</v>
      </c>
      <c r="L59" s="1"/>
      <c r="M59" s="1"/>
      <c r="N59" s="1">
        <v>50</v>
      </c>
      <c r="O59" s="1">
        <v>100</v>
      </c>
      <c r="P59" s="1">
        <v>50</v>
      </c>
      <c r="Q59" s="1">
        <f t="shared" si="3"/>
        <v>51.2</v>
      </c>
      <c r="R59" s="5">
        <f t="shared" si="12"/>
        <v>149.60000000000002</v>
      </c>
      <c r="S59" s="5"/>
      <c r="T59" s="1"/>
      <c r="U59" s="1">
        <f t="shared" si="4"/>
        <v>13</v>
      </c>
      <c r="V59" s="1">
        <f t="shared" si="5"/>
        <v>10.078125</v>
      </c>
      <c r="W59" s="1">
        <v>54</v>
      </c>
      <c r="X59" s="1">
        <v>64.2</v>
      </c>
      <c r="Y59" s="1">
        <v>43.2</v>
      </c>
      <c r="Z59" s="1">
        <v>56.8</v>
      </c>
      <c r="AA59" s="1">
        <v>35.6</v>
      </c>
      <c r="AB59" s="1"/>
      <c r="AC59" s="1">
        <f t="shared" si="10"/>
        <v>61.336000000000006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96</v>
      </c>
      <c r="B60" s="14" t="s">
        <v>33</v>
      </c>
      <c r="C60" s="14"/>
      <c r="D60" s="14">
        <v>328</v>
      </c>
      <c r="E60" s="14"/>
      <c r="F60" s="14">
        <v>328</v>
      </c>
      <c r="G60" s="13">
        <v>0</v>
      </c>
      <c r="H60" s="14" t="e">
        <v>#N/A</v>
      </c>
      <c r="I60" s="14" t="s">
        <v>58</v>
      </c>
      <c r="J60" s="14"/>
      <c r="K60" s="14">
        <f t="shared" si="11"/>
        <v>0</v>
      </c>
      <c r="L60" s="14"/>
      <c r="M60" s="14"/>
      <c r="N60" s="14"/>
      <c r="O60" s="14"/>
      <c r="P60" s="14"/>
      <c r="Q60" s="14">
        <f t="shared" si="3"/>
        <v>0</v>
      </c>
      <c r="R60" s="21"/>
      <c r="S60" s="21"/>
      <c r="T60" s="14"/>
      <c r="U60" s="14" t="e">
        <f t="shared" si="4"/>
        <v>#DIV/0!</v>
      </c>
      <c r="V60" s="14" t="e">
        <f t="shared" si="5"/>
        <v>#DIV/0!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1" t="s">
        <v>148</v>
      </c>
      <c r="AC60" s="14">
        <f t="shared" si="10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0" t="s">
        <v>97</v>
      </c>
      <c r="B61" s="1" t="s">
        <v>33</v>
      </c>
      <c r="C61" s="1">
        <v>268</v>
      </c>
      <c r="D61" s="1">
        <v>680</v>
      </c>
      <c r="E61" s="1">
        <v>478</v>
      </c>
      <c r="F61" s="1">
        <v>287</v>
      </c>
      <c r="G61" s="6">
        <v>0.41</v>
      </c>
      <c r="H61" s="1">
        <v>45</v>
      </c>
      <c r="I61" s="1" t="s">
        <v>38</v>
      </c>
      <c r="J61" s="1">
        <v>491</v>
      </c>
      <c r="K61" s="1">
        <f t="shared" si="11"/>
        <v>-13</v>
      </c>
      <c r="L61" s="1"/>
      <c r="M61" s="1"/>
      <c r="N61" s="1">
        <v>70</v>
      </c>
      <c r="O61" s="1">
        <v>130</v>
      </c>
      <c r="P61" s="1">
        <v>100</v>
      </c>
      <c r="Q61" s="1">
        <f t="shared" si="3"/>
        <v>95.6</v>
      </c>
      <c r="R61" s="5">
        <f>14*Q61-P61-O61-N61-F61</f>
        <v>751.39999999999986</v>
      </c>
      <c r="S61" s="5"/>
      <c r="T61" s="1"/>
      <c r="U61" s="1">
        <f t="shared" si="4"/>
        <v>14</v>
      </c>
      <c r="V61" s="1">
        <f t="shared" si="5"/>
        <v>6.1401673640167367</v>
      </c>
      <c r="W61" s="1">
        <v>73.400000000000006</v>
      </c>
      <c r="X61" s="1">
        <v>87.4</v>
      </c>
      <c r="Y61" s="1">
        <v>68.599999999999994</v>
      </c>
      <c r="Z61" s="1">
        <v>76.599999999999994</v>
      </c>
      <c r="AA61" s="1">
        <v>63.2</v>
      </c>
      <c r="AB61" s="1"/>
      <c r="AC61" s="1">
        <f t="shared" si="10"/>
        <v>308.0739999999999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98</v>
      </c>
      <c r="B62" s="1" t="s">
        <v>33</v>
      </c>
      <c r="C62" s="1">
        <v>121</v>
      </c>
      <c r="D62" s="1">
        <v>670</v>
      </c>
      <c r="E62" s="1">
        <v>310</v>
      </c>
      <c r="F62" s="1">
        <v>356</v>
      </c>
      <c r="G62" s="6">
        <v>0.41</v>
      </c>
      <c r="H62" s="1">
        <v>45</v>
      </c>
      <c r="I62" s="1" t="s">
        <v>34</v>
      </c>
      <c r="J62" s="1">
        <v>314</v>
      </c>
      <c r="K62" s="1">
        <f t="shared" si="11"/>
        <v>-4</v>
      </c>
      <c r="L62" s="1"/>
      <c r="M62" s="1"/>
      <c r="N62" s="1">
        <v>60</v>
      </c>
      <c r="O62" s="1">
        <v>110</v>
      </c>
      <c r="P62" s="1">
        <v>100</v>
      </c>
      <c r="Q62" s="1">
        <f t="shared" si="3"/>
        <v>62</v>
      </c>
      <c r="R62" s="5">
        <f t="shared" ref="R62:R91" si="14">13*Q62-P62-O62-N62-F62</f>
        <v>180</v>
      </c>
      <c r="S62" s="5"/>
      <c r="T62" s="1"/>
      <c r="U62" s="1">
        <f t="shared" si="4"/>
        <v>13</v>
      </c>
      <c r="V62" s="1">
        <f t="shared" si="5"/>
        <v>10.096774193548388</v>
      </c>
      <c r="W62" s="1">
        <v>66.2</v>
      </c>
      <c r="X62" s="1">
        <v>74.400000000000006</v>
      </c>
      <c r="Y62" s="1">
        <v>51.6</v>
      </c>
      <c r="Z62" s="1">
        <v>46</v>
      </c>
      <c r="AA62" s="1">
        <v>46.8</v>
      </c>
      <c r="AB62" s="1"/>
      <c r="AC62" s="1">
        <f t="shared" si="10"/>
        <v>73.8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33</v>
      </c>
      <c r="C63" s="1">
        <v>32</v>
      </c>
      <c r="D63" s="1">
        <v>4</v>
      </c>
      <c r="E63" s="1">
        <v>4</v>
      </c>
      <c r="F63" s="1"/>
      <c r="G63" s="6">
        <v>0.4</v>
      </c>
      <c r="H63" s="1">
        <v>30</v>
      </c>
      <c r="I63" s="1" t="s">
        <v>34</v>
      </c>
      <c r="J63" s="1">
        <v>55</v>
      </c>
      <c r="K63" s="1">
        <f t="shared" si="11"/>
        <v>-51</v>
      </c>
      <c r="L63" s="1"/>
      <c r="M63" s="1"/>
      <c r="N63" s="1">
        <v>72</v>
      </c>
      <c r="O63" s="1">
        <v>90</v>
      </c>
      <c r="P63" s="1">
        <v>80</v>
      </c>
      <c r="Q63" s="1">
        <f t="shared" si="3"/>
        <v>0.8</v>
      </c>
      <c r="R63" s="5"/>
      <c r="S63" s="5"/>
      <c r="T63" s="1"/>
      <c r="U63" s="1">
        <f t="shared" si="4"/>
        <v>302.5</v>
      </c>
      <c r="V63" s="1">
        <f t="shared" si="5"/>
        <v>302.5</v>
      </c>
      <c r="W63" s="1">
        <v>30.2</v>
      </c>
      <c r="X63" s="1">
        <v>-0.8</v>
      </c>
      <c r="Y63" s="1">
        <v>17</v>
      </c>
      <c r="Z63" s="1">
        <v>23.2</v>
      </c>
      <c r="AA63" s="1">
        <v>6</v>
      </c>
      <c r="AB63" s="1" t="s">
        <v>100</v>
      </c>
      <c r="AC63" s="1">
        <f t="shared" si="10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36</v>
      </c>
      <c r="C64" s="1">
        <v>81.400000000000006</v>
      </c>
      <c r="D64" s="1"/>
      <c r="E64" s="1">
        <v>23.707999999999998</v>
      </c>
      <c r="F64" s="1">
        <v>54.475999999999999</v>
      </c>
      <c r="G64" s="6">
        <v>1</v>
      </c>
      <c r="H64" s="1">
        <v>30</v>
      </c>
      <c r="I64" s="1" t="s">
        <v>34</v>
      </c>
      <c r="J64" s="1">
        <v>27</v>
      </c>
      <c r="K64" s="1">
        <f t="shared" si="11"/>
        <v>-3.2920000000000016</v>
      </c>
      <c r="L64" s="1"/>
      <c r="M64" s="1"/>
      <c r="N64" s="1"/>
      <c r="O64" s="1"/>
      <c r="P64" s="1"/>
      <c r="Q64" s="1">
        <f t="shared" si="3"/>
        <v>4.7416</v>
      </c>
      <c r="R64" s="5">
        <f t="shared" si="14"/>
        <v>7.1647999999999996</v>
      </c>
      <c r="S64" s="5"/>
      <c r="T64" s="1"/>
      <c r="U64" s="1">
        <f t="shared" si="4"/>
        <v>13</v>
      </c>
      <c r="V64" s="1">
        <f t="shared" si="5"/>
        <v>11.48894887801586</v>
      </c>
      <c r="W64" s="1">
        <v>3.0124</v>
      </c>
      <c r="X64" s="1">
        <v>4.1614000000000004</v>
      </c>
      <c r="Y64" s="1">
        <v>0</v>
      </c>
      <c r="Z64" s="1">
        <v>7.7720000000000002</v>
      </c>
      <c r="AA64" s="1">
        <v>1.7148000000000001</v>
      </c>
      <c r="AB64" s="1"/>
      <c r="AC64" s="1">
        <f t="shared" si="10"/>
        <v>7.1647999999999996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2" t="s">
        <v>102</v>
      </c>
      <c r="B65" s="1" t="s">
        <v>33</v>
      </c>
      <c r="C65" s="1"/>
      <c r="D65" s="1"/>
      <c r="E65" s="1">
        <v>-2</v>
      </c>
      <c r="F65" s="1"/>
      <c r="G65" s="6">
        <v>0.41</v>
      </c>
      <c r="H65" s="1">
        <v>45</v>
      </c>
      <c r="I65" s="1" t="s">
        <v>34</v>
      </c>
      <c r="J65" s="1">
        <v>2</v>
      </c>
      <c r="K65" s="1">
        <f t="shared" si="11"/>
        <v>-4</v>
      </c>
      <c r="L65" s="1"/>
      <c r="M65" s="1"/>
      <c r="N65" s="1">
        <v>80</v>
      </c>
      <c r="O65" s="1">
        <v>100</v>
      </c>
      <c r="P65" s="1">
        <v>70</v>
      </c>
      <c r="Q65" s="1">
        <f t="shared" si="3"/>
        <v>-0.4</v>
      </c>
      <c r="R65" s="5"/>
      <c r="S65" s="5"/>
      <c r="T65" s="1"/>
      <c r="U65" s="1">
        <f t="shared" si="4"/>
        <v>-625</v>
      </c>
      <c r="V65" s="1">
        <f t="shared" si="5"/>
        <v>-625</v>
      </c>
      <c r="W65" s="1">
        <v>-3.2</v>
      </c>
      <c r="X65" s="1">
        <v>37</v>
      </c>
      <c r="Y65" s="1">
        <v>11</v>
      </c>
      <c r="Z65" s="1">
        <v>13.6</v>
      </c>
      <c r="AA65" s="1">
        <v>21.2</v>
      </c>
      <c r="AB65" s="1" t="s">
        <v>103</v>
      </c>
      <c r="AC65" s="1">
        <f t="shared" si="10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104</v>
      </c>
      <c r="B66" s="1" t="s">
        <v>36</v>
      </c>
      <c r="C66" s="1">
        <v>39.799999999999997</v>
      </c>
      <c r="D66" s="1">
        <v>37.817</v>
      </c>
      <c r="E66" s="1">
        <v>22.841999999999999</v>
      </c>
      <c r="F66" s="1">
        <v>52.695</v>
      </c>
      <c r="G66" s="6">
        <v>1</v>
      </c>
      <c r="H66" s="1">
        <v>45</v>
      </c>
      <c r="I66" s="1" t="s">
        <v>34</v>
      </c>
      <c r="J66" s="1">
        <v>24</v>
      </c>
      <c r="K66" s="1">
        <f t="shared" si="11"/>
        <v>-1.1580000000000013</v>
      </c>
      <c r="L66" s="1"/>
      <c r="M66" s="1"/>
      <c r="N66" s="1"/>
      <c r="O66" s="1"/>
      <c r="P66" s="1"/>
      <c r="Q66" s="1">
        <f t="shared" si="3"/>
        <v>4.5683999999999996</v>
      </c>
      <c r="R66" s="5">
        <f t="shared" si="14"/>
        <v>6.694199999999995</v>
      </c>
      <c r="S66" s="5"/>
      <c r="T66" s="1"/>
      <c r="U66" s="1">
        <f t="shared" si="4"/>
        <v>13</v>
      </c>
      <c r="V66" s="1">
        <f t="shared" si="5"/>
        <v>11.534672970843184</v>
      </c>
      <c r="W66" s="1">
        <v>2.8273999999999999</v>
      </c>
      <c r="X66" s="1">
        <v>7.2001999999999997</v>
      </c>
      <c r="Y66" s="1">
        <v>2.1772</v>
      </c>
      <c r="Z66" s="1">
        <v>1.0651999999999999</v>
      </c>
      <c r="AA66" s="1">
        <v>6.6786000000000003</v>
      </c>
      <c r="AB66" s="1"/>
      <c r="AC66" s="1">
        <f t="shared" si="10"/>
        <v>6.694199999999995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105</v>
      </c>
      <c r="B67" s="1" t="s">
        <v>33</v>
      </c>
      <c r="C67" s="1">
        <v>81</v>
      </c>
      <c r="D67" s="1">
        <v>246</v>
      </c>
      <c r="E67" s="1">
        <v>260</v>
      </c>
      <c r="F67" s="1">
        <v>2</v>
      </c>
      <c r="G67" s="6">
        <v>0.36</v>
      </c>
      <c r="H67" s="1">
        <v>45</v>
      </c>
      <c r="I67" s="1" t="s">
        <v>34</v>
      </c>
      <c r="J67" s="1">
        <v>262</v>
      </c>
      <c r="K67" s="1">
        <f t="shared" si="11"/>
        <v>-2</v>
      </c>
      <c r="L67" s="1"/>
      <c r="M67" s="1"/>
      <c r="N67" s="1">
        <v>18</v>
      </c>
      <c r="O67" s="1">
        <v>42</v>
      </c>
      <c r="P67" s="1">
        <v>42</v>
      </c>
      <c r="Q67" s="1">
        <f t="shared" si="3"/>
        <v>52</v>
      </c>
      <c r="R67" s="5">
        <f>11*Q67-P67-O67-N67-F67</f>
        <v>468</v>
      </c>
      <c r="S67" s="5"/>
      <c r="T67" s="1"/>
      <c r="U67" s="1">
        <f t="shared" si="4"/>
        <v>11</v>
      </c>
      <c r="V67" s="1">
        <f t="shared" si="5"/>
        <v>2</v>
      </c>
      <c r="W67" s="1">
        <v>26.4</v>
      </c>
      <c r="X67" s="1">
        <v>32</v>
      </c>
      <c r="Y67" s="1">
        <v>26</v>
      </c>
      <c r="Z67" s="1">
        <v>29.8</v>
      </c>
      <c r="AA67" s="1">
        <v>33.200000000000003</v>
      </c>
      <c r="AB67" s="1"/>
      <c r="AC67" s="1">
        <f t="shared" si="10"/>
        <v>168.48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106</v>
      </c>
      <c r="B68" s="1" t="s">
        <v>36</v>
      </c>
      <c r="C68" s="1">
        <v>10.5</v>
      </c>
      <c r="D68" s="1">
        <v>38.598999999999997</v>
      </c>
      <c r="E68" s="1">
        <v>42.139000000000003</v>
      </c>
      <c r="F68" s="1"/>
      <c r="G68" s="6">
        <v>1</v>
      </c>
      <c r="H68" s="1">
        <v>45</v>
      </c>
      <c r="I68" s="1" t="s">
        <v>34</v>
      </c>
      <c r="J68" s="1">
        <v>41</v>
      </c>
      <c r="K68" s="1">
        <f t="shared" si="11"/>
        <v>1.1390000000000029</v>
      </c>
      <c r="L68" s="1"/>
      <c r="M68" s="1"/>
      <c r="N68" s="1">
        <v>22</v>
      </c>
      <c r="O68" s="1">
        <v>24</v>
      </c>
      <c r="P68" s="1"/>
      <c r="Q68" s="1">
        <f t="shared" si="3"/>
        <v>8.4278000000000013</v>
      </c>
      <c r="R68" s="5">
        <f t="shared" si="14"/>
        <v>63.56140000000002</v>
      </c>
      <c r="S68" s="5"/>
      <c r="T68" s="1"/>
      <c r="U68" s="1">
        <f t="shared" si="4"/>
        <v>13</v>
      </c>
      <c r="V68" s="1">
        <f t="shared" si="5"/>
        <v>5.4581266760008535</v>
      </c>
      <c r="W68" s="1">
        <v>6.8965999999999994</v>
      </c>
      <c r="X68" s="1">
        <v>5.8849999999999998</v>
      </c>
      <c r="Y68" s="1">
        <v>4.2016</v>
      </c>
      <c r="Z68" s="1">
        <v>2.8159999999999998</v>
      </c>
      <c r="AA68" s="1">
        <v>3.2429999999999999</v>
      </c>
      <c r="AB68" s="1"/>
      <c r="AC68" s="1">
        <f t="shared" si="10"/>
        <v>63.56140000000002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107</v>
      </c>
      <c r="B69" s="1" t="s">
        <v>33</v>
      </c>
      <c r="C69" s="1"/>
      <c r="D69" s="1">
        <v>264</v>
      </c>
      <c r="E69" s="1">
        <v>178</v>
      </c>
      <c r="F69" s="1">
        <v>83</v>
      </c>
      <c r="G69" s="6">
        <v>0.41</v>
      </c>
      <c r="H69" s="1">
        <v>45</v>
      </c>
      <c r="I69" s="1" t="s">
        <v>34</v>
      </c>
      <c r="J69" s="1">
        <v>182</v>
      </c>
      <c r="K69" s="1">
        <f t="shared" si="11"/>
        <v>-4</v>
      </c>
      <c r="L69" s="1"/>
      <c r="M69" s="1"/>
      <c r="N69" s="1"/>
      <c r="O69" s="1"/>
      <c r="P69" s="1"/>
      <c r="Q69" s="1">
        <f t="shared" si="3"/>
        <v>35.6</v>
      </c>
      <c r="R69" s="5">
        <f t="shared" ref="R69:R70" si="15">11*Q69-P69-O69-N69-F69</f>
        <v>308.60000000000002</v>
      </c>
      <c r="S69" s="5"/>
      <c r="T69" s="1"/>
      <c r="U69" s="1">
        <f t="shared" si="4"/>
        <v>11</v>
      </c>
      <c r="V69" s="1">
        <f t="shared" si="5"/>
        <v>2.3314606741573032</v>
      </c>
      <c r="W69" s="1">
        <v>-1.2</v>
      </c>
      <c r="X69" s="1">
        <v>33.200000000000003</v>
      </c>
      <c r="Y69" s="1">
        <v>12.8</v>
      </c>
      <c r="Z69" s="1">
        <v>16</v>
      </c>
      <c r="AA69" s="1">
        <v>10.8</v>
      </c>
      <c r="AB69" s="1"/>
      <c r="AC69" s="1">
        <f t="shared" si="10"/>
        <v>126.526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33</v>
      </c>
      <c r="C70" s="1"/>
      <c r="D70" s="1">
        <v>114</v>
      </c>
      <c r="E70" s="1">
        <v>99</v>
      </c>
      <c r="F70" s="1">
        <v>6</v>
      </c>
      <c r="G70" s="6">
        <v>0.41</v>
      </c>
      <c r="H70" s="1">
        <v>45</v>
      </c>
      <c r="I70" s="1" t="s">
        <v>34</v>
      </c>
      <c r="J70" s="1">
        <v>110</v>
      </c>
      <c r="K70" s="1">
        <f t="shared" si="11"/>
        <v>-11</v>
      </c>
      <c r="L70" s="1"/>
      <c r="M70" s="1"/>
      <c r="N70" s="1">
        <v>40</v>
      </c>
      <c r="O70" s="1"/>
      <c r="P70" s="1"/>
      <c r="Q70" s="1">
        <f t="shared" si="3"/>
        <v>19.8</v>
      </c>
      <c r="R70" s="5">
        <f t="shared" si="15"/>
        <v>171.8</v>
      </c>
      <c r="S70" s="5"/>
      <c r="T70" s="1"/>
      <c r="U70" s="1">
        <f t="shared" si="4"/>
        <v>11</v>
      </c>
      <c r="V70" s="1">
        <f t="shared" si="5"/>
        <v>2.3232323232323231</v>
      </c>
      <c r="W70" s="1">
        <v>1.6</v>
      </c>
      <c r="X70" s="1">
        <v>13.8</v>
      </c>
      <c r="Y70" s="1">
        <v>7.8</v>
      </c>
      <c r="Z70" s="1">
        <v>11</v>
      </c>
      <c r="AA70" s="1">
        <v>16.8</v>
      </c>
      <c r="AB70" s="1"/>
      <c r="AC70" s="1">
        <f t="shared" ref="AC70:AC102" si="16">R70*G70</f>
        <v>70.438000000000002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33</v>
      </c>
      <c r="C71" s="1">
        <v>130</v>
      </c>
      <c r="D71" s="1">
        <v>264</v>
      </c>
      <c r="E71" s="1">
        <v>224</v>
      </c>
      <c r="F71" s="1">
        <v>58</v>
      </c>
      <c r="G71" s="6">
        <v>0.28000000000000003</v>
      </c>
      <c r="H71" s="1">
        <v>45</v>
      </c>
      <c r="I71" s="1" t="s">
        <v>34</v>
      </c>
      <c r="J71" s="1">
        <v>240</v>
      </c>
      <c r="K71" s="1">
        <f t="shared" ref="K71:K101" si="17">E71-J71</f>
        <v>-16</v>
      </c>
      <c r="L71" s="1"/>
      <c r="M71" s="1"/>
      <c r="N71" s="1">
        <v>64</v>
      </c>
      <c r="O71" s="1">
        <v>88</v>
      </c>
      <c r="P71" s="1">
        <v>48</v>
      </c>
      <c r="Q71" s="1">
        <f t="shared" si="3"/>
        <v>44.8</v>
      </c>
      <c r="R71" s="5">
        <f t="shared" si="14"/>
        <v>324.39999999999998</v>
      </c>
      <c r="S71" s="5"/>
      <c r="T71" s="1"/>
      <c r="U71" s="1">
        <f t="shared" ref="U71:U102" si="18">(F71+N71+O71+P71+R71)/Q71</f>
        <v>13</v>
      </c>
      <c r="V71" s="1">
        <f t="shared" ref="V71:V102" si="19">(F71+N71+O71+P71)/Q71</f>
        <v>5.7589285714285721</v>
      </c>
      <c r="W71" s="1">
        <v>34.799999999999997</v>
      </c>
      <c r="X71" s="1">
        <v>37.799999999999997</v>
      </c>
      <c r="Y71" s="1">
        <v>29.2</v>
      </c>
      <c r="Z71" s="1">
        <v>28.4</v>
      </c>
      <c r="AA71" s="1">
        <v>34.4</v>
      </c>
      <c r="AB71" s="1"/>
      <c r="AC71" s="1">
        <f t="shared" si="16"/>
        <v>90.832000000000008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33</v>
      </c>
      <c r="C72" s="1">
        <v>322</v>
      </c>
      <c r="D72" s="1">
        <v>360</v>
      </c>
      <c r="E72" s="1">
        <v>492</v>
      </c>
      <c r="F72" s="1">
        <v>34</v>
      </c>
      <c r="G72" s="6">
        <v>0.4</v>
      </c>
      <c r="H72" s="1">
        <v>45</v>
      </c>
      <c r="I72" s="1" t="s">
        <v>34</v>
      </c>
      <c r="J72" s="1">
        <v>481</v>
      </c>
      <c r="K72" s="1">
        <f t="shared" si="17"/>
        <v>11</v>
      </c>
      <c r="L72" s="1"/>
      <c r="M72" s="1"/>
      <c r="N72" s="1">
        <v>190</v>
      </c>
      <c r="O72" s="1">
        <v>330</v>
      </c>
      <c r="P72" s="1">
        <v>190</v>
      </c>
      <c r="Q72" s="1">
        <f t="shared" ref="Q72:Q102" si="20">E72/5</f>
        <v>98.4</v>
      </c>
      <c r="R72" s="5">
        <f t="shared" si="14"/>
        <v>535.20000000000005</v>
      </c>
      <c r="S72" s="5"/>
      <c r="T72" s="1"/>
      <c r="U72" s="1">
        <f t="shared" si="18"/>
        <v>13</v>
      </c>
      <c r="V72" s="1">
        <f t="shared" si="19"/>
        <v>7.5609756097560972</v>
      </c>
      <c r="W72" s="1">
        <v>91.2</v>
      </c>
      <c r="X72" s="1">
        <v>76.599999999999994</v>
      </c>
      <c r="Y72" s="1">
        <v>75.400000000000006</v>
      </c>
      <c r="Z72" s="1">
        <v>72.400000000000006</v>
      </c>
      <c r="AA72" s="1">
        <v>82</v>
      </c>
      <c r="AB72" s="1"/>
      <c r="AC72" s="1">
        <f t="shared" si="16"/>
        <v>214.08000000000004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111</v>
      </c>
      <c r="B73" s="1" t="s">
        <v>33</v>
      </c>
      <c r="C73" s="1">
        <v>16</v>
      </c>
      <c r="D73" s="1">
        <v>104</v>
      </c>
      <c r="E73" s="1">
        <v>38</v>
      </c>
      <c r="F73" s="1">
        <v>73</v>
      </c>
      <c r="G73" s="6">
        <v>0.33</v>
      </c>
      <c r="H73" s="1" t="e">
        <v>#N/A</v>
      </c>
      <c r="I73" s="1" t="s">
        <v>34</v>
      </c>
      <c r="J73" s="1">
        <v>41</v>
      </c>
      <c r="K73" s="1">
        <f t="shared" si="17"/>
        <v>-3</v>
      </c>
      <c r="L73" s="1"/>
      <c r="M73" s="1"/>
      <c r="N73" s="1"/>
      <c r="O73" s="1"/>
      <c r="P73" s="1"/>
      <c r="Q73" s="1">
        <f t="shared" si="20"/>
        <v>7.6</v>
      </c>
      <c r="R73" s="5">
        <f t="shared" si="14"/>
        <v>25.799999999999997</v>
      </c>
      <c r="S73" s="5"/>
      <c r="T73" s="1"/>
      <c r="U73" s="1">
        <f t="shared" si="18"/>
        <v>13</v>
      </c>
      <c r="V73" s="1">
        <f t="shared" si="19"/>
        <v>9.6052631578947381</v>
      </c>
      <c r="W73" s="1">
        <v>3.8</v>
      </c>
      <c r="X73" s="1">
        <v>11</v>
      </c>
      <c r="Y73" s="1">
        <v>6.6</v>
      </c>
      <c r="Z73" s="1">
        <v>2.2000000000000002</v>
      </c>
      <c r="AA73" s="1">
        <v>4.8</v>
      </c>
      <c r="AB73" s="1"/>
      <c r="AC73" s="1">
        <f t="shared" si="16"/>
        <v>8.5139999999999993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112</v>
      </c>
      <c r="B74" s="1" t="s">
        <v>36</v>
      </c>
      <c r="C74" s="1"/>
      <c r="D74" s="1">
        <v>21.047999999999998</v>
      </c>
      <c r="E74" s="1">
        <v>14.092000000000001</v>
      </c>
      <c r="F74" s="1">
        <v>6.9560000000000004</v>
      </c>
      <c r="G74" s="6">
        <v>1</v>
      </c>
      <c r="H74" s="1">
        <v>45</v>
      </c>
      <c r="I74" s="1" t="s">
        <v>34</v>
      </c>
      <c r="J74" s="1">
        <v>12.4</v>
      </c>
      <c r="K74" s="1">
        <f t="shared" si="17"/>
        <v>1.6920000000000002</v>
      </c>
      <c r="L74" s="1"/>
      <c r="M74" s="1"/>
      <c r="N74" s="1">
        <v>0</v>
      </c>
      <c r="O74" s="1"/>
      <c r="P74" s="1">
        <v>7</v>
      </c>
      <c r="Q74" s="1">
        <f t="shared" si="20"/>
        <v>2.8184</v>
      </c>
      <c r="R74" s="5">
        <f t="shared" si="14"/>
        <v>22.683200000000003</v>
      </c>
      <c r="S74" s="5"/>
      <c r="T74" s="1"/>
      <c r="U74" s="1">
        <f t="shared" si="18"/>
        <v>13</v>
      </c>
      <c r="V74" s="1">
        <f t="shared" si="19"/>
        <v>4.9517456713028665</v>
      </c>
      <c r="W74" s="1">
        <v>2.15</v>
      </c>
      <c r="X74" s="1">
        <v>2.2913999999999999</v>
      </c>
      <c r="Y74" s="1">
        <v>1.3542000000000001</v>
      </c>
      <c r="Z74" s="1">
        <v>2.4239999999999999</v>
      </c>
      <c r="AA74" s="1">
        <v>2.847</v>
      </c>
      <c r="AB74" s="1"/>
      <c r="AC74" s="1">
        <f t="shared" si="16"/>
        <v>22.683200000000003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113</v>
      </c>
      <c r="B75" s="1" t="s">
        <v>33</v>
      </c>
      <c r="C75" s="1"/>
      <c r="D75" s="1">
        <v>248</v>
      </c>
      <c r="E75" s="1">
        <v>146</v>
      </c>
      <c r="F75" s="1">
        <v>98</v>
      </c>
      <c r="G75" s="6">
        <v>0.33</v>
      </c>
      <c r="H75" s="1">
        <v>45</v>
      </c>
      <c r="I75" s="1" t="s">
        <v>34</v>
      </c>
      <c r="J75" s="1">
        <v>152</v>
      </c>
      <c r="K75" s="1">
        <f t="shared" si="17"/>
        <v>-6</v>
      </c>
      <c r="L75" s="1"/>
      <c r="M75" s="1"/>
      <c r="N75" s="1"/>
      <c r="O75" s="1"/>
      <c r="P75" s="1"/>
      <c r="Q75" s="1">
        <f t="shared" si="20"/>
        <v>29.2</v>
      </c>
      <c r="R75" s="5">
        <f>12*Q75-P75-O75-N75-F75</f>
        <v>252.39999999999998</v>
      </c>
      <c r="S75" s="5"/>
      <c r="T75" s="1"/>
      <c r="U75" s="1">
        <f t="shared" si="18"/>
        <v>12</v>
      </c>
      <c r="V75" s="1">
        <f t="shared" si="19"/>
        <v>3.3561643835616439</v>
      </c>
      <c r="W75" s="1">
        <v>-5.8</v>
      </c>
      <c r="X75" s="1">
        <v>30.8</v>
      </c>
      <c r="Y75" s="1">
        <v>6.4</v>
      </c>
      <c r="Z75" s="1">
        <v>9.1999999999999993</v>
      </c>
      <c r="AA75" s="1">
        <v>16.399999999999999</v>
      </c>
      <c r="AB75" s="1"/>
      <c r="AC75" s="1">
        <f t="shared" si="16"/>
        <v>83.292000000000002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114</v>
      </c>
      <c r="B76" s="1" t="s">
        <v>36</v>
      </c>
      <c r="C76" s="1">
        <v>15</v>
      </c>
      <c r="D76" s="1">
        <v>0.49</v>
      </c>
      <c r="E76" s="1">
        <v>13.502000000000001</v>
      </c>
      <c r="F76" s="1"/>
      <c r="G76" s="6">
        <v>1</v>
      </c>
      <c r="H76" s="1">
        <v>45</v>
      </c>
      <c r="I76" s="1" t="s">
        <v>34</v>
      </c>
      <c r="J76" s="1">
        <v>13.7</v>
      </c>
      <c r="K76" s="1">
        <f t="shared" si="17"/>
        <v>-0.19799999999999862</v>
      </c>
      <c r="L76" s="1"/>
      <c r="M76" s="1"/>
      <c r="N76" s="1">
        <v>23</v>
      </c>
      <c r="O76" s="1"/>
      <c r="P76" s="1"/>
      <c r="Q76" s="1">
        <f t="shared" si="20"/>
        <v>2.7004000000000001</v>
      </c>
      <c r="R76" s="5">
        <f t="shared" si="14"/>
        <v>12.105200000000004</v>
      </c>
      <c r="S76" s="5"/>
      <c r="T76" s="1"/>
      <c r="U76" s="1">
        <f t="shared" si="18"/>
        <v>13</v>
      </c>
      <c r="V76" s="1">
        <f t="shared" si="19"/>
        <v>8.5172567027107089</v>
      </c>
      <c r="W76" s="1">
        <v>2.8056000000000001</v>
      </c>
      <c r="X76" s="1">
        <v>0.92400000000000004</v>
      </c>
      <c r="Y76" s="1">
        <v>1.7267999999999999</v>
      </c>
      <c r="Z76" s="1">
        <v>4.0956000000000001</v>
      </c>
      <c r="AA76" s="1">
        <v>0.66759999999999997</v>
      </c>
      <c r="AB76" s="1"/>
      <c r="AC76" s="1">
        <f t="shared" si="16"/>
        <v>12.105200000000004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115</v>
      </c>
      <c r="B77" s="1" t="s">
        <v>33</v>
      </c>
      <c r="C77" s="1"/>
      <c r="D77" s="1">
        <v>488</v>
      </c>
      <c r="E77" s="1">
        <v>212</v>
      </c>
      <c r="F77" s="1">
        <v>276</v>
      </c>
      <c r="G77" s="6">
        <v>0.33</v>
      </c>
      <c r="H77" s="1">
        <v>45</v>
      </c>
      <c r="I77" s="1" t="s">
        <v>34</v>
      </c>
      <c r="J77" s="1">
        <v>212</v>
      </c>
      <c r="K77" s="1">
        <f t="shared" si="17"/>
        <v>0</v>
      </c>
      <c r="L77" s="1"/>
      <c r="M77" s="1"/>
      <c r="N77" s="1"/>
      <c r="O77" s="1"/>
      <c r="P77" s="1"/>
      <c r="Q77" s="1">
        <f t="shared" si="20"/>
        <v>42.4</v>
      </c>
      <c r="R77" s="5">
        <f t="shared" si="14"/>
        <v>275.19999999999993</v>
      </c>
      <c r="S77" s="5"/>
      <c r="T77" s="1"/>
      <c r="U77" s="1">
        <f t="shared" si="18"/>
        <v>12.999999999999998</v>
      </c>
      <c r="V77" s="1">
        <f t="shared" si="19"/>
        <v>6.5094339622641515</v>
      </c>
      <c r="W77" s="1">
        <v>0.6</v>
      </c>
      <c r="X77" s="1">
        <v>60.8</v>
      </c>
      <c r="Y77" s="1">
        <v>18.600000000000001</v>
      </c>
      <c r="Z77" s="1">
        <v>25.8</v>
      </c>
      <c r="AA77" s="1">
        <v>39.799999999999997</v>
      </c>
      <c r="AB77" s="1"/>
      <c r="AC77" s="1">
        <f t="shared" si="16"/>
        <v>90.815999999999988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116</v>
      </c>
      <c r="B78" s="1" t="s">
        <v>36</v>
      </c>
      <c r="C78" s="1">
        <v>20</v>
      </c>
      <c r="D78" s="1">
        <v>89.766000000000005</v>
      </c>
      <c r="E78" s="1">
        <v>68.367999999999995</v>
      </c>
      <c r="F78" s="1">
        <v>37.524000000000001</v>
      </c>
      <c r="G78" s="6">
        <v>1</v>
      </c>
      <c r="H78" s="1">
        <v>45</v>
      </c>
      <c r="I78" s="1" t="s">
        <v>34</v>
      </c>
      <c r="J78" s="1">
        <v>64.3</v>
      </c>
      <c r="K78" s="1">
        <f t="shared" si="17"/>
        <v>4.0679999999999978</v>
      </c>
      <c r="L78" s="1"/>
      <c r="M78" s="1"/>
      <c r="N78" s="1">
        <v>30</v>
      </c>
      <c r="O78" s="1">
        <v>30</v>
      </c>
      <c r="P78" s="1">
        <v>30</v>
      </c>
      <c r="Q78" s="1">
        <f t="shared" si="20"/>
        <v>13.673599999999999</v>
      </c>
      <c r="R78" s="5">
        <f t="shared" si="14"/>
        <v>50.232799999999969</v>
      </c>
      <c r="S78" s="5"/>
      <c r="T78" s="1"/>
      <c r="U78" s="1">
        <f t="shared" si="18"/>
        <v>12.999999999999998</v>
      </c>
      <c r="V78" s="1">
        <f t="shared" si="19"/>
        <v>9.3262930025743049</v>
      </c>
      <c r="W78" s="1">
        <v>15.0732</v>
      </c>
      <c r="X78" s="1">
        <v>13.8766</v>
      </c>
      <c r="Y78" s="1">
        <v>4.4976000000000003</v>
      </c>
      <c r="Z78" s="1">
        <v>3.9788000000000001</v>
      </c>
      <c r="AA78" s="1">
        <v>15.8682</v>
      </c>
      <c r="AB78" s="1"/>
      <c r="AC78" s="1">
        <f t="shared" si="16"/>
        <v>50.232799999999969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33</v>
      </c>
      <c r="C79" s="1"/>
      <c r="D79" s="1">
        <v>136</v>
      </c>
      <c r="E79" s="1">
        <v>120</v>
      </c>
      <c r="F79" s="1">
        <v>9</v>
      </c>
      <c r="G79" s="6">
        <v>0.33</v>
      </c>
      <c r="H79" s="1">
        <v>45</v>
      </c>
      <c r="I79" s="1" t="s">
        <v>34</v>
      </c>
      <c r="J79" s="1">
        <v>130</v>
      </c>
      <c r="K79" s="1">
        <f t="shared" si="17"/>
        <v>-10</v>
      </c>
      <c r="L79" s="1"/>
      <c r="M79" s="1"/>
      <c r="N79" s="1"/>
      <c r="O79" s="1"/>
      <c r="P79" s="1"/>
      <c r="Q79" s="1">
        <f t="shared" si="20"/>
        <v>24</v>
      </c>
      <c r="R79" s="5">
        <f>9*Q79-P79-O79-N79-F79</f>
        <v>207</v>
      </c>
      <c r="S79" s="5"/>
      <c r="T79" s="1"/>
      <c r="U79" s="1">
        <f t="shared" si="18"/>
        <v>9</v>
      </c>
      <c r="V79" s="1">
        <f t="shared" si="19"/>
        <v>0.375</v>
      </c>
      <c r="W79" s="1">
        <v>-5</v>
      </c>
      <c r="X79" s="1">
        <v>17.2</v>
      </c>
      <c r="Y79" s="1">
        <v>6.6</v>
      </c>
      <c r="Z79" s="1">
        <v>3.4</v>
      </c>
      <c r="AA79" s="1">
        <v>9</v>
      </c>
      <c r="AB79" s="1"/>
      <c r="AC79" s="1">
        <f t="shared" si="16"/>
        <v>68.31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36</v>
      </c>
      <c r="C80" s="1">
        <v>10.6</v>
      </c>
      <c r="D80" s="1">
        <v>0.35199999999999998</v>
      </c>
      <c r="E80" s="1">
        <v>8.36</v>
      </c>
      <c r="F80" s="1"/>
      <c r="G80" s="6">
        <v>1</v>
      </c>
      <c r="H80" s="1">
        <v>45</v>
      </c>
      <c r="I80" s="1" t="s">
        <v>34</v>
      </c>
      <c r="J80" s="1">
        <v>14.4</v>
      </c>
      <c r="K80" s="1">
        <f t="shared" si="17"/>
        <v>-6.0400000000000009</v>
      </c>
      <c r="L80" s="1"/>
      <c r="M80" s="1"/>
      <c r="N80" s="1">
        <v>0</v>
      </c>
      <c r="O80" s="1"/>
      <c r="P80" s="1">
        <v>5</v>
      </c>
      <c r="Q80" s="1">
        <f t="shared" si="20"/>
        <v>1.6719999999999999</v>
      </c>
      <c r="R80" s="5">
        <f>12*Q80-P80-O80-N80-F80</f>
        <v>15.064</v>
      </c>
      <c r="S80" s="5"/>
      <c r="T80" s="1"/>
      <c r="U80" s="1">
        <f t="shared" si="18"/>
        <v>12</v>
      </c>
      <c r="V80" s="1">
        <f t="shared" si="19"/>
        <v>2.9904306220095696</v>
      </c>
      <c r="W80" s="1">
        <v>0.1192</v>
      </c>
      <c r="X80" s="1">
        <v>0.7712</v>
      </c>
      <c r="Y80" s="1">
        <v>1.7172000000000001</v>
      </c>
      <c r="Z80" s="1">
        <v>2.2324000000000002</v>
      </c>
      <c r="AA80" s="1">
        <v>2.6292</v>
      </c>
      <c r="AB80" s="1"/>
      <c r="AC80" s="1">
        <f t="shared" si="16"/>
        <v>15.064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33</v>
      </c>
      <c r="C81" s="1">
        <v>71</v>
      </c>
      <c r="D81" s="1">
        <v>96</v>
      </c>
      <c r="E81" s="1">
        <v>98</v>
      </c>
      <c r="F81" s="1">
        <v>58</v>
      </c>
      <c r="G81" s="6">
        <v>0.4</v>
      </c>
      <c r="H81" s="1" t="e">
        <v>#N/A</v>
      </c>
      <c r="I81" s="1" t="s">
        <v>34</v>
      </c>
      <c r="J81" s="1">
        <v>100</v>
      </c>
      <c r="K81" s="1">
        <f t="shared" si="17"/>
        <v>-2</v>
      </c>
      <c r="L81" s="1"/>
      <c r="M81" s="1"/>
      <c r="N81" s="1">
        <v>0</v>
      </c>
      <c r="O81" s="1">
        <v>30</v>
      </c>
      <c r="P81" s="1"/>
      <c r="Q81" s="1">
        <f t="shared" si="20"/>
        <v>19.600000000000001</v>
      </c>
      <c r="R81" s="5">
        <f t="shared" si="14"/>
        <v>166.8</v>
      </c>
      <c r="S81" s="5"/>
      <c r="T81" s="1"/>
      <c r="U81" s="1">
        <f t="shared" si="18"/>
        <v>13</v>
      </c>
      <c r="V81" s="1">
        <f t="shared" si="19"/>
        <v>4.4897959183673466</v>
      </c>
      <c r="W81" s="1">
        <v>11.4</v>
      </c>
      <c r="X81" s="1">
        <v>15</v>
      </c>
      <c r="Y81" s="1">
        <v>10.4</v>
      </c>
      <c r="Z81" s="1">
        <v>18.8</v>
      </c>
      <c r="AA81" s="1">
        <v>11.4</v>
      </c>
      <c r="AB81" s="1"/>
      <c r="AC81" s="1">
        <f t="shared" si="16"/>
        <v>66.720000000000013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120</v>
      </c>
      <c r="B82" s="1" t="s">
        <v>36</v>
      </c>
      <c r="C82" s="1">
        <v>48.7</v>
      </c>
      <c r="D82" s="1">
        <v>89.453000000000003</v>
      </c>
      <c r="E82" s="1">
        <v>51.484999999999999</v>
      </c>
      <c r="F82" s="1">
        <v>74.38</v>
      </c>
      <c r="G82" s="6">
        <v>1</v>
      </c>
      <c r="H82" s="1" t="e">
        <v>#N/A</v>
      </c>
      <c r="I82" s="1" t="s">
        <v>34</v>
      </c>
      <c r="J82" s="1">
        <v>50.7</v>
      </c>
      <c r="K82" s="1">
        <f t="shared" si="17"/>
        <v>0.78499999999999659</v>
      </c>
      <c r="L82" s="1"/>
      <c r="M82" s="1"/>
      <c r="N82" s="1">
        <v>0</v>
      </c>
      <c r="O82" s="1"/>
      <c r="P82" s="1">
        <v>10</v>
      </c>
      <c r="Q82" s="1">
        <f t="shared" si="20"/>
        <v>10.297000000000001</v>
      </c>
      <c r="R82" s="5">
        <f t="shared" si="14"/>
        <v>49.481000000000023</v>
      </c>
      <c r="S82" s="5"/>
      <c r="T82" s="1"/>
      <c r="U82" s="1">
        <f t="shared" si="18"/>
        <v>13.000000000000002</v>
      </c>
      <c r="V82" s="1">
        <f t="shared" si="19"/>
        <v>8.1946197921724764</v>
      </c>
      <c r="W82" s="1">
        <v>8.1082000000000001</v>
      </c>
      <c r="X82" s="1">
        <v>11.616199999999999</v>
      </c>
      <c r="Y82" s="1">
        <v>6.4561999999999999</v>
      </c>
      <c r="Z82" s="1">
        <v>9.4223999999999997</v>
      </c>
      <c r="AA82" s="1">
        <v>13.77</v>
      </c>
      <c r="AB82" s="1"/>
      <c r="AC82" s="1">
        <f t="shared" si="16"/>
        <v>49.481000000000023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121</v>
      </c>
      <c r="B83" s="1" t="s">
        <v>33</v>
      </c>
      <c r="C83" s="1">
        <v>32</v>
      </c>
      <c r="D83" s="1">
        <v>32</v>
      </c>
      <c r="E83" s="1">
        <v>34</v>
      </c>
      <c r="F83" s="1"/>
      <c r="G83" s="6">
        <v>0.66</v>
      </c>
      <c r="H83" s="1">
        <v>45</v>
      </c>
      <c r="I83" s="1" t="s">
        <v>34</v>
      </c>
      <c r="J83" s="1">
        <v>41</v>
      </c>
      <c r="K83" s="1">
        <f t="shared" si="17"/>
        <v>-7</v>
      </c>
      <c r="L83" s="1"/>
      <c r="M83" s="1"/>
      <c r="N83" s="1">
        <v>40</v>
      </c>
      <c r="O83" s="1">
        <v>32</v>
      </c>
      <c r="P83" s="1">
        <v>32</v>
      </c>
      <c r="Q83" s="1">
        <f t="shared" si="20"/>
        <v>6.8</v>
      </c>
      <c r="R83" s="5"/>
      <c r="S83" s="5"/>
      <c r="T83" s="1"/>
      <c r="U83" s="1">
        <f t="shared" si="18"/>
        <v>15.294117647058824</v>
      </c>
      <c r="V83" s="1">
        <f t="shared" si="19"/>
        <v>15.294117647058824</v>
      </c>
      <c r="W83" s="1">
        <v>10.6</v>
      </c>
      <c r="X83" s="1">
        <v>4</v>
      </c>
      <c r="Y83" s="1">
        <v>6</v>
      </c>
      <c r="Z83" s="1">
        <v>9.1999999999999993</v>
      </c>
      <c r="AA83" s="1">
        <v>8.4</v>
      </c>
      <c r="AB83" s="1"/>
      <c r="AC83" s="1">
        <f t="shared" si="16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122</v>
      </c>
      <c r="B84" s="1" t="s">
        <v>33</v>
      </c>
      <c r="C84" s="1">
        <v>70</v>
      </c>
      <c r="D84" s="1">
        <v>16</v>
      </c>
      <c r="E84" s="1">
        <v>56</v>
      </c>
      <c r="F84" s="1">
        <v>18</v>
      </c>
      <c r="G84" s="6">
        <v>0.66</v>
      </c>
      <c r="H84" s="1">
        <v>45</v>
      </c>
      <c r="I84" s="1" t="s">
        <v>34</v>
      </c>
      <c r="J84" s="1">
        <v>52.5</v>
      </c>
      <c r="K84" s="1">
        <f t="shared" si="17"/>
        <v>3.5</v>
      </c>
      <c r="L84" s="1"/>
      <c r="M84" s="1"/>
      <c r="N84" s="1"/>
      <c r="O84" s="1"/>
      <c r="P84" s="1"/>
      <c r="Q84" s="1">
        <f t="shared" si="20"/>
        <v>11.2</v>
      </c>
      <c r="R84" s="5">
        <f>11*Q84-P84-O84-N84-F84</f>
        <v>105.19999999999999</v>
      </c>
      <c r="S84" s="5"/>
      <c r="T84" s="1"/>
      <c r="U84" s="1">
        <f t="shared" si="18"/>
        <v>11</v>
      </c>
      <c r="V84" s="1">
        <f t="shared" si="19"/>
        <v>1.6071428571428572</v>
      </c>
      <c r="W84" s="1">
        <v>3.4</v>
      </c>
      <c r="X84" s="1">
        <v>5.6</v>
      </c>
      <c r="Y84" s="1">
        <v>10</v>
      </c>
      <c r="Z84" s="1">
        <v>7.4</v>
      </c>
      <c r="AA84" s="1">
        <v>9.8000000000000007</v>
      </c>
      <c r="AB84" s="1"/>
      <c r="AC84" s="1">
        <f t="shared" si="16"/>
        <v>69.432000000000002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33</v>
      </c>
      <c r="C85" s="1">
        <v>24</v>
      </c>
      <c r="D85" s="1">
        <v>216</v>
      </c>
      <c r="E85" s="1">
        <v>106</v>
      </c>
      <c r="F85" s="1">
        <v>110</v>
      </c>
      <c r="G85" s="6">
        <v>0.33</v>
      </c>
      <c r="H85" s="1">
        <v>45</v>
      </c>
      <c r="I85" s="1" t="s">
        <v>34</v>
      </c>
      <c r="J85" s="1">
        <v>105.6</v>
      </c>
      <c r="K85" s="1">
        <f t="shared" si="17"/>
        <v>0.40000000000000568</v>
      </c>
      <c r="L85" s="1"/>
      <c r="M85" s="1"/>
      <c r="N85" s="1"/>
      <c r="O85" s="1"/>
      <c r="P85" s="1"/>
      <c r="Q85" s="1">
        <f t="shared" si="20"/>
        <v>21.2</v>
      </c>
      <c r="R85" s="5">
        <f t="shared" si="14"/>
        <v>165.59999999999997</v>
      </c>
      <c r="S85" s="5"/>
      <c r="T85" s="1"/>
      <c r="U85" s="1">
        <f t="shared" si="18"/>
        <v>12.999999999999998</v>
      </c>
      <c r="V85" s="1">
        <f t="shared" si="19"/>
        <v>5.1886792452830193</v>
      </c>
      <c r="W85" s="1">
        <v>6.2</v>
      </c>
      <c r="X85" s="1">
        <v>22.4</v>
      </c>
      <c r="Y85" s="1">
        <v>12</v>
      </c>
      <c r="Z85" s="1">
        <v>10.8</v>
      </c>
      <c r="AA85" s="1">
        <v>17.600000000000001</v>
      </c>
      <c r="AB85" s="1"/>
      <c r="AC85" s="1">
        <f t="shared" si="16"/>
        <v>54.647999999999989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124</v>
      </c>
      <c r="B86" s="1" t="s">
        <v>33</v>
      </c>
      <c r="C86" s="1">
        <v>104</v>
      </c>
      <c r="D86" s="1">
        <v>336</v>
      </c>
      <c r="E86" s="1">
        <v>170</v>
      </c>
      <c r="F86" s="1">
        <v>240</v>
      </c>
      <c r="G86" s="6">
        <v>0.36</v>
      </c>
      <c r="H86" s="1">
        <v>45</v>
      </c>
      <c r="I86" s="1" t="s">
        <v>34</v>
      </c>
      <c r="J86" s="1">
        <v>168</v>
      </c>
      <c r="K86" s="1">
        <f t="shared" si="17"/>
        <v>2</v>
      </c>
      <c r="L86" s="1"/>
      <c r="M86" s="1"/>
      <c r="N86" s="1"/>
      <c r="O86" s="1"/>
      <c r="P86" s="1"/>
      <c r="Q86" s="1">
        <f t="shared" si="20"/>
        <v>34</v>
      </c>
      <c r="R86" s="5">
        <f t="shared" si="14"/>
        <v>202</v>
      </c>
      <c r="S86" s="5"/>
      <c r="T86" s="1"/>
      <c r="U86" s="1">
        <f t="shared" si="18"/>
        <v>13</v>
      </c>
      <c r="V86" s="1">
        <f t="shared" si="19"/>
        <v>7.0588235294117645</v>
      </c>
      <c r="W86" s="1">
        <v>12.2</v>
      </c>
      <c r="X86" s="1">
        <v>34.4</v>
      </c>
      <c r="Y86" s="1">
        <v>23.2</v>
      </c>
      <c r="Z86" s="1">
        <v>21.6</v>
      </c>
      <c r="AA86" s="1">
        <v>2.8</v>
      </c>
      <c r="AB86" s="1" t="s">
        <v>125</v>
      </c>
      <c r="AC86" s="1">
        <f t="shared" si="16"/>
        <v>72.72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126</v>
      </c>
      <c r="B87" s="1" t="s">
        <v>33</v>
      </c>
      <c r="C87" s="1">
        <v>64</v>
      </c>
      <c r="D87" s="1"/>
      <c r="E87" s="1">
        <v>46</v>
      </c>
      <c r="F87" s="1">
        <v>6</v>
      </c>
      <c r="G87" s="6">
        <v>0.15</v>
      </c>
      <c r="H87" s="1">
        <v>60</v>
      </c>
      <c r="I87" s="1" t="s">
        <v>34</v>
      </c>
      <c r="J87" s="1">
        <v>46</v>
      </c>
      <c r="K87" s="1">
        <f t="shared" si="17"/>
        <v>0</v>
      </c>
      <c r="L87" s="1"/>
      <c r="M87" s="1"/>
      <c r="N87" s="1">
        <v>25</v>
      </c>
      <c r="O87" s="1">
        <v>24</v>
      </c>
      <c r="P87" s="1">
        <v>24</v>
      </c>
      <c r="Q87" s="1">
        <f t="shared" si="20"/>
        <v>9.1999999999999993</v>
      </c>
      <c r="R87" s="5">
        <f t="shared" si="14"/>
        <v>40.599999999999994</v>
      </c>
      <c r="S87" s="5"/>
      <c r="T87" s="1"/>
      <c r="U87" s="1">
        <f t="shared" si="18"/>
        <v>13</v>
      </c>
      <c r="V87" s="1">
        <f t="shared" si="19"/>
        <v>8.5869565217391308</v>
      </c>
      <c r="W87" s="1">
        <v>9.6</v>
      </c>
      <c r="X87" s="1">
        <v>5.6</v>
      </c>
      <c r="Y87" s="1">
        <v>1.4</v>
      </c>
      <c r="Z87" s="1">
        <v>8.8000000000000007</v>
      </c>
      <c r="AA87" s="1">
        <v>12</v>
      </c>
      <c r="AB87" s="1"/>
      <c r="AC87" s="1">
        <f t="shared" si="16"/>
        <v>6.089999999999999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127</v>
      </c>
      <c r="B88" s="1" t="s">
        <v>33</v>
      </c>
      <c r="C88" s="1">
        <v>57</v>
      </c>
      <c r="D88" s="1"/>
      <c r="E88" s="1">
        <v>45</v>
      </c>
      <c r="F88" s="1"/>
      <c r="G88" s="6">
        <v>0.15</v>
      </c>
      <c r="H88" s="1">
        <v>60</v>
      </c>
      <c r="I88" s="1" t="s">
        <v>34</v>
      </c>
      <c r="J88" s="1">
        <v>48</v>
      </c>
      <c r="K88" s="1">
        <f t="shared" si="17"/>
        <v>-3</v>
      </c>
      <c r="L88" s="1"/>
      <c r="M88" s="1"/>
      <c r="N88" s="1">
        <v>52</v>
      </c>
      <c r="O88" s="1">
        <v>36</v>
      </c>
      <c r="P88" s="1"/>
      <c r="Q88" s="1">
        <f t="shared" si="20"/>
        <v>9</v>
      </c>
      <c r="R88" s="5">
        <f t="shared" si="14"/>
        <v>29</v>
      </c>
      <c r="S88" s="5"/>
      <c r="T88" s="1"/>
      <c r="U88" s="1">
        <f t="shared" si="18"/>
        <v>13</v>
      </c>
      <c r="V88" s="1">
        <f t="shared" si="19"/>
        <v>9.7777777777777786</v>
      </c>
      <c r="W88" s="1">
        <v>10.199999999999999</v>
      </c>
      <c r="X88" s="1">
        <v>5.6</v>
      </c>
      <c r="Y88" s="1">
        <v>6.8</v>
      </c>
      <c r="Z88" s="1">
        <v>10.8</v>
      </c>
      <c r="AA88" s="1">
        <v>9.8000000000000007</v>
      </c>
      <c r="AB88" s="1"/>
      <c r="AC88" s="1">
        <f t="shared" si="16"/>
        <v>4.3499999999999996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128</v>
      </c>
      <c r="B89" s="1" t="s">
        <v>33</v>
      </c>
      <c r="C89" s="1">
        <v>81</v>
      </c>
      <c r="D89" s="1">
        <v>12</v>
      </c>
      <c r="E89" s="1">
        <v>54</v>
      </c>
      <c r="F89" s="1">
        <v>9</v>
      </c>
      <c r="G89" s="6">
        <v>0.15</v>
      </c>
      <c r="H89" s="1">
        <v>60</v>
      </c>
      <c r="I89" s="1" t="s">
        <v>34</v>
      </c>
      <c r="J89" s="1">
        <v>54</v>
      </c>
      <c r="K89" s="1">
        <f t="shared" si="17"/>
        <v>0</v>
      </c>
      <c r="L89" s="1"/>
      <c r="M89" s="1"/>
      <c r="N89" s="1">
        <v>42</v>
      </c>
      <c r="O89" s="1">
        <v>48</v>
      </c>
      <c r="P89" s="1">
        <v>24</v>
      </c>
      <c r="Q89" s="1">
        <f t="shared" si="20"/>
        <v>10.8</v>
      </c>
      <c r="R89" s="5">
        <f t="shared" si="14"/>
        <v>17.400000000000006</v>
      </c>
      <c r="S89" s="5"/>
      <c r="T89" s="1"/>
      <c r="U89" s="1">
        <f t="shared" si="18"/>
        <v>13</v>
      </c>
      <c r="V89" s="1">
        <f t="shared" si="19"/>
        <v>11.388888888888888</v>
      </c>
      <c r="W89" s="1">
        <v>13.6</v>
      </c>
      <c r="X89" s="1">
        <v>8.6</v>
      </c>
      <c r="Y89" s="1">
        <v>11.2</v>
      </c>
      <c r="Z89" s="1">
        <v>6</v>
      </c>
      <c r="AA89" s="1">
        <v>10.4</v>
      </c>
      <c r="AB89" s="1"/>
      <c r="AC89" s="1">
        <f t="shared" si="16"/>
        <v>2.6100000000000008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129</v>
      </c>
      <c r="B90" s="1" t="s">
        <v>36</v>
      </c>
      <c r="C90" s="1">
        <v>299.226</v>
      </c>
      <c r="D90" s="1">
        <v>1253.8530000000001</v>
      </c>
      <c r="E90" s="1">
        <v>766.35299999999995</v>
      </c>
      <c r="F90" s="1">
        <v>683.82</v>
      </c>
      <c r="G90" s="6">
        <v>1</v>
      </c>
      <c r="H90" s="1">
        <v>45</v>
      </c>
      <c r="I90" s="1" t="s">
        <v>38</v>
      </c>
      <c r="J90" s="1">
        <v>706</v>
      </c>
      <c r="K90" s="1">
        <f t="shared" si="17"/>
        <v>60.352999999999952</v>
      </c>
      <c r="L90" s="1"/>
      <c r="M90" s="1"/>
      <c r="N90" s="1">
        <v>220</v>
      </c>
      <c r="O90" s="1">
        <v>470</v>
      </c>
      <c r="P90" s="1">
        <v>210</v>
      </c>
      <c r="Q90" s="1">
        <f t="shared" si="20"/>
        <v>153.2706</v>
      </c>
      <c r="R90" s="5">
        <f>14*Q90-P90-O90-N90-F90</f>
        <v>561.96839999999986</v>
      </c>
      <c r="S90" s="5"/>
      <c r="T90" s="1"/>
      <c r="U90" s="1">
        <f t="shared" si="18"/>
        <v>14</v>
      </c>
      <c r="V90" s="1">
        <f t="shared" si="19"/>
        <v>10.33348861425479</v>
      </c>
      <c r="W90" s="1">
        <v>152.94739999999999</v>
      </c>
      <c r="X90" s="1">
        <v>171.76740000000001</v>
      </c>
      <c r="Y90" s="1">
        <v>121.642</v>
      </c>
      <c r="Z90" s="1">
        <v>158.13679999999999</v>
      </c>
      <c r="AA90" s="1">
        <v>163.26679999999999</v>
      </c>
      <c r="AB90" s="1"/>
      <c r="AC90" s="1">
        <f t="shared" si="16"/>
        <v>561.96839999999986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130</v>
      </c>
      <c r="B91" s="1" t="s">
        <v>33</v>
      </c>
      <c r="C91" s="1">
        <v>30</v>
      </c>
      <c r="D91" s="1">
        <v>150</v>
      </c>
      <c r="E91" s="1">
        <v>70</v>
      </c>
      <c r="F91" s="1">
        <v>108</v>
      </c>
      <c r="G91" s="6">
        <v>0.1</v>
      </c>
      <c r="H91" s="1">
        <v>60</v>
      </c>
      <c r="I91" s="1" t="s">
        <v>34</v>
      </c>
      <c r="J91" s="1">
        <v>70</v>
      </c>
      <c r="K91" s="1">
        <f t="shared" si="17"/>
        <v>0</v>
      </c>
      <c r="L91" s="1"/>
      <c r="M91" s="1"/>
      <c r="N91" s="1"/>
      <c r="O91" s="1"/>
      <c r="P91" s="1"/>
      <c r="Q91" s="1">
        <f t="shared" si="20"/>
        <v>14</v>
      </c>
      <c r="R91" s="5">
        <f t="shared" si="14"/>
        <v>74</v>
      </c>
      <c r="S91" s="5"/>
      <c r="T91" s="1"/>
      <c r="U91" s="1">
        <f t="shared" si="18"/>
        <v>13</v>
      </c>
      <c r="V91" s="1">
        <f t="shared" si="19"/>
        <v>7.7142857142857144</v>
      </c>
      <c r="W91" s="1">
        <v>3</v>
      </c>
      <c r="X91" s="1">
        <v>16.8</v>
      </c>
      <c r="Y91" s="1">
        <v>9</v>
      </c>
      <c r="Z91" s="1">
        <v>4.4000000000000004</v>
      </c>
      <c r="AA91" s="1">
        <v>6</v>
      </c>
      <c r="AB91" s="1"/>
      <c r="AC91" s="1">
        <f t="shared" si="16"/>
        <v>7.4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4" t="s">
        <v>131</v>
      </c>
      <c r="B92" s="14" t="s">
        <v>36</v>
      </c>
      <c r="C92" s="14">
        <v>88.5</v>
      </c>
      <c r="D92" s="14">
        <v>24.219000000000001</v>
      </c>
      <c r="E92" s="14">
        <v>54.85</v>
      </c>
      <c r="F92" s="14"/>
      <c r="G92" s="13">
        <v>0</v>
      </c>
      <c r="H92" s="14">
        <v>45</v>
      </c>
      <c r="I92" s="14" t="s">
        <v>58</v>
      </c>
      <c r="J92" s="14">
        <v>57.5</v>
      </c>
      <c r="K92" s="14">
        <f t="shared" si="17"/>
        <v>-2.6499999999999986</v>
      </c>
      <c r="L92" s="14"/>
      <c r="M92" s="14"/>
      <c r="N92" s="14"/>
      <c r="O92" s="14"/>
      <c r="P92" s="14"/>
      <c r="Q92" s="14">
        <f t="shared" si="20"/>
        <v>10.97</v>
      </c>
      <c r="R92" s="21"/>
      <c r="S92" s="21"/>
      <c r="T92" s="14"/>
      <c r="U92" s="14">
        <f t="shared" si="18"/>
        <v>0</v>
      </c>
      <c r="V92" s="14">
        <f t="shared" si="19"/>
        <v>0</v>
      </c>
      <c r="W92" s="14">
        <v>20.908999999999999</v>
      </c>
      <c r="X92" s="14">
        <v>21.136199999999999</v>
      </c>
      <c r="Y92" s="14">
        <v>17.931000000000001</v>
      </c>
      <c r="Z92" s="14">
        <v>18.5718</v>
      </c>
      <c r="AA92" s="14">
        <v>7.1353999999999997</v>
      </c>
      <c r="AB92" s="14" t="s">
        <v>132</v>
      </c>
      <c r="AC92" s="14">
        <f t="shared" si="16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133</v>
      </c>
      <c r="B93" s="1" t="s">
        <v>33</v>
      </c>
      <c r="C93" s="1">
        <v>85</v>
      </c>
      <c r="D93" s="1">
        <v>176</v>
      </c>
      <c r="E93" s="1">
        <v>116</v>
      </c>
      <c r="F93" s="1">
        <v>132</v>
      </c>
      <c r="G93" s="6">
        <v>0.6</v>
      </c>
      <c r="H93" s="1" t="e">
        <v>#N/A</v>
      </c>
      <c r="I93" s="1" t="s">
        <v>34</v>
      </c>
      <c r="J93" s="1">
        <v>127</v>
      </c>
      <c r="K93" s="1">
        <f t="shared" si="17"/>
        <v>-11</v>
      </c>
      <c r="L93" s="1"/>
      <c r="M93" s="1"/>
      <c r="N93" s="1">
        <v>0</v>
      </c>
      <c r="O93" s="1">
        <v>20</v>
      </c>
      <c r="P93" s="1"/>
      <c r="Q93" s="1">
        <f t="shared" si="20"/>
        <v>23.2</v>
      </c>
      <c r="R93" s="5">
        <f t="shared" ref="R93:R95" si="21">13*Q93-P93-O93-N93-F93</f>
        <v>149.59999999999997</v>
      </c>
      <c r="S93" s="5"/>
      <c r="T93" s="1"/>
      <c r="U93" s="1">
        <f t="shared" si="18"/>
        <v>12.999999999999998</v>
      </c>
      <c r="V93" s="1">
        <f t="shared" si="19"/>
        <v>6.5517241379310347</v>
      </c>
      <c r="W93" s="1">
        <v>20.6</v>
      </c>
      <c r="X93" s="1">
        <v>27.4</v>
      </c>
      <c r="Y93" s="1">
        <v>22.8</v>
      </c>
      <c r="Z93" s="1">
        <v>5</v>
      </c>
      <c r="AA93" s="1">
        <v>26.2</v>
      </c>
      <c r="AB93" s="1"/>
      <c r="AC93" s="1">
        <f t="shared" si="16"/>
        <v>89.759999999999977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134</v>
      </c>
      <c r="B94" s="1" t="s">
        <v>36</v>
      </c>
      <c r="C94" s="1">
        <v>44</v>
      </c>
      <c r="D94" s="1">
        <v>15.647</v>
      </c>
      <c r="E94" s="1">
        <v>41.206000000000003</v>
      </c>
      <c r="F94" s="1">
        <v>4.6500000000000004</v>
      </c>
      <c r="G94" s="6">
        <v>1</v>
      </c>
      <c r="H94" s="1">
        <v>60</v>
      </c>
      <c r="I94" s="1" t="s">
        <v>34</v>
      </c>
      <c r="J94" s="1">
        <v>40</v>
      </c>
      <c r="K94" s="1">
        <f t="shared" si="17"/>
        <v>1.2060000000000031</v>
      </c>
      <c r="L94" s="1"/>
      <c r="M94" s="1"/>
      <c r="N94" s="1">
        <v>40</v>
      </c>
      <c r="O94" s="1">
        <v>60</v>
      </c>
      <c r="P94" s="1"/>
      <c r="Q94" s="1">
        <f t="shared" si="20"/>
        <v>8.241200000000001</v>
      </c>
      <c r="R94" s="5"/>
      <c r="S94" s="5"/>
      <c r="T94" s="1"/>
      <c r="U94" s="1">
        <f t="shared" si="18"/>
        <v>12.698393437848857</v>
      </c>
      <c r="V94" s="1">
        <f t="shared" si="19"/>
        <v>12.698393437848857</v>
      </c>
      <c r="W94" s="1">
        <v>10.2224</v>
      </c>
      <c r="X94" s="1">
        <v>7.442400000000001</v>
      </c>
      <c r="Y94" s="1">
        <v>9.0597999999999992</v>
      </c>
      <c r="Z94" s="1">
        <v>9.1232000000000006</v>
      </c>
      <c r="AA94" s="1">
        <v>12.2216</v>
      </c>
      <c r="AB94" s="1"/>
      <c r="AC94" s="1">
        <f t="shared" si="16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135</v>
      </c>
      <c r="B95" s="1" t="s">
        <v>36</v>
      </c>
      <c r="C95" s="1">
        <v>24</v>
      </c>
      <c r="D95" s="1">
        <v>11.817</v>
      </c>
      <c r="E95" s="1">
        <v>19.262</v>
      </c>
      <c r="F95" s="1">
        <v>16.555</v>
      </c>
      <c r="G95" s="6">
        <v>1</v>
      </c>
      <c r="H95" s="1">
        <v>60</v>
      </c>
      <c r="I95" s="1" t="s">
        <v>34</v>
      </c>
      <c r="J95" s="1">
        <v>18.600000000000001</v>
      </c>
      <c r="K95" s="1">
        <f t="shared" si="17"/>
        <v>0.66199999999999903</v>
      </c>
      <c r="L95" s="1"/>
      <c r="M95" s="1"/>
      <c r="N95" s="1">
        <v>0</v>
      </c>
      <c r="O95" s="1">
        <v>12</v>
      </c>
      <c r="P95" s="1"/>
      <c r="Q95" s="1">
        <f t="shared" si="20"/>
        <v>3.8524000000000003</v>
      </c>
      <c r="R95" s="5">
        <f t="shared" si="21"/>
        <v>21.526200000000003</v>
      </c>
      <c r="S95" s="5"/>
      <c r="T95" s="1"/>
      <c r="U95" s="1">
        <f t="shared" si="18"/>
        <v>13</v>
      </c>
      <c r="V95" s="1">
        <f t="shared" si="19"/>
        <v>7.4122624857231854</v>
      </c>
      <c r="W95" s="1">
        <v>3.5024000000000002</v>
      </c>
      <c r="X95" s="1">
        <v>2.3357999999999999</v>
      </c>
      <c r="Y95" s="1">
        <v>3.8959999999999999</v>
      </c>
      <c r="Z95" s="1">
        <v>5.8521999999999998</v>
      </c>
      <c r="AA95" s="1">
        <v>3.5206</v>
      </c>
      <c r="AB95" s="1"/>
      <c r="AC95" s="1">
        <f t="shared" si="16"/>
        <v>21.526200000000003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4" t="s">
        <v>136</v>
      </c>
      <c r="B96" s="14" t="s">
        <v>36</v>
      </c>
      <c r="C96" s="14">
        <v>43.5</v>
      </c>
      <c r="D96" s="14">
        <v>8.1829999999999998</v>
      </c>
      <c r="E96" s="14">
        <v>45.460999999999999</v>
      </c>
      <c r="F96" s="14"/>
      <c r="G96" s="13">
        <v>0</v>
      </c>
      <c r="H96" s="14">
        <v>60</v>
      </c>
      <c r="I96" s="14" t="s">
        <v>58</v>
      </c>
      <c r="J96" s="14">
        <v>42.1</v>
      </c>
      <c r="K96" s="14">
        <f t="shared" si="17"/>
        <v>3.3609999999999971</v>
      </c>
      <c r="L96" s="14"/>
      <c r="M96" s="14"/>
      <c r="N96" s="14"/>
      <c r="O96" s="14"/>
      <c r="P96" s="14"/>
      <c r="Q96" s="14">
        <f t="shared" si="20"/>
        <v>9.0922000000000001</v>
      </c>
      <c r="R96" s="21"/>
      <c r="S96" s="21"/>
      <c r="T96" s="14"/>
      <c r="U96" s="14">
        <f t="shared" si="18"/>
        <v>0</v>
      </c>
      <c r="V96" s="14">
        <f t="shared" si="19"/>
        <v>0</v>
      </c>
      <c r="W96" s="14">
        <v>16.624600000000001</v>
      </c>
      <c r="X96" s="14">
        <v>22.218599999999999</v>
      </c>
      <c r="Y96" s="14">
        <v>23.676200000000001</v>
      </c>
      <c r="Z96" s="14">
        <v>11.990399999999999</v>
      </c>
      <c r="AA96" s="14">
        <v>24.084800000000001</v>
      </c>
      <c r="AB96" s="14" t="s">
        <v>137</v>
      </c>
      <c r="AC96" s="14">
        <f t="shared" si="16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138</v>
      </c>
      <c r="B97" s="1" t="s">
        <v>36</v>
      </c>
      <c r="C97" s="1">
        <v>84</v>
      </c>
      <c r="D97" s="1">
        <v>108.5</v>
      </c>
      <c r="E97" s="1">
        <v>53.027999999999999</v>
      </c>
      <c r="F97" s="1">
        <v>126.348</v>
      </c>
      <c r="G97" s="6">
        <v>1</v>
      </c>
      <c r="H97" s="1">
        <v>60</v>
      </c>
      <c r="I97" s="1" t="s">
        <v>40</v>
      </c>
      <c r="J97" s="1">
        <v>51.5</v>
      </c>
      <c r="K97" s="1">
        <f t="shared" si="17"/>
        <v>1.5279999999999987</v>
      </c>
      <c r="L97" s="1"/>
      <c r="M97" s="1"/>
      <c r="N97" s="1"/>
      <c r="O97" s="1"/>
      <c r="P97" s="1"/>
      <c r="Q97" s="1">
        <f t="shared" si="20"/>
        <v>10.605599999999999</v>
      </c>
      <c r="R97" s="5">
        <f>14*Q97-P97-O97-N97-F97</f>
        <v>22.130399999999995</v>
      </c>
      <c r="S97" s="5"/>
      <c r="T97" s="1"/>
      <c r="U97" s="1">
        <f t="shared" si="18"/>
        <v>14</v>
      </c>
      <c r="V97" s="1">
        <f t="shared" si="19"/>
        <v>11.913328807422495</v>
      </c>
      <c r="W97" s="1">
        <v>1.19</v>
      </c>
      <c r="X97" s="1">
        <v>3.29</v>
      </c>
      <c r="Y97" s="1">
        <v>0</v>
      </c>
      <c r="Z97" s="1">
        <v>0</v>
      </c>
      <c r="AA97" s="1">
        <v>0</v>
      </c>
      <c r="AB97" s="1" t="s">
        <v>139</v>
      </c>
      <c r="AC97" s="1">
        <f t="shared" si="16"/>
        <v>22.130399999999995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140</v>
      </c>
      <c r="B98" s="1" t="s">
        <v>33</v>
      </c>
      <c r="C98" s="1">
        <v>149</v>
      </c>
      <c r="D98" s="1">
        <v>120</v>
      </c>
      <c r="E98" s="1">
        <v>144</v>
      </c>
      <c r="F98" s="1">
        <v>79</v>
      </c>
      <c r="G98" s="6">
        <v>0.33</v>
      </c>
      <c r="H98" s="1" t="e">
        <v>#N/A</v>
      </c>
      <c r="I98" s="1" t="s">
        <v>34</v>
      </c>
      <c r="J98" s="1">
        <v>149</v>
      </c>
      <c r="K98" s="1">
        <f t="shared" si="17"/>
        <v>-5</v>
      </c>
      <c r="L98" s="1"/>
      <c r="M98" s="1"/>
      <c r="N98" s="1">
        <v>0</v>
      </c>
      <c r="O98" s="1">
        <v>40</v>
      </c>
      <c r="P98" s="1"/>
      <c r="Q98" s="1">
        <f t="shared" si="20"/>
        <v>28.8</v>
      </c>
      <c r="R98" s="5">
        <f t="shared" ref="R98:R99" si="22">13*Q98-P98-O98-N98-F98</f>
        <v>255.40000000000003</v>
      </c>
      <c r="S98" s="5"/>
      <c r="T98" s="1"/>
      <c r="U98" s="1">
        <f t="shared" si="18"/>
        <v>13</v>
      </c>
      <c r="V98" s="1">
        <f t="shared" si="19"/>
        <v>4.1319444444444446</v>
      </c>
      <c r="W98" s="1">
        <v>14.4</v>
      </c>
      <c r="X98" s="1">
        <v>25.6</v>
      </c>
      <c r="Y98" s="1">
        <v>27.6</v>
      </c>
      <c r="Z98" s="1">
        <v>2.8</v>
      </c>
      <c r="AA98" s="1">
        <v>19.2</v>
      </c>
      <c r="AB98" s="1"/>
      <c r="AC98" s="1">
        <f t="shared" si="16"/>
        <v>84.282000000000011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141</v>
      </c>
      <c r="B99" s="1" t="s">
        <v>33</v>
      </c>
      <c r="C99" s="1"/>
      <c r="D99" s="1">
        <v>510</v>
      </c>
      <c r="E99" s="1">
        <v>174</v>
      </c>
      <c r="F99" s="1">
        <v>321</v>
      </c>
      <c r="G99" s="6">
        <v>0.18</v>
      </c>
      <c r="H99" s="1">
        <v>45</v>
      </c>
      <c r="I99" s="1" t="s">
        <v>34</v>
      </c>
      <c r="J99" s="1">
        <v>189</v>
      </c>
      <c r="K99" s="1">
        <f t="shared" si="17"/>
        <v>-15</v>
      </c>
      <c r="L99" s="1"/>
      <c r="M99" s="1"/>
      <c r="N99" s="1"/>
      <c r="O99" s="1"/>
      <c r="P99" s="1"/>
      <c r="Q99" s="1">
        <f t="shared" si="20"/>
        <v>34.799999999999997</v>
      </c>
      <c r="R99" s="5">
        <f t="shared" si="22"/>
        <v>131.39999999999998</v>
      </c>
      <c r="S99" s="5"/>
      <c r="T99" s="1"/>
      <c r="U99" s="1">
        <f t="shared" si="18"/>
        <v>13</v>
      </c>
      <c r="V99" s="1">
        <f t="shared" si="19"/>
        <v>9.224137931034484</v>
      </c>
      <c r="W99" s="1">
        <v>5.4</v>
      </c>
      <c r="X99" s="1">
        <v>55.8</v>
      </c>
      <c r="Y99" s="1">
        <v>22.4</v>
      </c>
      <c r="Z99" s="1">
        <v>30.2</v>
      </c>
      <c r="AA99" s="1">
        <v>38.200000000000003</v>
      </c>
      <c r="AB99" s="1"/>
      <c r="AC99" s="1">
        <f t="shared" si="16"/>
        <v>23.651999999999994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142</v>
      </c>
      <c r="B100" s="1" t="s">
        <v>36</v>
      </c>
      <c r="C100" s="1"/>
      <c r="D100" s="1">
        <v>40.366999999999997</v>
      </c>
      <c r="E100" s="1">
        <v>14.102</v>
      </c>
      <c r="F100" s="1"/>
      <c r="G100" s="6">
        <v>1</v>
      </c>
      <c r="H100" s="1">
        <v>45</v>
      </c>
      <c r="I100" s="1" t="s">
        <v>34</v>
      </c>
      <c r="J100" s="1">
        <v>15</v>
      </c>
      <c r="K100" s="1">
        <f t="shared" si="17"/>
        <v>-0.89799999999999969</v>
      </c>
      <c r="L100" s="1"/>
      <c r="M100" s="1"/>
      <c r="N100" s="1">
        <v>76</v>
      </c>
      <c r="O100" s="1">
        <v>120</v>
      </c>
      <c r="P100" s="1"/>
      <c r="Q100" s="1">
        <f t="shared" si="20"/>
        <v>2.8204000000000002</v>
      </c>
      <c r="R100" s="5"/>
      <c r="S100" s="5"/>
      <c r="T100" s="1"/>
      <c r="U100" s="1">
        <f t="shared" si="18"/>
        <v>69.493688838462617</v>
      </c>
      <c r="V100" s="1">
        <f t="shared" si="19"/>
        <v>69.493688838462617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 t="s">
        <v>143</v>
      </c>
      <c r="AC100" s="1">
        <f t="shared" si="16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2" t="s">
        <v>144</v>
      </c>
      <c r="B101" s="1" t="s">
        <v>36</v>
      </c>
      <c r="C101" s="1"/>
      <c r="D101" s="1"/>
      <c r="E101" s="1"/>
      <c r="F101" s="1"/>
      <c r="G101" s="6">
        <v>1</v>
      </c>
      <c r="H101" s="1">
        <v>45</v>
      </c>
      <c r="I101" s="1" t="s">
        <v>34</v>
      </c>
      <c r="J101" s="1"/>
      <c r="K101" s="1">
        <f t="shared" si="17"/>
        <v>0</v>
      </c>
      <c r="L101" s="1"/>
      <c r="M101" s="1"/>
      <c r="N101" s="1">
        <v>102</v>
      </c>
      <c r="O101" s="1">
        <v>230</v>
      </c>
      <c r="P101" s="1">
        <v>150</v>
      </c>
      <c r="Q101" s="1">
        <f t="shared" si="20"/>
        <v>0</v>
      </c>
      <c r="R101" s="5"/>
      <c r="S101" s="5"/>
      <c r="T101" s="1"/>
      <c r="U101" s="1" t="e">
        <f t="shared" si="18"/>
        <v>#DIV/0!</v>
      </c>
      <c r="V101" s="1" t="e">
        <f t="shared" si="19"/>
        <v>#DIV/0!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 t="s">
        <v>145</v>
      </c>
      <c r="AC101" s="1">
        <f t="shared" si="16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146</v>
      </c>
      <c r="B102" s="1" t="s">
        <v>33</v>
      </c>
      <c r="C102" s="1"/>
      <c r="D102" s="1">
        <v>1</v>
      </c>
      <c r="E102" s="1">
        <v>1</v>
      </c>
      <c r="F102" s="1"/>
      <c r="G102" s="6">
        <v>0</v>
      </c>
      <c r="H102" s="1" t="e">
        <v>#N/A</v>
      </c>
      <c r="I102" s="1" t="s">
        <v>147</v>
      </c>
      <c r="J102" s="1">
        <v>1</v>
      </c>
      <c r="K102" s="1">
        <f t="shared" ref="K102" si="23">E102-J102</f>
        <v>0</v>
      </c>
      <c r="L102" s="1"/>
      <c r="M102" s="1"/>
      <c r="N102" s="1"/>
      <c r="O102" s="1"/>
      <c r="P102" s="1"/>
      <c r="Q102" s="1">
        <f t="shared" si="20"/>
        <v>0.2</v>
      </c>
      <c r="R102" s="5"/>
      <c r="S102" s="5"/>
      <c r="T102" s="1"/>
      <c r="U102" s="1">
        <f t="shared" si="18"/>
        <v>0</v>
      </c>
      <c r="V102" s="1">
        <f t="shared" si="19"/>
        <v>0</v>
      </c>
      <c r="W102" s="1">
        <v>0.4</v>
      </c>
      <c r="X102" s="1">
        <v>0</v>
      </c>
      <c r="Y102" s="1">
        <v>0</v>
      </c>
      <c r="Z102" s="1">
        <v>0</v>
      </c>
      <c r="AA102" s="1">
        <v>0</v>
      </c>
      <c r="AB102" s="1"/>
      <c r="AC102" s="1">
        <f t="shared" si="16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102" xr:uid="{97F364AD-97BD-449C-BFB3-65A69ABEA45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2024-11-26T12:15:57Z</dcterms:created>
  <dcterms:modified xsi:type="dcterms:W3CDTF">2024-11-27T08:12:36Z</dcterms:modified>
</cp:coreProperties>
</file>