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7,02,25 Симф Ост\"/>
    </mc:Choice>
  </mc:AlternateContent>
  <xr:revisionPtr revIDLastSave="0" documentId="13_ncr:1_{B24605E5-19CB-456A-922F-BFF11AC9E5D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B8" i="1"/>
  <c r="AB9" i="1"/>
  <c r="AB10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8" i="1"/>
  <c r="AB79" i="1"/>
  <c r="AB80" i="1"/>
  <c r="AB81" i="1"/>
  <c r="AB82" i="1"/>
  <c r="AB83" i="1"/>
  <c r="AB84" i="1"/>
  <c r="AB85" i="1"/>
  <c r="AB86" i="1"/>
  <c r="AB87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3" i="1"/>
  <c r="AB104" i="1"/>
  <c r="AB105" i="1"/>
  <c r="AB10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V33" i="1"/>
  <c r="V37" i="1"/>
  <c r="V41" i="1"/>
  <c r="V45" i="1"/>
  <c r="V49" i="1"/>
  <c r="V73" i="1"/>
  <c r="V75" i="1"/>
  <c r="V77" i="1"/>
  <c r="V93" i="1"/>
  <c r="V95" i="1"/>
  <c r="V97" i="1"/>
  <c r="V99" i="1"/>
  <c r="V101" i="1"/>
  <c r="V103" i="1"/>
  <c r="V105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S34" i="1"/>
  <c r="V34" i="1" s="1"/>
  <c r="S35" i="1"/>
  <c r="V35" i="1" s="1"/>
  <c r="S36" i="1"/>
  <c r="V36" i="1" s="1"/>
  <c r="S37" i="1"/>
  <c r="S38" i="1"/>
  <c r="V38" i="1" s="1"/>
  <c r="S39" i="1"/>
  <c r="V39" i="1" s="1"/>
  <c r="S40" i="1"/>
  <c r="V40" i="1" s="1"/>
  <c r="S41" i="1"/>
  <c r="S42" i="1"/>
  <c r="V42" i="1" s="1"/>
  <c r="S43" i="1"/>
  <c r="V43" i="1" s="1"/>
  <c r="S44" i="1"/>
  <c r="V44" i="1" s="1"/>
  <c r="S45" i="1"/>
  <c r="S46" i="1"/>
  <c r="V46" i="1" s="1"/>
  <c r="S47" i="1"/>
  <c r="V47" i="1" s="1"/>
  <c r="S48" i="1"/>
  <c r="V48" i="1" s="1"/>
  <c r="S49" i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S74" i="1"/>
  <c r="V74" i="1" s="1"/>
  <c r="S75" i="1"/>
  <c r="S76" i="1"/>
  <c r="V76" i="1" s="1"/>
  <c r="S77" i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S94" i="1"/>
  <c r="V94" i="1" s="1"/>
  <c r="S95" i="1"/>
  <c r="S96" i="1"/>
  <c r="V96" i="1" s="1"/>
  <c r="S97" i="1"/>
  <c r="S98" i="1"/>
  <c r="V98" i="1" s="1"/>
  <c r="S99" i="1"/>
  <c r="S100" i="1"/>
  <c r="V100" i="1" s="1"/>
  <c r="S101" i="1"/>
  <c r="S102" i="1"/>
  <c r="V102" i="1" s="1"/>
  <c r="S103" i="1"/>
  <c r="S104" i="1"/>
  <c r="V104" i="1" s="1"/>
  <c r="S105" i="1"/>
  <c r="S106" i="1"/>
  <c r="V106" i="1" s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K92" i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K104" i="1"/>
  <c r="U104" i="1" s="1"/>
  <c r="K105" i="1"/>
  <c r="U105" i="1" s="1"/>
  <c r="K106" i="1"/>
  <c r="U106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F6" i="1"/>
  <c r="E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104" i="1"/>
  <c r="AE104" i="1" s="1"/>
  <c r="G105" i="1"/>
  <c r="AE105" i="1" s="1"/>
  <c r="G106" i="1"/>
  <c r="AE106" i="1" s="1"/>
  <c r="G7" i="1"/>
  <c r="AE7" i="1" s="1"/>
  <c r="K6" i="1" l="1"/>
  <c r="M6" i="1"/>
  <c r="N6" i="1"/>
  <c r="U103" i="1"/>
  <c r="U92" i="1"/>
  <c r="AE6" i="1"/>
  <c r="U91" i="1"/>
  <c r="U78" i="1"/>
  <c r="S6" i="1"/>
  <c r="U53" i="1"/>
  <c r="AB6" i="1"/>
  <c r="AA6" i="1"/>
  <c r="Z6" i="1"/>
  <c r="Y6" i="1"/>
  <c r="L6" i="1"/>
  <c r="J6" i="1"/>
  <c r="I6" i="1"/>
</calcChain>
</file>

<file path=xl/sharedStrings.xml><?xml version="1.0" encoding="utf-8"?>
<sst xmlns="http://schemas.openxmlformats.org/spreadsheetml/2006/main" count="245" uniqueCount="133">
  <si>
    <t>Период: 20.02.2025 - 27.02.2025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</si>
  <si>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</si>
  <si>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</si>
  <si>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</si>
  <si>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</si>
  <si>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</si>
  <si>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</si>
  <si>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</si>
  <si>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</si>
  <si>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</si>
  <si>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</si>
  <si>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</si>
  <si>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</si>
  <si>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</si>
  <si>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</si>
  <si>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</si>
  <si>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</si>
  <si>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</si>
  <si>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</si>
  <si>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</si>
  <si>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</si>
  <si>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</si>
  <si>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</si>
  <si>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</si>
  <si>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</si>
  <si>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</si>
  <si>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</si>
  <si>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</si>
  <si>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</si>
  <si>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</si>
  <si>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</si>
  <si>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</si>
  <si>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</si>
  <si>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</si>
  <si>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</si>
  <si>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</si>
  <si>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</si>
  <si>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</si>
  <si>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</si>
  <si>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</si>
  <si>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</si>
  <si>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</si>
  <si>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</si>
  <si>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</si>
  <si>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</si>
  <si>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</si>
  <si>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</si>
  <si>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</si>
  <si>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</si>
  <si>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</si>
  <si>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</si>
  <si>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</si>
  <si>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</si>
  <si>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</si>
  <si>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</si>
  <si>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</si>
  <si>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</si>
  <si>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</si>
  <si>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</si>
  <si>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</si>
  <si>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</si>
  <si>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</si>
  <si>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</si>
  <si>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</si>
  <si>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</si>
  <si>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</si>
  <si>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</si>
  <si>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</si>
  <si>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</si>
  <si>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</si>
  <si>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</si>
  <si>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</si>
  <si>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</si>
  <si>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</si>
  <si>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</si>
  <si>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</si>
  <si>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</si>
  <si>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</si>
  <si>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</si>
  <si>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</si>
  <si>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</si>
  <si>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</si>
  <si>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</si>
  <si>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</si>
  <si>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</si>
  <si>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</si>
  <si>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</si>
  <si>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</si>
  <si>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</si>
  <si>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</si>
  <si>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</si>
  <si>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</si>
  <si>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</si>
  <si>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</si>
  <si>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</si>
  <si>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</si>
  <si>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</si>
  <si>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</si>
  <si>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</si>
  <si>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</si>
  <si>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</si>
  <si>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</si>
  <si>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БОНУС СОЧНЫЕ сос п/о мгс 0.41кг_UZ (6087)  ОСТАНКИНО</t>
  </si>
  <si>
    <t>6987 СУПЕР СЫТНЫЕ ПМ сос п/о мгс 0.6кг 8 шт.  ОСТАНКИНО</t>
  </si>
  <si>
    <t>7052 ПЕППЕРОНИ с/к с/н мгс 1*2_HRC  ОСТАНКИНО</t>
  </si>
  <si>
    <t>7053 БЕКОН ДЛЯ КУЛИНАРИИ с/к с/н мгс 1*2_HRC  ОСТАНКИНО</t>
  </si>
  <si>
    <t>7087 ШПИК С ЧЕСНОК.И ПЕРЦЕМ к/в в/у 0.3кг_50с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</si>
  <si>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</si>
  <si>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</si>
  <si>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</si>
  <si>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</si>
  <si>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</si>
  <si>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</si>
  <si>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</si>
  <si>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</si>
  <si>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</si>
  <si>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</si>
  <si>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</si>
  <si>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</si>
  <si>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</si>
  <si>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</si>
  <si>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</si>
  <si>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</si>
  <si>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27,02,</t>
  </si>
  <si>
    <t>28,02,</t>
  </si>
  <si>
    <t>01,03,</t>
  </si>
  <si>
    <t>03,03,</t>
  </si>
  <si>
    <t>04,03,</t>
  </si>
  <si>
    <t>07,02,</t>
  </si>
  <si>
    <t>14,02,</t>
  </si>
  <si>
    <t>21,02,</t>
  </si>
  <si>
    <t>8,1т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</si>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</sst>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2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1-27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7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18.02.2025 - 25.02.2025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25,02,</v>
          </cell>
          <cell r="L5" t="str">
            <v>26,02,</v>
          </cell>
          <cell r="M5" t="str">
            <v>27,02,</v>
          </cell>
          <cell r="N5" t="str">
            <v>28,02,</v>
          </cell>
          <cell r="O5" t="str">
            <v>01,03,</v>
          </cell>
          <cell r="T5" t="str">
            <v>03,03,</v>
          </cell>
          <cell r="Y5" t="str">
            <v>07,02,</v>
          </cell>
          <cell r="Z5" t="str">
            <v>14,02,</v>
          </cell>
          <cell r="AA5" t="str">
            <v>21,02,</v>
          </cell>
          <cell r="AB5" t="str">
            <v>25,02,</v>
          </cell>
        </row>
        <row r="6">
          <cell r="E6">
            <v>76156.534</v>
          </cell>
          <cell r="F6">
            <v>74149.293999999994</v>
          </cell>
          <cell r="I6">
            <v>76745.319999999992</v>
          </cell>
          <cell r="J6">
            <v>-588.7859999999996</v>
          </cell>
          <cell r="K6">
            <v>5390</v>
          </cell>
          <cell r="L6">
            <v>8920</v>
          </cell>
          <cell r="M6">
            <v>17780</v>
          </cell>
          <cell r="N6">
            <v>10040</v>
          </cell>
          <cell r="O6">
            <v>13270</v>
          </cell>
          <cell r="P6">
            <v>0</v>
          </cell>
          <cell r="Q6">
            <v>0</v>
          </cell>
          <cell r="R6">
            <v>0</v>
          </cell>
          <cell r="S6">
            <v>15231.306800000002</v>
          </cell>
          <cell r="T6">
            <v>38870</v>
          </cell>
          <cell r="W6">
            <v>0</v>
          </cell>
          <cell r="X6">
            <v>0</v>
          </cell>
          <cell r="Y6">
            <v>15987.128800000006</v>
          </cell>
          <cell r="Z6">
            <v>16221.753399999998</v>
          </cell>
          <cell r="AA6">
            <v>15931.1304</v>
          </cell>
          <cell r="AB6">
            <v>20280.675999999999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16.007999999999999</v>
          </cell>
          <cell r="E7">
            <v>4.04</v>
          </cell>
          <cell r="F7">
            <v>11.968</v>
          </cell>
          <cell r="G7">
            <v>0</v>
          </cell>
          <cell r="H7">
            <v>120</v>
          </cell>
          <cell r="I7">
            <v>4.2</v>
          </cell>
          <cell r="J7">
            <v>-0.16000000000000014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S7">
            <v>0.80800000000000005</v>
          </cell>
          <cell r="U7">
            <v>14.811881188118811</v>
          </cell>
          <cell r="V7">
            <v>14.811881188118811</v>
          </cell>
          <cell r="Y7">
            <v>2.0979999999999999</v>
          </cell>
          <cell r="Z7">
            <v>3.1794000000000002</v>
          </cell>
          <cell r="AA7">
            <v>1.7120000000000002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276</v>
          </cell>
          <cell r="D8">
            <v>544</v>
          </cell>
          <cell r="E8">
            <v>440</v>
          </cell>
          <cell r="F8">
            <v>358</v>
          </cell>
          <cell r="G8">
            <v>0.4</v>
          </cell>
          <cell r="H8">
            <v>60</v>
          </cell>
          <cell r="I8">
            <v>459</v>
          </cell>
          <cell r="J8">
            <v>-19</v>
          </cell>
          <cell r="K8">
            <v>160</v>
          </cell>
          <cell r="L8">
            <v>40</v>
          </cell>
          <cell r="M8">
            <v>160</v>
          </cell>
          <cell r="N8">
            <v>0</v>
          </cell>
          <cell r="O8">
            <v>80</v>
          </cell>
          <cell r="S8">
            <v>88</v>
          </cell>
          <cell r="T8">
            <v>120</v>
          </cell>
          <cell r="U8">
            <v>10.431818181818182</v>
          </cell>
          <cell r="V8">
            <v>4.0681818181818183</v>
          </cell>
          <cell r="Y8">
            <v>96.8</v>
          </cell>
          <cell r="Z8">
            <v>98.6</v>
          </cell>
          <cell r="AA8">
            <v>101.8</v>
          </cell>
          <cell r="AB8">
            <v>96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7.8449999999999998</v>
          </cell>
          <cell r="E9">
            <v>3.9169999999999998</v>
          </cell>
          <cell r="F9">
            <v>3.9279999999999999</v>
          </cell>
          <cell r="G9">
            <v>0</v>
          </cell>
          <cell r="H9">
            <v>120</v>
          </cell>
          <cell r="I9">
            <v>3.65</v>
          </cell>
          <cell r="J9">
            <v>0.2669999999999999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S9">
            <v>0.78339999999999999</v>
          </cell>
          <cell r="U9">
            <v>5.0140413581822827</v>
          </cell>
          <cell r="V9">
            <v>5.0140413581822827</v>
          </cell>
          <cell r="Y9">
            <v>0.66779999999999995</v>
          </cell>
          <cell r="Z9">
            <v>0.77560000000000007</v>
          </cell>
          <cell r="AA9">
            <v>0.78239999999999998</v>
          </cell>
          <cell r="AB9">
            <v>0</v>
          </cell>
          <cell r="AC9" t="str">
            <v>вывод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10</v>
          </cell>
          <cell r="D10">
            <v>284</v>
          </cell>
          <cell r="E10">
            <v>111</v>
          </cell>
          <cell r="F10">
            <v>168</v>
          </cell>
          <cell r="G10">
            <v>0.25</v>
          </cell>
          <cell r="H10">
            <v>120</v>
          </cell>
          <cell r="I10">
            <v>111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S10">
            <v>22.2</v>
          </cell>
          <cell r="T10">
            <v>80</v>
          </cell>
          <cell r="U10">
            <v>11.171171171171171</v>
          </cell>
          <cell r="V10">
            <v>7.5675675675675675</v>
          </cell>
          <cell r="Y10">
            <v>17.8</v>
          </cell>
          <cell r="Z10">
            <v>30.2</v>
          </cell>
          <cell r="AA10">
            <v>17.8</v>
          </cell>
          <cell r="AB10">
            <v>25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1676.8050000000001</v>
          </cell>
          <cell r="D11">
            <v>2111.4540000000002</v>
          </cell>
          <cell r="E11">
            <v>1603.4280000000001</v>
          </cell>
          <cell r="F11">
            <v>2163.2750000000001</v>
          </cell>
          <cell r="G11">
            <v>1</v>
          </cell>
          <cell r="H11">
            <v>60</v>
          </cell>
          <cell r="I11">
            <v>1554.75</v>
          </cell>
          <cell r="J11">
            <v>48.678000000000111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600</v>
          </cell>
          <cell r="S11">
            <v>320.68560000000002</v>
          </cell>
          <cell r="T11">
            <v>1300</v>
          </cell>
          <cell r="U11">
            <v>12.670587640979202</v>
          </cell>
          <cell r="V11">
            <v>6.7457815380547173</v>
          </cell>
          <cell r="Y11">
            <v>309.66840000000002</v>
          </cell>
          <cell r="Z11">
            <v>341.45339999999999</v>
          </cell>
          <cell r="AA11">
            <v>310.80959999999999</v>
          </cell>
          <cell r="AB11">
            <v>461.86700000000002</v>
          </cell>
          <cell r="AC11">
            <v>0</v>
          </cell>
          <cell r="AD11" t="str">
            <v>пл200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433.34800000000001</v>
          </cell>
          <cell r="D12">
            <v>0.55500000000000005</v>
          </cell>
          <cell r="E12">
            <v>25.727</v>
          </cell>
          <cell r="F12">
            <v>407.62099999999998</v>
          </cell>
          <cell r="G12">
            <v>1</v>
          </cell>
          <cell r="H12">
            <v>120</v>
          </cell>
          <cell r="I12">
            <v>23.5</v>
          </cell>
          <cell r="J12">
            <v>2.2270000000000003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S12">
            <v>5.1454000000000004</v>
          </cell>
          <cell r="U12">
            <v>79.220468768220144</v>
          </cell>
          <cell r="V12">
            <v>79.220468768220144</v>
          </cell>
          <cell r="Y12">
            <v>5.0442</v>
          </cell>
          <cell r="Z12">
            <v>11.4978</v>
          </cell>
          <cell r="AA12">
            <v>8.5790000000000006</v>
          </cell>
          <cell r="AB12">
            <v>8.3759999999999994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72.582999999999998</v>
          </cell>
          <cell r="D13">
            <v>154.274</v>
          </cell>
          <cell r="E13">
            <v>136.35900000000001</v>
          </cell>
          <cell r="F13">
            <v>87.801000000000002</v>
          </cell>
          <cell r="G13">
            <v>1</v>
          </cell>
          <cell r="H13">
            <v>60</v>
          </cell>
          <cell r="I13">
            <v>136.75</v>
          </cell>
          <cell r="J13">
            <v>-0.39099999999999113</v>
          </cell>
          <cell r="K13">
            <v>30</v>
          </cell>
          <cell r="L13">
            <v>20</v>
          </cell>
          <cell r="M13">
            <v>50</v>
          </cell>
          <cell r="N13">
            <v>0</v>
          </cell>
          <cell r="O13">
            <v>20</v>
          </cell>
          <cell r="S13">
            <v>27.271800000000002</v>
          </cell>
          <cell r="T13">
            <v>80</v>
          </cell>
          <cell r="U13">
            <v>10.553062137446005</v>
          </cell>
          <cell r="V13">
            <v>3.219479462301718</v>
          </cell>
          <cell r="Y13">
            <v>23.4892</v>
          </cell>
          <cell r="Z13">
            <v>25.562000000000001</v>
          </cell>
          <cell r="AA13">
            <v>26.420400000000001</v>
          </cell>
          <cell r="AB13">
            <v>39.213999999999999</v>
          </cell>
          <cell r="AC13">
            <v>0</v>
          </cell>
          <cell r="AD13">
            <v>0</v>
          </cell>
        </row>
        <row r="14">
          <cell r="A14" t="str">
            <v>4786 КОЛБ.СНЭКИ Папа может в/к мгс 1/70_5  ОСТАНКИНО</v>
          </cell>
          <cell r="B14" t="str">
            <v>шт</v>
          </cell>
          <cell r="C14">
            <v>6</v>
          </cell>
          <cell r="D14">
            <v>193</v>
          </cell>
          <cell r="E14">
            <v>78</v>
          </cell>
          <cell r="F14">
            <v>102</v>
          </cell>
          <cell r="G14">
            <v>7.0000000000000007E-2</v>
          </cell>
          <cell r="H14">
            <v>120</v>
          </cell>
          <cell r="I14">
            <v>73</v>
          </cell>
          <cell r="J14">
            <v>5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S14">
            <v>15.6</v>
          </cell>
          <cell r="T14">
            <v>40</v>
          </cell>
          <cell r="U14">
            <v>9.1025641025641022</v>
          </cell>
          <cell r="V14">
            <v>6.5384615384615383</v>
          </cell>
          <cell r="Y14">
            <v>16.399999999999999</v>
          </cell>
          <cell r="Z14">
            <v>20.8</v>
          </cell>
          <cell r="AA14">
            <v>13.2</v>
          </cell>
          <cell r="AB14">
            <v>6</v>
          </cell>
          <cell r="AC14" t="str">
            <v>костик</v>
          </cell>
          <cell r="AD14" t="str">
            <v>костик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405.28899999999999</v>
          </cell>
          <cell r="D15">
            <v>1022.106</v>
          </cell>
          <cell r="E15">
            <v>563.01300000000003</v>
          </cell>
          <cell r="F15">
            <v>818.40899999999999</v>
          </cell>
          <cell r="G15">
            <v>1</v>
          </cell>
          <cell r="H15">
            <v>60</v>
          </cell>
          <cell r="I15">
            <v>577.70000000000005</v>
          </cell>
          <cell r="J15">
            <v>-14.687000000000012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100</v>
          </cell>
          <cell r="S15">
            <v>112.60260000000001</v>
          </cell>
          <cell r="T15">
            <v>360</v>
          </cell>
          <cell r="U15">
            <v>11.353281362952544</v>
          </cell>
          <cell r="V15">
            <v>7.268118142920323</v>
          </cell>
          <cell r="Y15">
            <v>104.727</v>
          </cell>
          <cell r="Z15">
            <v>126.95820000000001</v>
          </cell>
          <cell r="AA15">
            <v>110.74839999999999</v>
          </cell>
          <cell r="AB15">
            <v>186.57300000000001</v>
          </cell>
          <cell r="AC15">
            <v>0</v>
          </cell>
          <cell r="AD15">
            <v>0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927</v>
          </cell>
          <cell r="D16">
            <v>415</v>
          </cell>
          <cell r="E16">
            <v>341</v>
          </cell>
          <cell r="F16">
            <v>985</v>
          </cell>
          <cell r="G16">
            <v>0.25</v>
          </cell>
          <cell r="H16">
            <v>120</v>
          </cell>
          <cell r="I16">
            <v>353</v>
          </cell>
          <cell r="J16">
            <v>-12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S16">
            <v>68.2</v>
          </cell>
          <cell r="T16">
            <v>200</v>
          </cell>
          <cell r="U16">
            <v>17.375366568914956</v>
          </cell>
          <cell r="V16">
            <v>14.442815249266861</v>
          </cell>
          <cell r="Y16">
            <v>84.6</v>
          </cell>
          <cell r="Z16">
            <v>74.400000000000006</v>
          </cell>
          <cell r="AA16">
            <v>62.2</v>
          </cell>
          <cell r="AB16">
            <v>108</v>
          </cell>
          <cell r="AC16">
            <v>0</v>
          </cell>
          <cell r="AD16">
            <v>0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65.325999999999993</v>
          </cell>
          <cell r="D17">
            <v>20.643000000000001</v>
          </cell>
          <cell r="E17">
            <v>45.869</v>
          </cell>
          <cell r="F17">
            <v>32.994</v>
          </cell>
          <cell r="G17">
            <v>1</v>
          </cell>
          <cell r="H17">
            <v>30</v>
          </cell>
          <cell r="I17">
            <v>44.4</v>
          </cell>
          <cell r="J17">
            <v>1.4690000000000012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10</v>
          </cell>
          <cell r="S17">
            <v>9.1738</v>
          </cell>
          <cell r="T17">
            <v>20</v>
          </cell>
          <cell r="U17">
            <v>6.8667291634873227</v>
          </cell>
          <cell r="V17">
            <v>3.5965466873051515</v>
          </cell>
          <cell r="Y17">
            <v>3.0091999999999999</v>
          </cell>
          <cell r="Z17">
            <v>2.9929999999999999</v>
          </cell>
          <cell r="AA17">
            <v>8.0010000000000012</v>
          </cell>
          <cell r="AB17">
            <v>14.755000000000001</v>
          </cell>
          <cell r="AC17" t="str">
            <v>Витал</v>
          </cell>
          <cell r="AD17" t="str">
            <v>костик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1.52</v>
          </cell>
          <cell r="D18">
            <v>94.768000000000001</v>
          </cell>
          <cell r="E18">
            <v>31.420999999999999</v>
          </cell>
          <cell r="F18">
            <v>30.004000000000001</v>
          </cell>
          <cell r="G18">
            <v>1</v>
          </cell>
          <cell r="H18">
            <v>30</v>
          </cell>
          <cell r="I18">
            <v>33</v>
          </cell>
          <cell r="J18">
            <v>-1.5790000000000006</v>
          </cell>
          <cell r="K18">
            <v>0</v>
          </cell>
          <cell r="L18">
            <v>10</v>
          </cell>
          <cell r="M18">
            <v>10</v>
          </cell>
          <cell r="N18">
            <v>0</v>
          </cell>
          <cell r="O18">
            <v>0</v>
          </cell>
          <cell r="S18">
            <v>6.2842000000000002</v>
          </cell>
          <cell r="U18">
            <v>7.957098755609306</v>
          </cell>
          <cell r="V18">
            <v>4.7745138601572199</v>
          </cell>
          <cell r="Y18">
            <v>3.3154000000000003</v>
          </cell>
          <cell r="Z18">
            <v>7.503400000000001</v>
          </cell>
          <cell r="AA18">
            <v>9.3610000000000007</v>
          </cell>
          <cell r="AB18">
            <v>20.946999999999999</v>
          </cell>
          <cell r="AC18" t="str">
            <v>Вит</v>
          </cell>
          <cell r="AD18" t="e">
            <v>#N/A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253.30699999999999</v>
          </cell>
          <cell r="D19">
            <v>444.79599999999999</v>
          </cell>
          <cell r="E19">
            <v>528.53700000000003</v>
          </cell>
          <cell r="F19">
            <v>165.346</v>
          </cell>
          <cell r="G19">
            <v>1</v>
          </cell>
          <cell r="H19">
            <v>45</v>
          </cell>
          <cell r="I19">
            <v>498.4</v>
          </cell>
          <cell r="J19">
            <v>30.137000000000057</v>
          </cell>
          <cell r="K19">
            <v>230</v>
          </cell>
          <cell r="L19">
            <v>200</v>
          </cell>
          <cell r="M19">
            <v>230</v>
          </cell>
          <cell r="N19">
            <v>0</v>
          </cell>
          <cell r="O19">
            <v>100</v>
          </cell>
          <cell r="S19">
            <v>105.70740000000001</v>
          </cell>
          <cell r="T19">
            <v>150</v>
          </cell>
          <cell r="U19">
            <v>10.172854502144599</v>
          </cell>
          <cell r="V19">
            <v>1.5641856672285952</v>
          </cell>
          <cell r="Y19">
            <v>102.0372</v>
          </cell>
          <cell r="Z19">
            <v>97.219399999999993</v>
          </cell>
          <cell r="AA19">
            <v>120.5444</v>
          </cell>
          <cell r="AB19">
            <v>214.62200000000001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1350</v>
          </cell>
          <cell r="D20">
            <v>19</v>
          </cell>
          <cell r="E20">
            <v>615</v>
          </cell>
          <cell r="F20">
            <v>737</v>
          </cell>
          <cell r="G20">
            <v>0.25</v>
          </cell>
          <cell r="H20">
            <v>120</v>
          </cell>
          <cell r="I20">
            <v>624</v>
          </cell>
          <cell r="J20">
            <v>-9</v>
          </cell>
          <cell r="K20">
            <v>0</v>
          </cell>
          <cell r="L20">
            <v>0</v>
          </cell>
          <cell r="M20">
            <v>0</v>
          </cell>
          <cell r="N20">
            <v>600</v>
          </cell>
          <cell r="O20">
            <v>400</v>
          </cell>
          <cell r="S20">
            <v>123</v>
          </cell>
          <cell r="T20">
            <v>400</v>
          </cell>
          <cell r="U20">
            <v>17.373983739837399</v>
          </cell>
          <cell r="V20">
            <v>5.9918699186991873</v>
          </cell>
          <cell r="Y20">
            <v>132.19999999999999</v>
          </cell>
          <cell r="Z20">
            <v>133</v>
          </cell>
          <cell r="AA20">
            <v>123</v>
          </cell>
          <cell r="AB20">
            <v>175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610.98500000000001</v>
          </cell>
          <cell r="D21">
            <v>1411.0219999999999</v>
          </cell>
          <cell r="E21">
            <v>1013.599</v>
          </cell>
          <cell r="F21">
            <v>995.72500000000002</v>
          </cell>
          <cell r="G21">
            <v>1</v>
          </cell>
          <cell r="H21">
            <v>45</v>
          </cell>
          <cell r="I21">
            <v>962.3</v>
          </cell>
          <cell r="J21">
            <v>51.299000000000092</v>
          </cell>
          <cell r="K21">
            <v>300</v>
          </cell>
          <cell r="L21">
            <v>250</v>
          </cell>
          <cell r="M21">
            <v>260</v>
          </cell>
          <cell r="N21">
            <v>500</v>
          </cell>
          <cell r="O21">
            <v>0</v>
          </cell>
          <cell r="S21">
            <v>202.71980000000002</v>
          </cell>
          <cell r="T21">
            <v>200</v>
          </cell>
          <cell r="U21">
            <v>12.360534096817378</v>
          </cell>
          <cell r="V21">
            <v>4.9118290369268314</v>
          </cell>
          <cell r="Y21">
            <v>209.88499999999999</v>
          </cell>
          <cell r="Z21">
            <v>231.76280000000003</v>
          </cell>
          <cell r="AA21">
            <v>260.96280000000002</v>
          </cell>
          <cell r="AB21">
            <v>307.76400000000001</v>
          </cell>
          <cell r="AC21" t="str">
            <v>увел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236</v>
          </cell>
          <cell r="D22">
            <v>50</v>
          </cell>
          <cell r="E22">
            <v>165</v>
          </cell>
          <cell r="F22">
            <v>78</v>
          </cell>
          <cell r="G22">
            <v>0.15</v>
          </cell>
          <cell r="H22">
            <v>60</v>
          </cell>
          <cell r="I22">
            <v>198</v>
          </cell>
          <cell r="J22">
            <v>-33</v>
          </cell>
          <cell r="K22">
            <v>120</v>
          </cell>
          <cell r="L22">
            <v>80</v>
          </cell>
          <cell r="M22">
            <v>80</v>
          </cell>
          <cell r="N22">
            <v>0</v>
          </cell>
          <cell r="O22">
            <v>0</v>
          </cell>
          <cell r="S22">
            <v>33</v>
          </cell>
          <cell r="U22">
            <v>10.848484848484848</v>
          </cell>
          <cell r="V22">
            <v>2.3636363636363638</v>
          </cell>
          <cell r="Y22">
            <v>49.6</v>
          </cell>
          <cell r="Z22">
            <v>31.2</v>
          </cell>
          <cell r="AA22">
            <v>42.4</v>
          </cell>
          <cell r="AB22">
            <v>18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867</v>
          </cell>
          <cell r="D23">
            <v>1651</v>
          </cell>
          <cell r="E23">
            <v>1994</v>
          </cell>
          <cell r="F23">
            <v>473</v>
          </cell>
          <cell r="G23">
            <v>0.12</v>
          </cell>
          <cell r="H23">
            <v>60</v>
          </cell>
          <cell r="I23">
            <v>2031</v>
          </cell>
          <cell r="J23">
            <v>-37</v>
          </cell>
          <cell r="K23">
            <v>480</v>
          </cell>
          <cell r="L23">
            <v>480</v>
          </cell>
          <cell r="M23">
            <v>800</v>
          </cell>
          <cell r="N23">
            <v>0</v>
          </cell>
          <cell r="O23">
            <v>0</v>
          </cell>
          <cell r="S23">
            <v>398.8</v>
          </cell>
          <cell r="T23">
            <v>1600</v>
          </cell>
          <cell r="U23">
            <v>9.6113340020060178</v>
          </cell>
          <cell r="V23">
            <v>1.1860581745235708</v>
          </cell>
          <cell r="Y23">
            <v>318.60000000000002</v>
          </cell>
          <cell r="Z23">
            <v>319.60000000000002</v>
          </cell>
          <cell r="AA23">
            <v>360.6</v>
          </cell>
          <cell r="AB23">
            <v>776</v>
          </cell>
          <cell r="AC23">
            <v>0</v>
          </cell>
          <cell r="AD23">
            <v>0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1698</v>
          </cell>
          <cell r="D24">
            <v>844</v>
          </cell>
          <cell r="E24">
            <v>671</v>
          </cell>
          <cell r="F24">
            <v>1840</v>
          </cell>
          <cell r="G24">
            <v>0.25</v>
          </cell>
          <cell r="H24">
            <v>120</v>
          </cell>
          <cell r="I24">
            <v>700</v>
          </cell>
          <cell r="J24">
            <v>-29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S24">
            <v>134.19999999999999</v>
          </cell>
          <cell r="T24">
            <v>600</v>
          </cell>
          <cell r="U24">
            <v>18.181818181818183</v>
          </cell>
          <cell r="V24">
            <v>13.710879284649778</v>
          </cell>
          <cell r="Y24">
            <v>161.19999999999999</v>
          </cell>
          <cell r="Z24">
            <v>148</v>
          </cell>
          <cell r="AA24">
            <v>133.80000000000001</v>
          </cell>
          <cell r="AB24">
            <v>140</v>
          </cell>
          <cell r="AC24">
            <v>0</v>
          </cell>
          <cell r="AD24">
            <v>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141.22800000000001</v>
          </cell>
          <cell r="E25">
            <v>32.94</v>
          </cell>
          <cell r="F25">
            <v>107.27200000000001</v>
          </cell>
          <cell r="G25">
            <v>1</v>
          </cell>
          <cell r="H25">
            <v>120</v>
          </cell>
          <cell r="I25">
            <v>33.4</v>
          </cell>
          <cell r="J25">
            <v>-0.46000000000000085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S25">
            <v>6.5879999999999992</v>
          </cell>
          <cell r="U25">
            <v>16.282938676381303</v>
          </cell>
          <cell r="V25">
            <v>16.282938676381303</v>
          </cell>
          <cell r="Y25">
            <v>6.1441999999999997</v>
          </cell>
          <cell r="Z25">
            <v>8.7176000000000009</v>
          </cell>
          <cell r="AA25">
            <v>10.862399999999999</v>
          </cell>
          <cell r="AB25">
            <v>10.032999999999999</v>
          </cell>
          <cell r="AC25" t="str">
            <v>увел</v>
          </cell>
          <cell r="AD25">
            <v>0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265.19299999999998</v>
          </cell>
          <cell r="D26">
            <v>700.55</v>
          </cell>
          <cell r="E26">
            <v>392.71600000000001</v>
          </cell>
          <cell r="F26">
            <v>565.596</v>
          </cell>
          <cell r="G26">
            <v>1</v>
          </cell>
          <cell r="H26">
            <v>60</v>
          </cell>
          <cell r="I26">
            <v>381.15</v>
          </cell>
          <cell r="J26">
            <v>11.566000000000031</v>
          </cell>
          <cell r="K26">
            <v>0</v>
          </cell>
          <cell r="L26">
            <v>0</v>
          </cell>
          <cell r="M26">
            <v>0</v>
          </cell>
          <cell r="N26">
            <v>200</v>
          </cell>
          <cell r="O26">
            <v>50</v>
          </cell>
          <cell r="S26">
            <v>78.543199999999999</v>
          </cell>
          <cell r="T26">
            <v>50</v>
          </cell>
          <cell r="U26">
            <v>11.020635777508428</v>
          </cell>
          <cell r="V26">
            <v>7.2010816977153977</v>
          </cell>
          <cell r="Y26">
            <v>71.605999999999995</v>
          </cell>
          <cell r="Z26">
            <v>93.411799999999999</v>
          </cell>
          <cell r="AA26">
            <v>83.622799999999998</v>
          </cell>
          <cell r="AB26">
            <v>89.605999999999995</v>
          </cell>
          <cell r="AC26">
            <v>0</v>
          </cell>
          <cell r="AD26">
            <v>0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1528</v>
          </cell>
          <cell r="D27">
            <v>1629</v>
          </cell>
          <cell r="E27">
            <v>840</v>
          </cell>
          <cell r="F27">
            <v>2291</v>
          </cell>
          <cell r="G27">
            <v>0.22</v>
          </cell>
          <cell r="H27">
            <v>120</v>
          </cell>
          <cell r="I27">
            <v>858</v>
          </cell>
          <cell r="J27">
            <v>-18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400</v>
          </cell>
          <cell r="S27">
            <v>168</v>
          </cell>
          <cell r="T27">
            <v>200</v>
          </cell>
          <cell r="U27">
            <v>17.208333333333332</v>
          </cell>
          <cell r="V27">
            <v>13.636904761904763</v>
          </cell>
          <cell r="Y27">
            <v>167.4</v>
          </cell>
          <cell r="Z27">
            <v>201.6</v>
          </cell>
          <cell r="AA27">
            <v>176.8</v>
          </cell>
          <cell r="AB27">
            <v>207</v>
          </cell>
          <cell r="AC27" t="str">
            <v>костик</v>
          </cell>
          <cell r="AD27" t="str">
            <v>костик</v>
          </cell>
        </row>
        <row r="28">
          <cell r="A28" t="str">
            <v>6158 ВРЕМЯ ОЛИВЬЕ Папа может вар п/о 0.4кг   ОСТАНКИНО</v>
          </cell>
          <cell r="B28" t="str">
            <v>шт</v>
          </cell>
          <cell r="C28">
            <v>452</v>
          </cell>
          <cell r="D28">
            <v>1327</v>
          </cell>
          <cell r="E28">
            <v>954</v>
          </cell>
          <cell r="F28">
            <v>818</v>
          </cell>
          <cell r="G28">
            <v>0.4</v>
          </cell>
          <cell r="H28" t="e">
            <v>#N/A</v>
          </cell>
          <cell r="I28">
            <v>955</v>
          </cell>
          <cell r="J28">
            <v>-1</v>
          </cell>
          <cell r="K28">
            <v>0</v>
          </cell>
          <cell r="L28">
            <v>0</v>
          </cell>
          <cell r="M28">
            <v>320</v>
          </cell>
          <cell r="N28">
            <v>0</v>
          </cell>
          <cell r="O28">
            <v>200</v>
          </cell>
          <cell r="S28">
            <v>190.8</v>
          </cell>
          <cell r="T28">
            <v>600</v>
          </cell>
          <cell r="U28">
            <v>10.157232704402515</v>
          </cell>
          <cell r="V28">
            <v>4.2872117400419283</v>
          </cell>
          <cell r="Y28">
            <v>210</v>
          </cell>
          <cell r="Z28">
            <v>236.6</v>
          </cell>
          <cell r="AA28">
            <v>201</v>
          </cell>
          <cell r="AB28">
            <v>268</v>
          </cell>
          <cell r="AC28" t="str">
            <v>Виталик</v>
          </cell>
          <cell r="AD28" t="str">
            <v>Виталик</v>
          </cell>
        </row>
        <row r="29">
          <cell r="A29" t="str">
            <v>6200 ГРУДИНКА ПРЕМИУМ к/в мл/к в/у 0.3кг  ОСТАНКИНО</v>
          </cell>
          <cell r="B29" t="str">
            <v>шт</v>
          </cell>
          <cell r="C29">
            <v>303</v>
          </cell>
          <cell r="D29">
            <v>502</v>
          </cell>
          <cell r="E29">
            <v>434</v>
          </cell>
          <cell r="F29">
            <v>353</v>
          </cell>
          <cell r="G29">
            <v>0.3</v>
          </cell>
          <cell r="H29" t="e">
            <v>#N/A</v>
          </cell>
          <cell r="I29">
            <v>445</v>
          </cell>
          <cell r="J29">
            <v>-11</v>
          </cell>
          <cell r="K29">
            <v>80</v>
          </cell>
          <cell r="L29">
            <v>40</v>
          </cell>
          <cell r="M29">
            <v>160</v>
          </cell>
          <cell r="N29">
            <v>0</v>
          </cell>
          <cell r="O29">
            <v>80</v>
          </cell>
          <cell r="S29">
            <v>86.8</v>
          </cell>
          <cell r="T29">
            <v>120</v>
          </cell>
          <cell r="U29">
            <v>9.5967741935483879</v>
          </cell>
          <cell r="V29">
            <v>4.0668202764976957</v>
          </cell>
          <cell r="Y29">
            <v>95.2</v>
          </cell>
          <cell r="Z29">
            <v>96.2</v>
          </cell>
          <cell r="AA29">
            <v>89.4</v>
          </cell>
          <cell r="AB29">
            <v>73</v>
          </cell>
          <cell r="AC29" t="e">
            <v>#N/A</v>
          </cell>
          <cell r="AD29" t="e">
            <v>#N/A</v>
          </cell>
        </row>
        <row r="30">
          <cell r="A30" t="str">
            <v>6206 СВИНИНА ПО-ДОМАШНЕМУ к/в мл/к в/у 0.3кг  ОСТАНКИНО</v>
          </cell>
          <cell r="B30" t="str">
            <v>шт</v>
          </cell>
          <cell r="C30">
            <v>461</v>
          </cell>
          <cell r="D30">
            <v>834</v>
          </cell>
          <cell r="E30">
            <v>609</v>
          </cell>
          <cell r="F30">
            <v>445</v>
          </cell>
          <cell r="G30">
            <v>0.3</v>
          </cell>
          <cell r="H30" t="e">
            <v>#N/A</v>
          </cell>
          <cell r="I30">
            <v>578</v>
          </cell>
          <cell r="J30">
            <v>31</v>
          </cell>
          <cell r="K30">
            <v>0</v>
          </cell>
          <cell r="L30">
            <v>240</v>
          </cell>
          <cell r="M30">
            <v>240</v>
          </cell>
          <cell r="N30">
            <v>0</v>
          </cell>
          <cell r="O30">
            <v>120</v>
          </cell>
          <cell r="S30">
            <v>121.8</v>
          </cell>
          <cell r="T30">
            <v>120</v>
          </cell>
          <cell r="U30">
            <v>9.5648604269293926</v>
          </cell>
          <cell r="V30">
            <v>3.6535303776683086</v>
          </cell>
          <cell r="Y30">
            <v>124</v>
          </cell>
          <cell r="Z30">
            <v>110.4</v>
          </cell>
          <cell r="AA30">
            <v>117.2</v>
          </cell>
          <cell r="AB30">
            <v>145</v>
          </cell>
          <cell r="AC30" t="str">
            <v>костик</v>
          </cell>
          <cell r="AD30" t="str">
            <v>костик</v>
          </cell>
        </row>
        <row r="31">
          <cell r="A31" t="str">
            <v>6221 НЕАПОЛИТАНСКИЙ ДУЭТ с/к с/н мгс 1/90  ОСТАНКИНО</v>
          </cell>
          <cell r="B31" t="str">
            <v>шт</v>
          </cell>
          <cell r="C31">
            <v>164</v>
          </cell>
          <cell r="D31">
            <v>244</v>
          </cell>
          <cell r="E31">
            <v>246</v>
          </cell>
          <cell r="F31">
            <v>158</v>
          </cell>
          <cell r="G31">
            <v>0.09</v>
          </cell>
          <cell r="H31" t="e">
            <v>#N/A</v>
          </cell>
          <cell r="I31">
            <v>250</v>
          </cell>
          <cell r="J31">
            <v>-4</v>
          </cell>
          <cell r="K31">
            <v>120</v>
          </cell>
          <cell r="L31">
            <v>40</v>
          </cell>
          <cell r="M31">
            <v>120</v>
          </cell>
          <cell r="N31">
            <v>0</v>
          </cell>
          <cell r="O31">
            <v>40</v>
          </cell>
          <cell r="S31">
            <v>49.2</v>
          </cell>
          <cell r="U31">
            <v>9.7154471544715442</v>
          </cell>
          <cell r="V31">
            <v>3.2113821138211378</v>
          </cell>
          <cell r="Y31">
            <v>55.2</v>
          </cell>
          <cell r="Z31">
            <v>52.8</v>
          </cell>
          <cell r="AA31">
            <v>59.6</v>
          </cell>
          <cell r="AB31">
            <v>39</v>
          </cell>
          <cell r="AC31" t="str">
            <v>увел</v>
          </cell>
          <cell r="AD31" t="str">
            <v>увел</v>
          </cell>
        </row>
        <row r="32">
          <cell r="A32" t="str">
            <v>6222 ИТАЛЬЯНСКОЕ АССОРТИ с/в с/н мгс 1/90 ОСТАНКИНО</v>
          </cell>
          <cell r="B32" t="str">
            <v>шт</v>
          </cell>
          <cell r="C32">
            <v>45</v>
          </cell>
          <cell r="D32">
            <v>173</v>
          </cell>
          <cell r="E32">
            <v>105</v>
          </cell>
          <cell r="F32">
            <v>100</v>
          </cell>
          <cell r="G32">
            <v>0.09</v>
          </cell>
          <cell r="H32" t="e">
            <v>#N/A</v>
          </cell>
          <cell r="I32">
            <v>118</v>
          </cell>
          <cell r="J32">
            <v>-13</v>
          </cell>
          <cell r="K32">
            <v>0</v>
          </cell>
          <cell r="L32">
            <v>0</v>
          </cell>
          <cell r="M32">
            <v>40</v>
          </cell>
          <cell r="N32">
            <v>0</v>
          </cell>
          <cell r="O32">
            <v>0</v>
          </cell>
          <cell r="S32">
            <v>21</v>
          </cell>
          <cell r="T32">
            <v>80</v>
          </cell>
          <cell r="U32">
            <v>10.476190476190476</v>
          </cell>
          <cell r="V32">
            <v>4.7619047619047619</v>
          </cell>
          <cell r="Y32">
            <v>19.600000000000001</v>
          </cell>
          <cell r="Z32">
            <v>24.2</v>
          </cell>
          <cell r="AA32">
            <v>19</v>
          </cell>
          <cell r="AB32">
            <v>15</v>
          </cell>
          <cell r="AC32" t="str">
            <v>увел</v>
          </cell>
          <cell r="AD32" t="str">
            <v>склад</v>
          </cell>
        </row>
        <row r="33">
          <cell r="A33" t="str">
            <v>6228 МЯСНОЕ АССОРТИ к/з с/н мгс 1/90 10шт.  ОСТАНКИНО</v>
          </cell>
          <cell r="B33" t="str">
            <v>шт</v>
          </cell>
          <cell r="C33">
            <v>267</v>
          </cell>
          <cell r="D33">
            <v>318</v>
          </cell>
          <cell r="E33">
            <v>407</v>
          </cell>
          <cell r="G33">
            <v>0.09</v>
          </cell>
          <cell r="H33">
            <v>45</v>
          </cell>
          <cell r="I33">
            <v>437</v>
          </cell>
          <cell r="J33">
            <v>-30</v>
          </cell>
          <cell r="K33">
            <v>200</v>
          </cell>
          <cell r="L33">
            <v>160</v>
          </cell>
          <cell r="M33">
            <v>160</v>
          </cell>
          <cell r="N33">
            <v>0</v>
          </cell>
          <cell r="O33">
            <v>80</v>
          </cell>
          <cell r="S33">
            <v>81.400000000000006</v>
          </cell>
          <cell r="T33">
            <v>180</v>
          </cell>
          <cell r="U33">
            <v>9.5823095823095823</v>
          </cell>
          <cell r="V33">
            <v>0</v>
          </cell>
          <cell r="Y33">
            <v>68.2</v>
          </cell>
          <cell r="Z33">
            <v>57.8</v>
          </cell>
          <cell r="AA33">
            <v>78.2</v>
          </cell>
          <cell r="AB33">
            <v>81</v>
          </cell>
          <cell r="AC33">
            <v>0</v>
          </cell>
          <cell r="AD33">
            <v>0</v>
          </cell>
        </row>
        <row r="34">
          <cell r="A34" t="str">
            <v>6247 ДОМАШНЯЯ Папа может вар п/о 0,4кг 8шт.  ОСТАНКИНО</v>
          </cell>
          <cell r="B34" t="str">
            <v>шт</v>
          </cell>
          <cell r="C34">
            <v>51</v>
          </cell>
          <cell r="D34">
            <v>388</v>
          </cell>
          <cell r="E34">
            <v>221</v>
          </cell>
          <cell r="F34">
            <v>132</v>
          </cell>
          <cell r="G34">
            <v>0.4</v>
          </cell>
          <cell r="H34">
            <v>60</v>
          </cell>
          <cell r="I34">
            <v>241</v>
          </cell>
          <cell r="J34">
            <v>-20</v>
          </cell>
          <cell r="K34">
            <v>0</v>
          </cell>
          <cell r="L34">
            <v>80</v>
          </cell>
          <cell r="M34">
            <v>40</v>
          </cell>
          <cell r="N34">
            <v>0</v>
          </cell>
          <cell r="O34">
            <v>40</v>
          </cell>
          <cell r="S34">
            <v>44.2</v>
          </cell>
          <cell r="T34">
            <v>160</v>
          </cell>
          <cell r="U34">
            <v>10.226244343891402</v>
          </cell>
          <cell r="V34">
            <v>2.9864253393665154</v>
          </cell>
          <cell r="Y34">
            <v>30.4</v>
          </cell>
          <cell r="Z34">
            <v>43.6</v>
          </cell>
          <cell r="AA34">
            <v>39.799999999999997</v>
          </cell>
          <cell r="AB34">
            <v>60</v>
          </cell>
          <cell r="AC34">
            <v>0</v>
          </cell>
          <cell r="AD34" t="str">
            <v>м30з</v>
          </cell>
        </row>
        <row r="35">
          <cell r="A35" t="str">
            <v>6268 ГОВЯЖЬЯ Папа может вар п/о 0,4кг 8 шт.  ОСТАНКИНО</v>
          </cell>
          <cell r="B35" t="str">
            <v>шт</v>
          </cell>
          <cell r="C35">
            <v>340</v>
          </cell>
          <cell r="D35">
            <v>321</v>
          </cell>
          <cell r="E35">
            <v>373</v>
          </cell>
          <cell r="F35">
            <v>279</v>
          </cell>
          <cell r="G35">
            <v>0.4</v>
          </cell>
          <cell r="H35">
            <v>60</v>
          </cell>
          <cell r="I35">
            <v>382</v>
          </cell>
          <cell r="J35">
            <v>-9</v>
          </cell>
          <cell r="K35">
            <v>0</v>
          </cell>
          <cell r="L35">
            <v>40</v>
          </cell>
          <cell r="M35">
            <v>120</v>
          </cell>
          <cell r="N35">
            <v>0</v>
          </cell>
          <cell r="O35">
            <v>80</v>
          </cell>
          <cell r="S35">
            <v>74.599999999999994</v>
          </cell>
          <cell r="T35">
            <v>240</v>
          </cell>
          <cell r="U35">
            <v>10.174262734584451</v>
          </cell>
          <cell r="V35">
            <v>3.7399463806970514</v>
          </cell>
          <cell r="Y35">
            <v>83.2</v>
          </cell>
          <cell r="Z35">
            <v>77</v>
          </cell>
          <cell r="AA35">
            <v>67</v>
          </cell>
          <cell r="AB35">
            <v>115</v>
          </cell>
          <cell r="AC35">
            <v>0</v>
          </cell>
          <cell r="AD35" t="str">
            <v>м135з</v>
          </cell>
        </row>
        <row r="36">
          <cell r="A36" t="str">
            <v>6279 КОРЕЙКА ПО-ОСТ.к/в в/с с/н в/у 1/150_45с  ОСТАНКИНО</v>
          </cell>
          <cell r="B36" t="str">
            <v>шт</v>
          </cell>
          <cell r="C36">
            <v>150</v>
          </cell>
          <cell r="D36">
            <v>368</v>
          </cell>
          <cell r="E36">
            <v>282</v>
          </cell>
          <cell r="F36">
            <v>226</v>
          </cell>
          <cell r="G36">
            <v>0.15</v>
          </cell>
          <cell r="H36" t="e">
            <v>#N/A</v>
          </cell>
          <cell r="I36">
            <v>279</v>
          </cell>
          <cell r="J36">
            <v>3</v>
          </cell>
          <cell r="K36">
            <v>0</v>
          </cell>
          <cell r="L36">
            <v>0</v>
          </cell>
          <cell r="M36">
            <v>80</v>
          </cell>
          <cell r="N36">
            <v>0</v>
          </cell>
          <cell r="O36">
            <v>40</v>
          </cell>
          <cell r="S36">
            <v>56.4</v>
          </cell>
          <cell r="T36">
            <v>200</v>
          </cell>
          <cell r="U36">
            <v>9.6808510638297882</v>
          </cell>
          <cell r="V36">
            <v>4.0070921985815602</v>
          </cell>
          <cell r="Y36">
            <v>49.8</v>
          </cell>
          <cell r="Z36">
            <v>58</v>
          </cell>
          <cell r="AA36">
            <v>46.8</v>
          </cell>
          <cell r="AB36">
            <v>54</v>
          </cell>
          <cell r="AC36" t="str">
            <v>костик</v>
          </cell>
          <cell r="AD36" t="str">
            <v>костик</v>
          </cell>
        </row>
        <row r="37">
          <cell r="A37" t="str">
            <v>6303 МЯСНЫЕ Папа может сос п/о мгс 1.5*3  ОСТАНКИНО</v>
          </cell>
          <cell r="B37" t="str">
            <v>кг</v>
          </cell>
          <cell r="C37">
            <v>307.51799999999997</v>
          </cell>
          <cell r="D37">
            <v>358.20699999999999</v>
          </cell>
          <cell r="E37">
            <v>426.06200000000001</v>
          </cell>
          <cell r="F37">
            <v>238.04400000000001</v>
          </cell>
          <cell r="G37">
            <v>1</v>
          </cell>
          <cell r="H37">
            <v>45</v>
          </cell>
          <cell r="I37">
            <v>410.6</v>
          </cell>
          <cell r="J37">
            <v>15.461999999999989</v>
          </cell>
          <cell r="K37">
            <v>120</v>
          </cell>
          <cell r="L37">
            <v>50</v>
          </cell>
          <cell r="M37">
            <v>80</v>
          </cell>
          <cell r="N37">
            <v>150</v>
          </cell>
          <cell r="O37">
            <v>80</v>
          </cell>
          <cell r="S37">
            <v>85.212400000000002</v>
          </cell>
          <cell r="T37">
            <v>120</v>
          </cell>
          <cell r="U37">
            <v>9.8347658322028249</v>
          </cell>
          <cell r="V37">
            <v>2.7935370908459332</v>
          </cell>
          <cell r="Y37">
            <v>91.084000000000003</v>
          </cell>
          <cell r="Z37">
            <v>84.429000000000002</v>
          </cell>
          <cell r="AA37">
            <v>84.795000000000002</v>
          </cell>
          <cell r="AB37">
            <v>114.44</v>
          </cell>
          <cell r="AC37" t="str">
            <v>увел</v>
          </cell>
          <cell r="AD37">
            <v>0</v>
          </cell>
        </row>
        <row r="38">
          <cell r="A38" t="str">
            <v>6324 ДОКТОРСКАЯ ГОСТ вар п/о 0.4кг 8шт.  ОСТАНКИНО</v>
          </cell>
          <cell r="B38" t="str">
            <v>шт</v>
          </cell>
          <cell r="C38">
            <v>550</v>
          </cell>
          <cell r="D38">
            <v>219</v>
          </cell>
          <cell r="E38">
            <v>173</v>
          </cell>
          <cell r="F38">
            <v>358</v>
          </cell>
          <cell r="G38">
            <v>0.4</v>
          </cell>
          <cell r="H38">
            <v>60</v>
          </cell>
          <cell r="I38">
            <v>176</v>
          </cell>
          <cell r="J38">
            <v>-3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S38">
            <v>34.6</v>
          </cell>
          <cell r="U38">
            <v>10.346820809248554</v>
          </cell>
          <cell r="V38">
            <v>10.346820809248554</v>
          </cell>
          <cell r="Y38">
            <v>72.8</v>
          </cell>
          <cell r="Z38">
            <v>40.6</v>
          </cell>
          <cell r="AA38">
            <v>32.200000000000003</v>
          </cell>
          <cell r="AB38">
            <v>31</v>
          </cell>
          <cell r="AC38" t="str">
            <v>Витал</v>
          </cell>
          <cell r="AD38" t="str">
            <v>костик</v>
          </cell>
        </row>
        <row r="39">
          <cell r="A39" t="str">
            <v>6325 ДОКТОРСКАЯ ПРЕМИУМ вар п/о 0.4кг 8шт.  ОСТАНКИНО</v>
          </cell>
          <cell r="B39" t="str">
            <v>шт</v>
          </cell>
          <cell r="C39">
            <v>351</v>
          </cell>
          <cell r="D39">
            <v>1071</v>
          </cell>
          <cell r="E39">
            <v>620</v>
          </cell>
          <cell r="F39">
            <v>414</v>
          </cell>
          <cell r="G39">
            <v>0.4</v>
          </cell>
          <cell r="H39">
            <v>60</v>
          </cell>
          <cell r="I39">
            <v>633</v>
          </cell>
          <cell r="J39">
            <v>-13</v>
          </cell>
          <cell r="K39">
            <v>80</v>
          </cell>
          <cell r="L39">
            <v>80</v>
          </cell>
          <cell r="M39">
            <v>240</v>
          </cell>
          <cell r="N39">
            <v>0</v>
          </cell>
          <cell r="O39">
            <v>120</v>
          </cell>
          <cell r="S39">
            <v>124</v>
          </cell>
          <cell r="T39">
            <v>400</v>
          </cell>
          <cell r="U39">
            <v>10.758064516129032</v>
          </cell>
          <cell r="V39">
            <v>3.338709677419355</v>
          </cell>
          <cell r="Y39">
            <v>93.2</v>
          </cell>
          <cell r="Z39">
            <v>100</v>
          </cell>
          <cell r="AA39">
            <v>113.4</v>
          </cell>
          <cell r="AB39">
            <v>153</v>
          </cell>
          <cell r="AC39">
            <v>0</v>
          </cell>
          <cell r="AD39" t="str">
            <v>м43з</v>
          </cell>
        </row>
        <row r="40">
          <cell r="A40" t="str">
            <v>6333 МЯСНАЯ Папа может вар п/о 0.4кг 8шт.  ОСТАНКИНО</v>
          </cell>
          <cell r="B40" t="str">
            <v>шт</v>
          </cell>
          <cell r="C40">
            <v>5691</v>
          </cell>
          <cell r="D40">
            <v>6087</v>
          </cell>
          <cell r="E40">
            <v>5404</v>
          </cell>
          <cell r="F40">
            <v>6297</v>
          </cell>
          <cell r="G40">
            <v>0.4</v>
          </cell>
          <cell r="H40">
            <v>60</v>
          </cell>
          <cell r="I40">
            <v>5462</v>
          </cell>
          <cell r="J40">
            <v>-58</v>
          </cell>
          <cell r="K40">
            <v>0</v>
          </cell>
          <cell r="L40">
            <v>0</v>
          </cell>
          <cell r="M40">
            <v>0</v>
          </cell>
          <cell r="N40">
            <v>800</v>
          </cell>
          <cell r="O40">
            <v>2200</v>
          </cell>
          <cell r="S40">
            <v>1080.8</v>
          </cell>
          <cell r="T40">
            <v>4000</v>
          </cell>
          <cell r="U40">
            <v>12.302923760177647</v>
          </cell>
          <cell r="V40">
            <v>5.8262398223538119</v>
          </cell>
          <cell r="Y40">
            <v>1061</v>
          </cell>
          <cell r="Z40">
            <v>1123</v>
          </cell>
          <cell r="AA40">
            <v>1082.8</v>
          </cell>
          <cell r="AB40">
            <v>1698</v>
          </cell>
          <cell r="AC40" t="str">
            <v>кор</v>
          </cell>
          <cell r="AD40" t="str">
            <v>кор</v>
          </cell>
        </row>
        <row r="41">
          <cell r="A41" t="str">
            <v>6340 ДОМАШНИЙ РЕЦЕПТ Коровино 0.5кг 8шт.  ОСТАНКИНО</v>
          </cell>
          <cell r="B41" t="str">
            <v>шт</v>
          </cell>
          <cell r="C41">
            <v>405</v>
          </cell>
          <cell r="D41">
            <v>852</v>
          </cell>
          <cell r="E41">
            <v>478</v>
          </cell>
          <cell r="F41">
            <v>822</v>
          </cell>
          <cell r="G41">
            <v>0.5</v>
          </cell>
          <cell r="H41" t="e">
            <v>#N/A</v>
          </cell>
          <cell r="I41">
            <v>453</v>
          </cell>
          <cell r="J41">
            <v>25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S41">
            <v>95.6</v>
          </cell>
          <cell r="T41">
            <v>120</v>
          </cell>
          <cell r="U41">
            <v>9.8535564853556483</v>
          </cell>
          <cell r="V41">
            <v>8.5983263598326367</v>
          </cell>
          <cell r="Y41">
            <v>139.19999999999999</v>
          </cell>
          <cell r="Z41">
            <v>146</v>
          </cell>
          <cell r="AA41">
            <v>104.4</v>
          </cell>
          <cell r="AB41">
            <v>130</v>
          </cell>
          <cell r="AC41" t="str">
            <v>костик</v>
          </cell>
          <cell r="AD41" t="str">
            <v>костик</v>
          </cell>
        </row>
        <row r="42">
          <cell r="A42" t="str">
            <v>6341 ДОМАШНИЙ РЕЦЕПТ СО ШПИКОМ Коровино 0.5кг  ОСТАНКИНО</v>
          </cell>
          <cell r="B42" t="str">
            <v>шт</v>
          </cell>
          <cell r="D42">
            <v>80</v>
          </cell>
          <cell r="E42">
            <v>48</v>
          </cell>
          <cell r="F42">
            <v>31</v>
          </cell>
          <cell r="G42">
            <v>0.5</v>
          </cell>
          <cell r="H42" t="e">
            <v>#N/A</v>
          </cell>
          <cell r="I42">
            <v>48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S42">
            <v>9.6</v>
          </cell>
          <cell r="T42">
            <v>40</v>
          </cell>
          <cell r="U42">
            <v>7.3958333333333339</v>
          </cell>
          <cell r="V42">
            <v>3.229166666666667</v>
          </cell>
          <cell r="Y42">
            <v>6.4</v>
          </cell>
          <cell r="Z42">
            <v>9</v>
          </cell>
          <cell r="AA42">
            <v>9</v>
          </cell>
          <cell r="AB42">
            <v>38</v>
          </cell>
          <cell r="AC42" t="str">
            <v>Вит</v>
          </cell>
          <cell r="AD42" t="str">
            <v>увел</v>
          </cell>
        </row>
        <row r="43">
          <cell r="A43" t="str">
            <v>6353 ЭКСТРА Папа может вар п/о 0.4кг 8шт.  ОСТАНКИНО</v>
          </cell>
          <cell r="B43" t="str">
            <v>шт</v>
          </cell>
          <cell r="C43">
            <v>1518</v>
          </cell>
          <cell r="D43">
            <v>3235</v>
          </cell>
          <cell r="E43">
            <v>2203</v>
          </cell>
          <cell r="F43">
            <v>2518</v>
          </cell>
          <cell r="G43">
            <v>0.4</v>
          </cell>
          <cell r="H43">
            <v>60</v>
          </cell>
          <cell r="I43">
            <v>2220</v>
          </cell>
          <cell r="J43">
            <v>-17</v>
          </cell>
          <cell r="K43">
            <v>0</v>
          </cell>
          <cell r="L43">
            <v>0</v>
          </cell>
          <cell r="M43">
            <v>600</v>
          </cell>
          <cell r="N43">
            <v>800</v>
          </cell>
          <cell r="O43">
            <v>400</v>
          </cell>
          <cell r="S43">
            <v>440.6</v>
          </cell>
          <cell r="T43">
            <v>1000</v>
          </cell>
          <cell r="U43">
            <v>12.069904675442578</v>
          </cell>
          <cell r="V43">
            <v>5.7149341806627323</v>
          </cell>
          <cell r="Y43">
            <v>422.8</v>
          </cell>
          <cell r="Z43">
            <v>464.4</v>
          </cell>
          <cell r="AA43">
            <v>489.6</v>
          </cell>
          <cell r="AB43">
            <v>540</v>
          </cell>
          <cell r="AC43" t="str">
            <v>м1400з</v>
          </cell>
          <cell r="AD43" t="str">
            <v>м1400з</v>
          </cell>
        </row>
        <row r="44">
          <cell r="A44" t="str">
            <v>6392 ФИЛЕЙНАЯ Папа может вар п/о 0.4кг. ОСТАНКИНО</v>
          </cell>
          <cell r="B44" t="str">
            <v>шт</v>
          </cell>
          <cell r="C44">
            <v>3680</v>
          </cell>
          <cell r="D44">
            <v>4505</v>
          </cell>
          <cell r="E44">
            <v>4502</v>
          </cell>
          <cell r="F44">
            <v>3588</v>
          </cell>
          <cell r="G44">
            <v>0.4</v>
          </cell>
          <cell r="H44">
            <v>60</v>
          </cell>
          <cell r="I44">
            <v>4570</v>
          </cell>
          <cell r="J44">
            <v>-68</v>
          </cell>
          <cell r="K44">
            <v>0</v>
          </cell>
          <cell r="L44">
            <v>600</v>
          </cell>
          <cell r="M44">
            <v>1000</v>
          </cell>
          <cell r="N44">
            <v>800</v>
          </cell>
          <cell r="O44">
            <v>1600</v>
          </cell>
          <cell r="S44">
            <v>900.4</v>
          </cell>
          <cell r="T44">
            <v>3400</v>
          </cell>
          <cell r="U44">
            <v>12.203465126610396</v>
          </cell>
          <cell r="V44">
            <v>3.9848956019546868</v>
          </cell>
          <cell r="Y44">
            <v>794.2</v>
          </cell>
          <cell r="Z44">
            <v>806.4</v>
          </cell>
          <cell r="AA44">
            <v>898.8</v>
          </cell>
          <cell r="AB44">
            <v>1341</v>
          </cell>
          <cell r="AC44" t="str">
            <v>кор</v>
          </cell>
          <cell r="AD44" t="str">
            <v>пуд8</v>
          </cell>
        </row>
        <row r="45">
          <cell r="A45" t="str">
            <v>6411 ВЕТЧ.РУБЛЕНАЯ ПМ в/у срез 0.3кг 6шт.  ОСТАНКИНО</v>
          </cell>
          <cell r="B45" t="str">
            <v>шт</v>
          </cell>
          <cell r="C45">
            <v>149</v>
          </cell>
          <cell r="D45">
            <v>22</v>
          </cell>
          <cell r="E45">
            <v>138</v>
          </cell>
          <cell r="F45">
            <v>10</v>
          </cell>
          <cell r="G45">
            <v>0.3</v>
          </cell>
          <cell r="H45" t="e">
            <v>#N/A</v>
          </cell>
          <cell r="I45">
            <v>160</v>
          </cell>
          <cell r="J45">
            <v>-22</v>
          </cell>
          <cell r="K45">
            <v>60</v>
          </cell>
          <cell r="L45">
            <v>60</v>
          </cell>
          <cell r="M45">
            <v>0</v>
          </cell>
          <cell r="N45">
            <v>0</v>
          </cell>
          <cell r="O45">
            <v>30</v>
          </cell>
          <cell r="S45">
            <v>27.6</v>
          </cell>
          <cell r="T45">
            <v>120</v>
          </cell>
          <cell r="U45">
            <v>10.144927536231883</v>
          </cell>
          <cell r="V45">
            <v>0.36231884057971014</v>
          </cell>
          <cell r="Y45">
            <v>0</v>
          </cell>
          <cell r="Z45">
            <v>3.4</v>
          </cell>
          <cell r="AA45">
            <v>23</v>
          </cell>
          <cell r="AB45">
            <v>6</v>
          </cell>
          <cell r="AC45" t="str">
            <v>Витал</v>
          </cell>
          <cell r="AD45" t="str">
            <v>увел</v>
          </cell>
        </row>
        <row r="46">
          <cell r="A46" t="str">
            <v>6415 БАЛЫКОВАЯ Коровино п/к в/у 0.84кг 6шт.  ОСТАНКИНО</v>
          </cell>
          <cell r="B46" t="str">
            <v>шт</v>
          </cell>
          <cell r="C46">
            <v>40</v>
          </cell>
          <cell r="D46">
            <v>71</v>
          </cell>
          <cell r="E46">
            <v>68</v>
          </cell>
          <cell r="G46">
            <v>0.84</v>
          </cell>
          <cell r="H46" t="e">
            <v>#N/A</v>
          </cell>
          <cell r="I46">
            <v>65</v>
          </cell>
          <cell r="J46">
            <v>3</v>
          </cell>
          <cell r="K46">
            <v>30</v>
          </cell>
          <cell r="L46">
            <v>30</v>
          </cell>
          <cell r="M46">
            <v>30</v>
          </cell>
          <cell r="N46">
            <v>0</v>
          </cell>
          <cell r="O46">
            <v>0</v>
          </cell>
          <cell r="S46">
            <v>13.6</v>
          </cell>
          <cell r="T46">
            <v>30</v>
          </cell>
          <cell r="U46">
            <v>8.8235294117647065</v>
          </cell>
          <cell r="V46">
            <v>0</v>
          </cell>
          <cell r="Y46">
            <v>12.2</v>
          </cell>
          <cell r="Z46">
            <v>10.6</v>
          </cell>
          <cell r="AA46">
            <v>14.8</v>
          </cell>
          <cell r="AB46">
            <v>29</v>
          </cell>
          <cell r="AC46">
            <v>0</v>
          </cell>
          <cell r="AD46" t="str">
            <v>склад</v>
          </cell>
        </row>
        <row r="47">
          <cell r="A47" t="str">
            <v>6426 КЛАССИЧЕСКАЯ ПМ вар п/о 0.3кг 8шт.  ОСТАНКИНО</v>
          </cell>
          <cell r="B47" t="str">
            <v>шт</v>
          </cell>
          <cell r="C47">
            <v>921</v>
          </cell>
          <cell r="D47">
            <v>3163</v>
          </cell>
          <cell r="E47">
            <v>1631</v>
          </cell>
          <cell r="F47">
            <v>1581</v>
          </cell>
          <cell r="G47">
            <v>0.3</v>
          </cell>
          <cell r="H47">
            <v>60</v>
          </cell>
          <cell r="I47">
            <v>1694</v>
          </cell>
          <cell r="J47">
            <v>-63</v>
          </cell>
          <cell r="K47">
            <v>0</v>
          </cell>
          <cell r="L47">
            <v>0</v>
          </cell>
          <cell r="M47">
            <v>480</v>
          </cell>
          <cell r="N47">
            <v>0</v>
          </cell>
          <cell r="O47">
            <v>200</v>
          </cell>
          <cell r="S47">
            <v>326.2</v>
          </cell>
          <cell r="T47">
            <v>1000</v>
          </cell>
          <cell r="U47">
            <v>9.9969343960760266</v>
          </cell>
          <cell r="V47">
            <v>4.8467198038013493</v>
          </cell>
          <cell r="Y47">
            <v>330</v>
          </cell>
          <cell r="Z47">
            <v>402.4</v>
          </cell>
          <cell r="AA47">
            <v>339.2</v>
          </cell>
          <cell r="AB47">
            <v>420</v>
          </cell>
          <cell r="AC47" t="str">
            <v>костик</v>
          </cell>
          <cell r="AD47" t="str">
            <v>костик</v>
          </cell>
        </row>
        <row r="48">
          <cell r="A48" t="str">
            <v>6448 СВИНИНА МАДЕРА с/к с/н в/у 1/100 10шт.   ОСТАНКИНО</v>
          </cell>
          <cell r="B48" t="str">
            <v>шт</v>
          </cell>
          <cell r="C48">
            <v>156</v>
          </cell>
          <cell r="D48">
            <v>375</v>
          </cell>
          <cell r="E48">
            <v>304</v>
          </cell>
          <cell r="F48">
            <v>222</v>
          </cell>
          <cell r="G48">
            <v>0.1</v>
          </cell>
          <cell r="H48" t="e">
            <v>#N/A</v>
          </cell>
          <cell r="I48">
            <v>309</v>
          </cell>
          <cell r="J48">
            <v>-5</v>
          </cell>
          <cell r="K48">
            <v>100</v>
          </cell>
          <cell r="L48">
            <v>40</v>
          </cell>
          <cell r="M48">
            <v>120</v>
          </cell>
          <cell r="N48">
            <v>0</v>
          </cell>
          <cell r="O48">
            <v>40</v>
          </cell>
          <cell r="S48">
            <v>60.8</v>
          </cell>
          <cell r="T48">
            <v>80</v>
          </cell>
          <cell r="U48">
            <v>9.901315789473685</v>
          </cell>
          <cell r="V48">
            <v>3.6513157894736845</v>
          </cell>
          <cell r="Y48">
            <v>62</v>
          </cell>
          <cell r="Z48">
            <v>66.400000000000006</v>
          </cell>
          <cell r="AA48">
            <v>66.8</v>
          </cell>
          <cell r="AB48">
            <v>59</v>
          </cell>
          <cell r="AC48" t="str">
            <v>костик</v>
          </cell>
          <cell r="AD48" t="str">
            <v>костик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1182</v>
          </cell>
          <cell r="D49">
            <v>1219</v>
          </cell>
          <cell r="E49">
            <v>1411</v>
          </cell>
          <cell r="F49">
            <v>935</v>
          </cell>
          <cell r="G49">
            <v>0.1</v>
          </cell>
          <cell r="H49">
            <v>60</v>
          </cell>
          <cell r="I49">
            <v>1458</v>
          </cell>
          <cell r="J49">
            <v>-47</v>
          </cell>
          <cell r="K49">
            <v>280</v>
          </cell>
          <cell r="L49">
            <v>420</v>
          </cell>
          <cell r="M49">
            <v>420</v>
          </cell>
          <cell r="N49">
            <v>0</v>
          </cell>
          <cell r="O49">
            <v>280</v>
          </cell>
          <cell r="S49">
            <v>282.2</v>
          </cell>
          <cell r="T49">
            <v>420</v>
          </cell>
          <cell r="U49">
            <v>9.762579730687456</v>
          </cell>
          <cell r="V49">
            <v>3.3132530120481931</v>
          </cell>
          <cell r="Y49">
            <v>312.60000000000002</v>
          </cell>
          <cell r="Z49">
            <v>283.39999999999998</v>
          </cell>
          <cell r="AA49">
            <v>298</v>
          </cell>
          <cell r="AB49">
            <v>352</v>
          </cell>
          <cell r="AC49" t="str">
            <v>костик</v>
          </cell>
          <cell r="AD49" t="str">
            <v>костик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988</v>
          </cell>
          <cell r="D50">
            <v>1350</v>
          </cell>
          <cell r="E50">
            <v>1266</v>
          </cell>
          <cell r="F50">
            <v>1032</v>
          </cell>
          <cell r="G50">
            <v>0.1</v>
          </cell>
          <cell r="H50">
            <v>60</v>
          </cell>
          <cell r="I50">
            <v>1312</v>
          </cell>
          <cell r="J50">
            <v>-46</v>
          </cell>
          <cell r="K50">
            <v>280</v>
          </cell>
          <cell r="L50">
            <v>420</v>
          </cell>
          <cell r="M50">
            <v>420</v>
          </cell>
          <cell r="N50">
            <v>0</v>
          </cell>
          <cell r="O50">
            <v>140</v>
          </cell>
          <cell r="S50">
            <v>253.2</v>
          </cell>
          <cell r="T50">
            <v>280</v>
          </cell>
          <cell r="U50">
            <v>10.157977883096367</v>
          </cell>
          <cell r="V50">
            <v>4.0758293838862558</v>
          </cell>
          <cell r="Y50">
            <v>285.8</v>
          </cell>
          <cell r="Z50">
            <v>277.39999999999998</v>
          </cell>
          <cell r="AA50">
            <v>280</v>
          </cell>
          <cell r="AB50">
            <v>266</v>
          </cell>
          <cell r="AC50" t="str">
            <v>костик</v>
          </cell>
          <cell r="AD50" t="str">
            <v>п90</v>
          </cell>
        </row>
        <row r="51">
          <cell r="A51" t="str">
            <v>6459 СЕРВЕЛАТ ШВЕЙЦАРСК. в/к с/н в/у 1/100*10  ОСТАНКИНО</v>
          </cell>
          <cell r="B51" t="str">
            <v>шт</v>
          </cell>
          <cell r="C51">
            <v>439</v>
          </cell>
          <cell r="D51">
            <v>536</v>
          </cell>
          <cell r="E51">
            <v>519</v>
          </cell>
          <cell r="F51">
            <v>444</v>
          </cell>
          <cell r="G51">
            <v>0.1</v>
          </cell>
          <cell r="H51" t="e">
            <v>#N/A</v>
          </cell>
          <cell r="I51">
            <v>532</v>
          </cell>
          <cell r="J51">
            <v>-13</v>
          </cell>
          <cell r="K51">
            <v>0</v>
          </cell>
          <cell r="L51">
            <v>120</v>
          </cell>
          <cell r="M51">
            <v>160</v>
          </cell>
          <cell r="N51">
            <v>0</v>
          </cell>
          <cell r="O51">
            <v>80</v>
          </cell>
          <cell r="S51">
            <v>103.8</v>
          </cell>
          <cell r="T51">
            <v>200</v>
          </cell>
          <cell r="U51">
            <v>9.672447013487476</v>
          </cell>
          <cell r="V51">
            <v>4.2774566473988438</v>
          </cell>
          <cell r="Y51">
            <v>115.6</v>
          </cell>
          <cell r="Z51">
            <v>111.2</v>
          </cell>
          <cell r="AA51">
            <v>102.2</v>
          </cell>
          <cell r="AB51">
            <v>99</v>
          </cell>
          <cell r="AC51" t="str">
            <v>костик</v>
          </cell>
          <cell r="AD51" t="str">
            <v>костик</v>
          </cell>
        </row>
        <row r="52">
          <cell r="A52" t="str">
            <v>6470 ВЕТЧ.МРАМОРНАЯ в/у_45с  ОСТАНКИНО</v>
          </cell>
          <cell r="B52" t="str">
            <v>кг</v>
          </cell>
          <cell r="C52">
            <v>149.755</v>
          </cell>
          <cell r="D52">
            <v>2.54</v>
          </cell>
          <cell r="E52">
            <v>82.075000000000003</v>
          </cell>
          <cell r="F52">
            <v>67.680000000000007</v>
          </cell>
          <cell r="G52">
            <v>1</v>
          </cell>
          <cell r="H52">
            <v>45</v>
          </cell>
          <cell r="I52">
            <v>80.7</v>
          </cell>
          <cell r="J52">
            <v>1.375</v>
          </cell>
          <cell r="K52">
            <v>0</v>
          </cell>
          <cell r="L52">
            <v>0</v>
          </cell>
          <cell r="M52">
            <v>10</v>
          </cell>
          <cell r="N52">
            <v>0</v>
          </cell>
          <cell r="O52">
            <v>0</v>
          </cell>
          <cell r="S52">
            <v>16.414999999999999</v>
          </cell>
          <cell r="T52">
            <v>10</v>
          </cell>
          <cell r="U52">
            <v>5.3414559853792269</v>
          </cell>
          <cell r="V52">
            <v>4.1230581784952793</v>
          </cell>
          <cell r="Y52">
            <v>21.928000000000001</v>
          </cell>
          <cell r="Z52">
            <v>8.3189999999999991</v>
          </cell>
          <cell r="AA52">
            <v>14.449000000000002</v>
          </cell>
          <cell r="AB52">
            <v>20.399999999999999</v>
          </cell>
          <cell r="AC52" t="str">
            <v>увел</v>
          </cell>
          <cell r="AD52" t="str">
            <v>костик</v>
          </cell>
        </row>
        <row r="53">
          <cell r="A53" t="str">
            <v>6492 ШПИК С ЧЕСНОК.И ПЕРЦЕМ к/в в/у 0.3кг_45c  ОСТАНКИНО</v>
          </cell>
          <cell r="B53" t="str">
            <v>шт</v>
          </cell>
          <cell r="C53">
            <v>160</v>
          </cell>
          <cell r="D53">
            <v>384</v>
          </cell>
          <cell r="E53">
            <v>228</v>
          </cell>
          <cell r="F53">
            <v>10</v>
          </cell>
          <cell r="G53">
            <v>0.3</v>
          </cell>
          <cell r="H53">
            <v>45</v>
          </cell>
          <cell r="I53">
            <v>191</v>
          </cell>
          <cell r="J53">
            <v>37</v>
          </cell>
          <cell r="K53">
            <v>80</v>
          </cell>
          <cell r="L53">
            <v>40</v>
          </cell>
          <cell r="M53">
            <v>80</v>
          </cell>
          <cell r="N53">
            <v>0</v>
          </cell>
          <cell r="O53">
            <v>0</v>
          </cell>
          <cell r="S53">
            <v>45.6</v>
          </cell>
          <cell r="T53">
            <v>160</v>
          </cell>
          <cell r="U53">
            <v>8.1140350877192979</v>
          </cell>
          <cell r="V53">
            <v>0.21929824561403508</v>
          </cell>
          <cell r="Y53">
            <v>39.799999999999997</v>
          </cell>
          <cell r="Z53">
            <v>36.4</v>
          </cell>
          <cell r="AA53">
            <v>41.2</v>
          </cell>
          <cell r="AB53">
            <v>60</v>
          </cell>
          <cell r="AC53" t="str">
            <v>костик</v>
          </cell>
          <cell r="AD53" t="str">
            <v>костик</v>
          </cell>
        </row>
        <row r="54">
          <cell r="A54" t="str">
            <v>6495 ВЕТЧ.МРАМОРНАЯ в/у срез 0.3кг 6шт_45с  ОСТАНКИНО</v>
          </cell>
          <cell r="B54" t="str">
            <v>шт</v>
          </cell>
          <cell r="C54">
            <v>377</v>
          </cell>
          <cell r="D54">
            <v>908</v>
          </cell>
          <cell r="E54">
            <v>381</v>
          </cell>
          <cell r="F54">
            <v>459</v>
          </cell>
          <cell r="G54">
            <v>0.3</v>
          </cell>
          <cell r="H54">
            <v>45</v>
          </cell>
          <cell r="I54">
            <v>394</v>
          </cell>
          <cell r="J54">
            <v>-13</v>
          </cell>
          <cell r="K54">
            <v>90</v>
          </cell>
          <cell r="L54">
            <v>0</v>
          </cell>
          <cell r="M54">
            <v>180</v>
          </cell>
          <cell r="N54">
            <v>0</v>
          </cell>
          <cell r="O54">
            <v>0</v>
          </cell>
          <cell r="S54">
            <v>76.2</v>
          </cell>
          <cell r="U54">
            <v>9.5669291338582667</v>
          </cell>
          <cell r="V54">
            <v>6.0236220472440944</v>
          </cell>
          <cell r="Y54">
            <v>108.6</v>
          </cell>
          <cell r="Z54">
            <v>104.6</v>
          </cell>
          <cell r="AA54">
            <v>97.8</v>
          </cell>
          <cell r="AB54">
            <v>76</v>
          </cell>
          <cell r="AC54" t="str">
            <v>костик</v>
          </cell>
          <cell r="AD54" t="str">
            <v>костик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429.12099999999998</v>
          </cell>
          <cell r="D55">
            <v>445.947</v>
          </cell>
          <cell r="E55">
            <v>469.47300000000001</v>
          </cell>
          <cell r="F55">
            <v>388.88499999999999</v>
          </cell>
          <cell r="G55">
            <v>1</v>
          </cell>
          <cell r="H55">
            <v>45</v>
          </cell>
          <cell r="I55">
            <v>493.5</v>
          </cell>
          <cell r="J55">
            <v>-24.026999999999987</v>
          </cell>
          <cell r="K55">
            <v>30</v>
          </cell>
          <cell r="L55">
            <v>80</v>
          </cell>
          <cell r="M55">
            <v>200</v>
          </cell>
          <cell r="N55">
            <v>0</v>
          </cell>
          <cell r="O55">
            <v>80</v>
          </cell>
          <cell r="S55">
            <v>93.894599999999997</v>
          </cell>
          <cell r="T55">
            <v>150</v>
          </cell>
          <cell r="U55">
            <v>9.8928479380070851</v>
          </cell>
          <cell r="V55">
            <v>4.1417184800829867</v>
          </cell>
          <cell r="Y55">
            <v>108.42100000000001</v>
          </cell>
          <cell r="Z55">
            <v>101.52979999999999</v>
          </cell>
          <cell r="AA55">
            <v>94.475800000000007</v>
          </cell>
          <cell r="AB55">
            <v>91.738</v>
          </cell>
          <cell r="AC55">
            <v>0</v>
          </cell>
          <cell r="AD55">
            <v>0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24</v>
          </cell>
          <cell r="D56">
            <v>48</v>
          </cell>
          <cell r="E56">
            <v>16</v>
          </cell>
          <cell r="F56">
            <v>56</v>
          </cell>
          <cell r="G56">
            <v>0.4</v>
          </cell>
          <cell r="H56" t="e">
            <v>#N/A</v>
          </cell>
          <cell r="I56">
            <v>16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S56">
            <v>3.2</v>
          </cell>
          <cell r="U56">
            <v>17.5</v>
          </cell>
          <cell r="V56">
            <v>17.5</v>
          </cell>
          <cell r="Y56">
            <v>0</v>
          </cell>
          <cell r="Z56">
            <v>2.8</v>
          </cell>
          <cell r="AA56">
            <v>3.2</v>
          </cell>
          <cell r="AB56">
            <v>8</v>
          </cell>
          <cell r="AC56" t="str">
            <v>увел</v>
          </cell>
          <cell r="AD56" t="e">
            <v>#N/A</v>
          </cell>
        </row>
        <row r="57">
          <cell r="A57" t="str">
            <v>6586 МРАМОРНАЯ И БАЛЫКОВАЯ в/к с/н мгс 1/90 ОСТАНКИНО</v>
          </cell>
          <cell r="B57" t="str">
            <v>шт</v>
          </cell>
          <cell r="C57">
            <v>345</v>
          </cell>
          <cell r="D57">
            <v>217</v>
          </cell>
          <cell r="E57">
            <v>286</v>
          </cell>
          <cell r="F57">
            <v>270</v>
          </cell>
          <cell r="G57">
            <v>0.09</v>
          </cell>
          <cell r="H57">
            <v>45</v>
          </cell>
          <cell r="I57">
            <v>297</v>
          </cell>
          <cell r="J57">
            <v>-11</v>
          </cell>
          <cell r="K57">
            <v>0</v>
          </cell>
          <cell r="L57">
            <v>0</v>
          </cell>
          <cell r="M57">
            <v>40</v>
          </cell>
          <cell r="N57">
            <v>0</v>
          </cell>
          <cell r="O57">
            <v>40</v>
          </cell>
          <cell r="S57">
            <v>57.2</v>
          </cell>
          <cell r="T57">
            <v>200</v>
          </cell>
          <cell r="U57">
            <v>9.615384615384615</v>
          </cell>
          <cell r="V57">
            <v>4.72027972027972</v>
          </cell>
          <cell r="Y57">
            <v>79.2</v>
          </cell>
          <cell r="Z57">
            <v>68</v>
          </cell>
          <cell r="AA57">
            <v>49.4</v>
          </cell>
          <cell r="AB57">
            <v>81</v>
          </cell>
          <cell r="AC57" t="str">
            <v>костик</v>
          </cell>
          <cell r="AD57" t="str">
            <v>костик</v>
          </cell>
        </row>
        <row r="58">
          <cell r="A58" t="str">
            <v>6609 С ГОВЯДИНОЙ ПМ сар б/о мгс 0.4кг_45с ОСТАНКИНО</v>
          </cell>
          <cell r="B58" t="str">
            <v>шт</v>
          </cell>
          <cell r="C58">
            <v>60</v>
          </cell>
          <cell r="D58">
            <v>46</v>
          </cell>
          <cell r="E58">
            <v>34</v>
          </cell>
          <cell r="F58">
            <v>14</v>
          </cell>
          <cell r="G58">
            <v>0.4</v>
          </cell>
          <cell r="H58" t="e">
            <v>#N/A</v>
          </cell>
          <cell r="I58">
            <v>42</v>
          </cell>
          <cell r="J58">
            <v>-8</v>
          </cell>
          <cell r="K58">
            <v>0</v>
          </cell>
          <cell r="L58">
            <v>40</v>
          </cell>
          <cell r="M58">
            <v>0</v>
          </cell>
          <cell r="N58">
            <v>0</v>
          </cell>
          <cell r="O58">
            <v>0</v>
          </cell>
          <cell r="S58">
            <v>6.8</v>
          </cell>
          <cell r="U58">
            <v>7.9411764705882355</v>
          </cell>
          <cell r="V58">
            <v>2.0588235294117649</v>
          </cell>
          <cell r="Y58">
            <v>13</v>
          </cell>
          <cell r="Z58">
            <v>8.8000000000000007</v>
          </cell>
          <cell r="AA58">
            <v>9.4</v>
          </cell>
          <cell r="AB58">
            <v>5</v>
          </cell>
          <cell r="AC58" t="e">
            <v>#N/A</v>
          </cell>
          <cell r="AD58" t="e">
            <v>#N/A</v>
          </cell>
        </row>
        <row r="59">
          <cell r="A59" t="str">
            <v>6616 МОЛОЧНЫЕ КЛАССИЧЕСКИЕ сос п/о в/у 0.3кг  ОСТАНКИНО</v>
          </cell>
          <cell r="B59" t="str">
            <v>шт</v>
          </cell>
          <cell r="C59">
            <v>531</v>
          </cell>
          <cell r="D59">
            <v>156</v>
          </cell>
          <cell r="E59">
            <v>400</v>
          </cell>
          <cell r="F59">
            <v>205</v>
          </cell>
          <cell r="G59">
            <v>0.3</v>
          </cell>
          <cell r="H59" t="e">
            <v>#N/A</v>
          </cell>
          <cell r="I59">
            <v>413</v>
          </cell>
          <cell r="J59">
            <v>-13</v>
          </cell>
          <cell r="K59">
            <v>120</v>
          </cell>
          <cell r="L59">
            <v>120</v>
          </cell>
          <cell r="M59">
            <v>160</v>
          </cell>
          <cell r="N59">
            <v>0</v>
          </cell>
          <cell r="O59">
            <v>0</v>
          </cell>
          <cell r="S59">
            <v>80</v>
          </cell>
          <cell r="T59">
            <v>200</v>
          </cell>
          <cell r="U59">
            <v>10.0625</v>
          </cell>
          <cell r="V59">
            <v>2.5625</v>
          </cell>
          <cell r="Y59">
            <v>81</v>
          </cell>
          <cell r="Z59">
            <v>37.200000000000003</v>
          </cell>
          <cell r="AA59">
            <v>84</v>
          </cell>
          <cell r="AB59">
            <v>74</v>
          </cell>
          <cell r="AC59" t="str">
            <v>нов</v>
          </cell>
          <cell r="AD59" t="str">
            <v>нов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1013</v>
          </cell>
          <cell r="D60">
            <v>1428</v>
          </cell>
          <cell r="E60">
            <v>1429</v>
          </cell>
          <cell r="F60">
            <v>983</v>
          </cell>
          <cell r="G60">
            <v>0.28000000000000003</v>
          </cell>
          <cell r="H60">
            <v>45</v>
          </cell>
          <cell r="I60">
            <v>1453</v>
          </cell>
          <cell r="J60">
            <v>-24</v>
          </cell>
          <cell r="K60">
            <v>280</v>
          </cell>
          <cell r="L60">
            <v>280</v>
          </cell>
          <cell r="M60">
            <v>280</v>
          </cell>
          <cell r="N60">
            <v>400</v>
          </cell>
          <cell r="O60">
            <v>200</v>
          </cell>
          <cell r="S60">
            <v>285.8</v>
          </cell>
          <cell r="T60">
            <v>480</v>
          </cell>
          <cell r="U60">
            <v>10.157452764170749</v>
          </cell>
          <cell r="V60">
            <v>3.4394681595521344</v>
          </cell>
          <cell r="Y60">
            <v>288</v>
          </cell>
          <cell r="Z60">
            <v>288.8</v>
          </cell>
          <cell r="AA60">
            <v>292.60000000000002</v>
          </cell>
          <cell r="AB60">
            <v>310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1320</v>
          </cell>
          <cell r="D61">
            <v>5092</v>
          </cell>
          <cell r="E61">
            <v>3122</v>
          </cell>
          <cell r="F61">
            <v>3218</v>
          </cell>
          <cell r="G61">
            <v>0.35</v>
          </cell>
          <cell r="H61">
            <v>45</v>
          </cell>
          <cell r="I61">
            <v>3164</v>
          </cell>
          <cell r="J61">
            <v>-42</v>
          </cell>
          <cell r="K61">
            <v>0</v>
          </cell>
          <cell r="L61">
            <v>0</v>
          </cell>
          <cell r="M61">
            <v>600</v>
          </cell>
          <cell r="N61">
            <v>1000</v>
          </cell>
          <cell r="O61">
            <v>400</v>
          </cell>
          <cell r="S61">
            <v>624.4</v>
          </cell>
          <cell r="T61">
            <v>1400</v>
          </cell>
          <cell r="U61">
            <v>10.598975016015375</v>
          </cell>
          <cell r="V61">
            <v>5.1537475976937861</v>
          </cell>
          <cell r="Y61">
            <v>605.4</v>
          </cell>
          <cell r="Z61">
            <v>745.2</v>
          </cell>
          <cell r="AA61">
            <v>646.20000000000005</v>
          </cell>
          <cell r="AB61">
            <v>844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2488</v>
          </cell>
          <cell r="D62">
            <v>2620</v>
          </cell>
          <cell r="E62">
            <v>2634</v>
          </cell>
          <cell r="F62">
            <v>2418</v>
          </cell>
          <cell r="G62">
            <v>0.28000000000000003</v>
          </cell>
          <cell r="H62">
            <v>45</v>
          </cell>
          <cell r="I62">
            <v>2672</v>
          </cell>
          <cell r="J62">
            <v>-38</v>
          </cell>
          <cell r="K62">
            <v>0</v>
          </cell>
          <cell r="L62">
            <v>480</v>
          </cell>
          <cell r="M62">
            <v>600</v>
          </cell>
          <cell r="N62">
            <v>800</v>
          </cell>
          <cell r="O62">
            <v>400</v>
          </cell>
          <cell r="S62">
            <v>526.79999999999995</v>
          </cell>
          <cell r="T62">
            <v>600</v>
          </cell>
          <cell r="U62">
            <v>10.056947608200456</v>
          </cell>
          <cell r="V62">
            <v>4.5899772209567198</v>
          </cell>
          <cell r="Y62">
            <v>624.79999999999995</v>
          </cell>
          <cell r="Z62">
            <v>600</v>
          </cell>
          <cell r="AA62">
            <v>561.6</v>
          </cell>
          <cell r="AB62">
            <v>722</v>
          </cell>
          <cell r="AC62" t="str">
            <v>м335з</v>
          </cell>
          <cell r="AD62" t="str">
            <v>м335з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1772.2860000000001</v>
          </cell>
          <cell r="D63">
            <v>5496</v>
          </cell>
          <cell r="E63">
            <v>3166</v>
          </cell>
          <cell r="F63">
            <v>4006.2860000000001</v>
          </cell>
          <cell r="G63">
            <v>0.35</v>
          </cell>
          <cell r="H63">
            <v>45</v>
          </cell>
          <cell r="I63">
            <v>3223</v>
          </cell>
          <cell r="J63">
            <v>-57</v>
          </cell>
          <cell r="K63">
            <v>0</v>
          </cell>
          <cell r="L63">
            <v>0</v>
          </cell>
          <cell r="M63">
            <v>800</v>
          </cell>
          <cell r="N63">
            <v>1200</v>
          </cell>
          <cell r="O63">
            <v>400</v>
          </cell>
          <cell r="S63">
            <v>633.20000000000005</v>
          </cell>
          <cell r="T63">
            <v>600</v>
          </cell>
          <cell r="U63">
            <v>11.064886291850915</v>
          </cell>
          <cell r="V63">
            <v>6.3270467466835116</v>
          </cell>
          <cell r="Y63">
            <v>715.6</v>
          </cell>
          <cell r="Z63">
            <v>790.8</v>
          </cell>
          <cell r="AA63">
            <v>758.4</v>
          </cell>
          <cell r="AB63">
            <v>808</v>
          </cell>
          <cell r="AC63" t="str">
            <v>пл600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4356</v>
          </cell>
          <cell r="D64">
            <v>5551</v>
          </cell>
          <cell r="E64">
            <v>4253</v>
          </cell>
          <cell r="F64">
            <v>5522</v>
          </cell>
          <cell r="G64">
            <v>0.35</v>
          </cell>
          <cell r="H64">
            <v>45</v>
          </cell>
          <cell r="I64">
            <v>4359</v>
          </cell>
          <cell r="J64">
            <v>-106</v>
          </cell>
          <cell r="K64">
            <v>0</v>
          </cell>
          <cell r="L64">
            <v>0</v>
          </cell>
          <cell r="M64">
            <v>1000</v>
          </cell>
          <cell r="N64">
            <v>400</v>
          </cell>
          <cell r="O64">
            <v>1000</v>
          </cell>
          <cell r="S64">
            <v>850.6</v>
          </cell>
          <cell r="T64">
            <v>1800</v>
          </cell>
          <cell r="U64">
            <v>11.429579120620739</v>
          </cell>
          <cell r="V64">
            <v>6.4918880790030569</v>
          </cell>
          <cell r="Y64">
            <v>1111.5999999999999</v>
          </cell>
          <cell r="Z64">
            <v>1059.2</v>
          </cell>
          <cell r="AA64">
            <v>958.8</v>
          </cell>
          <cell r="AB64">
            <v>1157</v>
          </cell>
          <cell r="AC64" t="str">
            <v>пл600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333</v>
          </cell>
          <cell r="D65">
            <v>3435</v>
          </cell>
          <cell r="E65">
            <v>1515</v>
          </cell>
          <cell r="F65">
            <v>2226</v>
          </cell>
          <cell r="G65">
            <v>0.41</v>
          </cell>
          <cell r="H65">
            <v>45</v>
          </cell>
          <cell r="I65">
            <v>1527</v>
          </cell>
          <cell r="J65">
            <v>-12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200</v>
          </cell>
          <cell r="S65">
            <v>303</v>
          </cell>
          <cell r="T65">
            <v>600</v>
          </cell>
          <cell r="U65">
            <v>9.9867986798679862</v>
          </cell>
          <cell r="V65">
            <v>7.3465346534653468</v>
          </cell>
          <cell r="Y65">
            <v>313.2</v>
          </cell>
          <cell r="Z65">
            <v>439.2</v>
          </cell>
          <cell r="AA65">
            <v>311.60000000000002</v>
          </cell>
          <cell r="AB65">
            <v>345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36</v>
          </cell>
          <cell r="D66">
            <v>245</v>
          </cell>
          <cell r="E66">
            <v>209</v>
          </cell>
          <cell r="F66">
            <v>68</v>
          </cell>
          <cell r="G66">
            <v>0.41</v>
          </cell>
          <cell r="H66" t="e">
            <v>#N/A</v>
          </cell>
          <cell r="I66">
            <v>213</v>
          </cell>
          <cell r="J66">
            <v>-4</v>
          </cell>
          <cell r="K66">
            <v>80</v>
          </cell>
          <cell r="L66">
            <v>40</v>
          </cell>
          <cell r="M66">
            <v>80</v>
          </cell>
          <cell r="N66">
            <v>0</v>
          </cell>
          <cell r="O66">
            <v>0</v>
          </cell>
          <cell r="S66">
            <v>41.8</v>
          </cell>
          <cell r="T66">
            <v>120</v>
          </cell>
          <cell r="U66">
            <v>9.2822966507177043</v>
          </cell>
          <cell r="V66">
            <v>1.6267942583732058</v>
          </cell>
          <cell r="Y66">
            <v>31.6</v>
          </cell>
          <cell r="Z66">
            <v>35.6</v>
          </cell>
          <cell r="AA66">
            <v>40</v>
          </cell>
          <cell r="AB66">
            <v>52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116</v>
          </cell>
          <cell r="D67">
            <v>69</v>
          </cell>
          <cell r="E67">
            <v>63</v>
          </cell>
          <cell r="F67">
            <v>104</v>
          </cell>
          <cell r="G67">
            <v>0.41</v>
          </cell>
          <cell r="H67" t="e">
            <v>#N/A</v>
          </cell>
          <cell r="I67">
            <v>74</v>
          </cell>
          <cell r="J67">
            <v>-11</v>
          </cell>
          <cell r="K67">
            <v>0</v>
          </cell>
          <cell r="L67">
            <v>0</v>
          </cell>
          <cell r="M67">
            <v>40</v>
          </cell>
          <cell r="N67">
            <v>0</v>
          </cell>
          <cell r="O67">
            <v>0</v>
          </cell>
          <cell r="S67">
            <v>12.6</v>
          </cell>
          <cell r="U67">
            <v>11.428571428571429</v>
          </cell>
          <cell r="V67">
            <v>8.2539682539682548</v>
          </cell>
          <cell r="Y67">
            <v>28.4</v>
          </cell>
          <cell r="Z67">
            <v>21.8</v>
          </cell>
          <cell r="AA67">
            <v>18.2</v>
          </cell>
          <cell r="AB67">
            <v>20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487</v>
          </cell>
          <cell r="D68">
            <v>430</v>
          </cell>
          <cell r="E68">
            <v>676</v>
          </cell>
          <cell r="F68">
            <v>229</v>
          </cell>
          <cell r="G68">
            <v>0.36</v>
          </cell>
          <cell r="H68" t="e">
            <v>#N/A</v>
          </cell>
          <cell r="I68">
            <v>681</v>
          </cell>
          <cell r="J68">
            <v>-5</v>
          </cell>
          <cell r="K68">
            <v>300</v>
          </cell>
          <cell r="L68">
            <v>240</v>
          </cell>
          <cell r="M68">
            <v>240</v>
          </cell>
          <cell r="N68">
            <v>0</v>
          </cell>
          <cell r="O68">
            <v>60</v>
          </cell>
          <cell r="S68">
            <v>135.19999999999999</v>
          </cell>
          <cell r="T68">
            <v>240</v>
          </cell>
          <cell r="U68">
            <v>9.6819526627218941</v>
          </cell>
          <cell r="V68">
            <v>1.6937869822485208</v>
          </cell>
          <cell r="Y68">
            <v>142.4</v>
          </cell>
          <cell r="Z68">
            <v>122.2</v>
          </cell>
          <cell r="AA68">
            <v>144.80000000000001</v>
          </cell>
          <cell r="AB68">
            <v>158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440</v>
          </cell>
          <cell r="D69">
            <v>665</v>
          </cell>
          <cell r="E69">
            <v>634</v>
          </cell>
          <cell r="F69">
            <v>451</v>
          </cell>
          <cell r="G69">
            <v>0.28000000000000003</v>
          </cell>
          <cell r="H69" t="e">
            <v>#N/A</v>
          </cell>
          <cell r="I69">
            <v>652</v>
          </cell>
          <cell r="J69">
            <v>-18</v>
          </cell>
          <cell r="K69">
            <v>80</v>
          </cell>
          <cell r="L69">
            <v>80</v>
          </cell>
          <cell r="M69">
            <v>240</v>
          </cell>
          <cell r="N69">
            <v>0</v>
          </cell>
          <cell r="O69">
            <v>80</v>
          </cell>
          <cell r="S69">
            <v>126.8</v>
          </cell>
          <cell r="T69">
            <v>320</v>
          </cell>
          <cell r="U69">
            <v>9.8659305993690847</v>
          </cell>
          <cell r="V69">
            <v>3.5567823343848581</v>
          </cell>
          <cell r="Y69">
            <v>134.19999999999999</v>
          </cell>
          <cell r="Z69">
            <v>131.4</v>
          </cell>
          <cell r="AA69">
            <v>125.6</v>
          </cell>
          <cell r="AB69">
            <v>155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348</v>
          </cell>
          <cell r="D70">
            <v>229</v>
          </cell>
          <cell r="E70">
            <v>274</v>
          </cell>
          <cell r="F70">
            <v>277</v>
          </cell>
          <cell r="G70">
            <v>0.33</v>
          </cell>
          <cell r="H70" t="e">
            <v>#N/A</v>
          </cell>
          <cell r="I70">
            <v>303</v>
          </cell>
          <cell r="J70">
            <v>-29</v>
          </cell>
          <cell r="K70">
            <v>0</v>
          </cell>
          <cell r="L70">
            <v>80</v>
          </cell>
          <cell r="M70">
            <v>120</v>
          </cell>
          <cell r="N70">
            <v>0</v>
          </cell>
          <cell r="O70">
            <v>0</v>
          </cell>
          <cell r="S70">
            <v>54.8</v>
          </cell>
          <cell r="T70">
            <v>80</v>
          </cell>
          <cell r="U70">
            <v>10.164233576642337</v>
          </cell>
          <cell r="V70">
            <v>5.0547445255474459</v>
          </cell>
          <cell r="Y70">
            <v>74.599999999999994</v>
          </cell>
          <cell r="Z70">
            <v>62.8</v>
          </cell>
          <cell r="AA70">
            <v>61.4</v>
          </cell>
          <cell r="AB70">
            <v>45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377</v>
          </cell>
          <cell r="D71">
            <v>53</v>
          </cell>
          <cell r="E71">
            <v>200</v>
          </cell>
          <cell r="F71">
            <v>219</v>
          </cell>
          <cell r="G71">
            <v>0.33</v>
          </cell>
          <cell r="H71" t="e">
            <v>#N/A</v>
          </cell>
          <cell r="I71">
            <v>211</v>
          </cell>
          <cell r="J71">
            <v>-11</v>
          </cell>
          <cell r="K71">
            <v>0</v>
          </cell>
          <cell r="L71">
            <v>0</v>
          </cell>
          <cell r="M71">
            <v>80</v>
          </cell>
          <cell r="N71">
            <v>0</v>
          </cell>
          <cell r="O71">
            <v>0</v>
          </cell>
          <cell r="S71">
            <v>40</v>
          </cell>
          <cell r="T71">
            <v>120</v>
          </cell>
          <cell r="U71">
            <v>10.475</v>
          </cell>
          <cell r="V71">
            <v>5.4749999999999996</v>
          </cell>
          <cell r="Y71">
            <v>65</v>
          </cell>
          <cell r="Z71">
            <v>49.2</v>
          </cell>
          <cell r="AA71">
            <v>39.6</v>
          </cell>
          <cell r="AB71">
            <v>43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847</v>
          </cell>
          <cell r="D72">
            <v>26</v>
          </cell>
          <cell r="E72">
            <v>528</v>
          </cell>
          <cell r="F72">
            <v>318</v>
          </cell>
          <cell r="G72">
            <v>0.33</v>
          </cell>
          <cell r="H72" t="e">
            <v>#N/A</v>
          </cell>
          <cell r="I72">
            <v>553</v>
          </cell>
          <cell r="J72">
            <v>-25</v>
          </cell>
          <cell r="K72">
            <v>120</v>
          </cell>
          <cell r="L72">
            <v>0</v>
          </cell>
          <cell r="M72">
            <v>200</v>
          </cell>
          <cell r="N72">
            <v>0</v>
          </cell>
          <cell r="O72">
            <v>0</v>
          </cell>
          <cell r="S72">
            <v>105.6</v>
          </cell>
          <cell r="T72">
            <v>400</v>
          </cell>
          <cell r="U72">
            <v>9.829545454545455</v>
          </cell>
          <cell r="V72">
            <v>3.0113636363636367</v>
          </cell>
          <cell r="Y72">
            <v>150.4</v>
          </cell>
          <cell r="Z72">
            <v>102.8</v>
          </cell>
          <cell r="AA72">
            <v>97</v>
          </cell>
          <cell r="AB72">
            <v>167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40.436999999999998</v>
          </cell>
          <cell r="D73">
            <v>0.25</v>
          </cell>
          <cell r="E73">
            <v>15.183999999999999</v>
          </cell>
          <cell r="F73">
            <v>25.253</v>
          </cell>
          <cell r="G73">
            <v>1</v>
          </cell>
          <cell r="H73" t="e">
            <v>#N/A</v>
          </cell>
          <cell r="I73">
            <v>15.4</v>
          </cell>
          <cell r="J73">
            <v>-0.21600000000000108</v>
          </cell>
          <cell r="K73">
            <v>20</v>
          </cell>
          <cell r="L73">
            <v>10</v>
          </cell>
          <cell r="M73">
            <v>10</v>
          </cell>
          <cell r="N73">
            <v>10</v>
          </cell>
          <cell r="O73">
            <v>0</v>
          </cell>
          <cell r="S73">
            <v>3.0367999999999999</v>
          </cell>
          <cell r="U73">
            <v>24.780360906217069</v>
          </cell>
          <cell r="V73">
            <v>8.3156612223393047</v>
          </cell>
          <cell r="Y73">
            <v>9.0106000000000002</v>
          </cell>
          <cell r="Z73">
            <v>3.1536</v>
          </cell>
          <cell r="AA73">
            <v>10.5192</v>
          </cell>
          <cell r="AB73">
            <v>3.1920000000000002</v>
          </cell>
          <cell r="AC73" t="str">
            <v>Витал</v>
          </cell>
          <cell r="AD73" t="str">
            <v>костик</v>
          </cell>
        </row>
        <row r="74">
          <cell r="A74" t="str">
            <v>6801 ОСТАНКИНСКАЯ вар п/о 0.4кг 8шт.  ОСТАНКИНО</v>
          </cell>
          <cell r="B74" t="str">
            <v>шт</v>
          </cell>
          <cell r="C74">
            <v>127</v>
          </cell>
          <cell r="E74">
            <v>46</v>
          </cell>
          <cell r="F74">
            <v>81</v>
          </cell>
          <cell r="G74">
            <v>0.4</v>
          </cell>
          <cell r="H74" t="e">
            <v>#N/A</v>
          </cell>
          <cell r="I74">
            <v>46</v>
          </cell>
          <cell r="J74">
            <v>0</v>
          </cell>
          <cell r="K74">
            <v>0</v>
          </cell>
          <cell r="L74">
            <v>0</v>
          </cell>
          <cell r="M74">
            <v>40</v>
          </cell>
          <cell r="N74">
            <v>0</v>
          </cell>
          <cell r="O74">
            <v>0</v>
          </cell>
          <cell r="S74">
            <v>9.1999999999999993</v>
          </cell>
          <cell r="U74">
            <v>13.152173913043478</v>
          </cell>
          <cell r="V74">
            <v>8.804347826086957</v>
          </cell>
          <cell r="Y74">
            <v>21.2</v>
          </cell>
          <cell r="Z74">
            <v>11.8</v>
          </cell>
          <cell r="AA74">
            <v>13.8</v>
          </cell>
          <cell r="AB74">
            <v>9</v>
          </cell>
          <cell r="AC74" t="str">
            <v>увел</v>
          </cell>
          <cell r="AD74" t="str">
            <v>увел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235.483</v>
          </cell>
          <cell r="D75">
            <v>776.79100000000005</v>
          </cell>
          <cell r="E75">
            <v>453.80599999999998</v>
          </cell>
          <cell r="F75">
            <v>552.14099999999996</v>
          </cell>
          <cell r="G75">
            <v>1</v>
          </cell>
          <cell r="H75" t="e">
            <v>#N/A</v>
          </cell>
          <cell r="I75">
            <v>435.9</v>
          </cell>
          <cell r="J75">
            <v>17.906000000000006</v>
          </cell>
          <cell r="K75">
            <v>50</v>
          </cell>
          <cell r="L75">
            <v>0</v>
          </cell>
          <cell r="M75">
            <v>250</v>
          </cell>
          <cell r="N75">
            <v>0</v>
          </cell>
          <cell r="O75">
            <v>50</v>
          </cell>
          <cell r="S75">
            <v>90.761200000000002</v>
          </cell>
          <cell r="T75">
            <v>100</v>
          </cell>
          <cell r="U75">
            <v>11.041513333891574</v>
          </cell>
          <cell r="V75">
            <v>6.0834475524783711</v>
          </cell>
          <cell r="Y75">
            <v>111.50999999999999</v>
          </cell>
          <cell r="Z75">
            <v>126.1414</v>
          </cell>
          <cell r="AA75">
            <v>111.833</v>
          </cell>
          <cell r="AB75">
            <v>86.298000000000002</v>
          </cell>
          <cell r="AC75" t="str">
            <v>костик</v>
          </cell>
          <cell r="AD75" t="str">
            <v>костик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492</v>
          </cell>
          <cell r="D76">
            <v>1596</v>
          </cell>
          <cell r="E76">
            <v>1092</v>
          </cell>
          <cell r="F76">
            <v>962</v>
          </cell>
          <cell r="G76">
            <v>0.4</v>
          </cell>
          <cell r="H76" t="e">
            <v>#N/A</v>
          </cell>
          <cell r="I76">
            <v>1095</v>
          </cell>
          <cell r="J76">
            <v>-3</v>
          </cell>
          <cell r="K76">
            <v>0</v>
          </cell>
          <cell r="L76">
            <v>0</v>
          </cell>
          <cell r="M76">
            <v>480</v>
          </cell>
          <cell r="N76">
            <v>0</v>
          </cell>
          <cell r="O76">
            <v>120</v>
          </cell>
          <cell r="S76">
            <v>218.4</v>
          </cell>
          <cell r="T76">
            <v>600</v>
          </cell>
          <cell r="U76">
            <v>9.8992673992673996</v>
          </cell>
          <cell r="V76">
            <v>4.4047619047619042</v>
          </cell>
          <cell r="Y76">
            <v>219.6</v>
          </cell>
          <cell r="Z76">
            <v>250</v>
          </cell>
          <cell r="AA76">
            <v>220.4</v>
          </cell>
          <cell r="AB76">
            <v>362</v>
          </cell>
          <cell r="AC76" t="e">
            <v>#N/A</v>
          </cell>
          <cell r="AD76" t="e">
            <v>#N/A</v>
          </cell>
        </row>
        <row r="77">
          <cell r="A77" t="str">
            <v>6842 ДЫМОВИЦА ИЗ ОКОРОКА к/в мл/к в/у 0,3кг  ОСТАНКИНО</v>
          </cell>
          <cell r="B77" t="str">
            <v>шт</v>
          </cell>
          <cell r="D77">
            <v>84</v>
          </cell>
          <cell r="E77">
            <v>57</v>
          </cell>
          <cell r="F77">
            <v>27</v>
          </cell>
          <cell r="G77">
            <v>0.3</v>
          </cell>
          <cell r="H77" t="e">
            <v>#N/A</v>
          </cell>
          <cell r="I77">
            <v>61</v>
          </cell>
          <cell r="J77">
            <v>-4</v>
          </cell>
          <cell r="K77">
            <v>40</v>
          </cell>
          <cell r="L77">
            <v>0</v>
          </cell>
          <cell r="M77">
            <v>40</v>
          </cell>
          <cell r="N77">
            <v>0</v>
          </cell>
          <cell r="O77">
            <v>0</v>
          </cell>
          <cell r="S77">
            <v>11.4</v>
          </cell>
          <cell r="U77">
            <v>9.3859649122807021</v>
          </cell>
          <cell r="V77">
            <v>2.3684210526315788</v>
          </cell>
          <cell r="Y77">
            <v>11.2</v>
          </cell>
          <cell r="Z77">
            <v>10</v>
          </cell>
          <cell r="AA77">
            <v>13.2</v>
          </cell>
          <cell r="AB77">
            <v>18</v>
          </cell>
          <cell r="AC77" t="str">
            <v>костик</v>
          </cell>
          <cell r="AD77" t="str">
            <v>костик</v>
          </cell>
        </row>
        <row r="78">
          <cell r="A78" t="str">
            <v>6861 ДОМАШНИЙ РЕЦЕПТ Коровино вар п/о  ОСТАНКИНО</v>
          </cell>
          <cell r="B78" t="str">
            <v>кг</v>
          </cell>
          <cell r="C78">
            <v>184.876</v>
          </cell>
          <cell r="D78">
            <v>396.89699999999999</v>
          </cell>
          <cell r="E78">
            <v>286</v>
          </cell>
          <cell r="F78">
            <v>324</v>
          </cell>
          <cell r="G78">
            <v>1</v>
          </cell>
          <cell r="H78" t="e">
            <v>#N/A</v>
          </cell>
          <cell r="I78">
            <v>263.59699999999998</v>
          </cell>
          <cell r="J78">
            <v>22.40300000000002</v>
          </cell>
          <cell r="K78">
            <v>0</v>
          </cell>
          <cell r="L78">
            <v>50</v>
          </cell>
          <cell r="M78">
            <v>80</v>
          </cell>
          <cell r="N78">
            <v>100</v>
          </cell>
          <cell r="O78">
            <v>0</v>
          </cell>
          <cell r="S78">
            <v>57.2</v>
          </cell>
          <cell r="T78">
            <v>50</v>
          </cell>
          <cell r="U78">
            <v>10.559440559440558</v>
          </cell>
          <cell r="V78">
            <v>5.6643356643356642</v>
          </cell>
          <cell r="Y78">
            <v>66.8</v>
          </cell>
          <cell r="Z78">
            <v>68.8</v>
          </cell>
          <cell r="AA78">
            <v>66.8</v>
          </cell>
          <cell r="AB78">
            <v>37.475999999999999</v>
          </cell>
          <cell r="AC78" t="str">
            <v>увел</v>
          </cell>
          <cell r="AD78" t="str">
            <v>увел</v>
          </cell>
        </row>
        <row r="79">
          <cell r="A79" t="str">
            <v>6862 ДОМАШНИЙ РЕЦЕПТ СО ШПИК. Коровино вар п/о  ОСТАНКИНО</v>
          </cell>
          <cell r="B79" t="str">
            <v>кг</v>
          </cell>
          <cell r="C79">
            <v>51.53</v>
          </cell>
          <cell r="E79">
            <v>43.947000000000003</v>
          </cell>
          <cell r="F79">
            <v>7.5830000000000002</v>
          </cell>
          <cell r="G79">
            <v>1</v>
          </cell>
          <cell r="H79" t="e">
            <v>#N/A</v>
          </cell>
          <cell r="I79">
            <v>43.4</v>
          </cell>
          <cell r="J79">
            <v>0.54700000000000415</v>
          </cell>
          <cell r="K79">
            <v>40</v>
          </cell>
          <cell r="L79">
            <v>10</v>
          </cell>
          <cell r="M79">
            <v>30</v>
          </cell>
          <cell r="N79">
            <v>0</v>
          </cell>
          <cell r="O79">
            <v>0</v>
          </cell>
          <cell r="S79">
            <v>8.7894000000000005</v>
          </cell>
          <cell r="U79">
            <v>9.9646164698386688</v>
          </cell>
          <cell r="V79">
            <v>0.862743759528523</v>
          </cell>
          <cell r="Y79">
            <v>11.8118</v>
          </cell>
          <cell r="Z79">
            <v>6.3130000000000006</v>
          </cell>
          <cell r="AA79">
            <v>14.622999999999999</v>
          </cell>
          <cell r="AB79">
            <v>5.9240000000000004</v>
          </cell>
          <cell r="AC79" t="str">
            <v>Витал</v>
          </cell>
          <cell r="AD79" t="str">
            <v>костик</v>
          </cell>
        </row>
        <row r="80">
          <cell r="A80" t="str">
            <v>6866 ВЕТЧ.НЕЖНАЯ Коровино п/о_Маяк  ОСТАНКИНО</v>
          </cell>
          <cell r="B80" t="str">
            <v>кг</v>
          </cell>
          <cell r="C80">
            <v>41.887</v>
          </cell>
          <cell r="D80">
            <v>500.50200000000001</v>
          </cell>
          <cell r="E80">
            <v>162.16499999999999</v>
          </cell>
          <cell r="F80">
            <v>372.48500000000001</v>
          </cell>
          <cell r="G80">
            <v>1</v>
          </cell>
          <cell r="H80" t="e">
            <v>#N/A</v>
          </cell>
          <cell r="I80">
            <v>159</v>
          </cell>
          <cell r="J80">
            <v>3.164999999999992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S80">
            <v>32.433</v>
          </cell>
          <cell r="U80">
            <v>11.484753183485957</v>
          </cell>
          <cell r="V80">
            <v>11.484753183485957</v>
          </cell>
          <cell r="Y80">
            <v>37.167000000000002</v>
          </cell>
          <cell r="Z80">
            <v>54.051000000000002</v>
          </cell>
          <cell r="AA80">
            <v>35.796399999999998</v>
          </cell>
          <cell r="AB80">
            <v>43.411999999999999</v>
          </cell>
          <cell r="AC80" t="str">
            <v>Витал</v>
          </cell>
          <cell r="AD80" t="str">
            <v>Витал</v>
          </cell>
        </row>
        <row r="81">
          <cell r="A81" t="str">
            <v>6909 ДЛЯ ДЕТЕЙ сос п/о мгс 0.33кг 8шт.  ОСТАНКИНО</v>
          </cell>
          <cell r="B81" t="str">
            <v>шт</v>
          </cell>
          <cell r="C81">
            <v>321</v>
          </cell>
          <cell r="D81">
            <v>6</v>
          </cell>
          <cell r="E81">
            <v>307</v>
          </cell>
          <cell r="F81">
            <v>14</v>
          </cell>
          <cell r="G81">
            <v>0.33</v>
          </cell>
          <cell r="H81">
            <v>30</v>
          </cell>
          <cell r="I81">
            <v>431</v>
          </cell>
          <cell r="J81">
            <v>-124</v>
          </cell>
          <cell r="K81">
            <v>120</v>
          </cell>
          <cell r="L81">
            <v>60</v>
          </cell>
          <cell r="M81">
            <v>60</v>
          </cell>
          <cell r="N81">
            <v>60</v>
          </cell>
          <cell r="O81">
            <v>60</v>
          </cell>
          <cell r="S81">
            <v>61.4</v>
          </cell>
          <cell r="T81">
            <v>120</v>
          </cell>
          <cell r="U81">
            <v>8.0456026058631931</v>
          </cell>
          <cell r="V81">
            <v>0.22801302931596093</v>
          </cell>
          <cell r="Y81">
            <v>92.8</v>
          </cell>
          <cell r="Z81">
            <v>51.8</v>
          </cell>
          <cell r="AA81">
            <v>74.8</v>
          </cell>
          <cell r="AB81">
            <v>58</v>
          </cell>
          <cell r="AC81" t="str">
            <v>Витал</v>
          </cell>
          <cell r="AD81" t="str">
            <v>Витал</v>
          </cell>
        </row>
        <row r="82">
          <cell r="A82" t="str">
            <v>6962 МЯСНИКС ПМ сос б/о мгс 1/160 10шт.  ОСТАНКИНО</v>
          </cell>
          <cell r="B82" t="str">
            <v>шт</v>
          </cell>
          <cell r="C82">
            <v>35</v>
          </cell>
          <cell r="D82">
            <v>2</v>
          </cell>
          <cell r="E82">
            <v>33</v>
          </cell>
          <cell r="F82">
            <v>2</v>
          </cell>
          <cell r="G82">
            <v>0.16</v>
          </cell>
          <cell r="H82" t="e">
            <v>#N/A</v>
          </cell>
          <cell r="I82">
            <v>35</v>
          </cell>
          <cell r="J82">
            <v>-2</v>
          </cell>
          <cell r="K82">
            <v>40</v>
          </cell>
          <cell r="L82">
            <v>0</v>
          </cell>
          <cell r="M82">
            <v>40</v>
          </cell>
          <cell r="N82">
            <v>0</v>
          </cell>
          <cell r="O82">
            <v>0</v>
          </cell>
          <cell r="S82">
            <v>6.6</v>
          </cell>
          <cell r="U82">
            <v>12.424242424242426</v>
          </cell>
          <cell r="V82">
            <v>0.30303030303030304</v>
          </cell>
          <cell r="Y82">
            <v>0</v>
          </cell>
          <cell r="Z82">
            <v>1.4</v>
          </cell>
          <cell r="AA82">
            <v>8.1999999999999993</v>
          </cell>
          <cell r="AB82">
            <v>5</v>
          </cell>
          <cell r="AC82" t="e">
            <v>#N/A</v>
          </cell>
          <cell r="AD82" t="e">
            <v>#N/A</v>
          </cell>
        </row>
        <row r="83">
          <cell r="A83" t="str">
            <v>6987 СУПЕР СЫТНЫЕ ПМ сос п/о мгс 0.6кг 8 шт.  ОСТАНКИНО</v>
          </cell>
          <cell r="B83" t="str">
            <v>шт</v>
          </cell>
          <cell r="C83">
            <v>74</v>
          </cell>
          <cell r="D83">
            <v>1</v>
          </cell>
          <cell r="E83">
            <v>63</v>
          </cell>
          <cell r="F83">
            <v>12</v>
          </cell>
          <cell r="G83">
            <v>0.6</v>
          </cell>
          <cell r="H83" t="e">
            <v>#N/A</v>
          </cell>
          <cell r="I83">
            <v>63</v>
          </cell>
          <cell r="J83">
            <v>0</v>
          </cell>
          <cell r="K83">
            <v>40</v>
          </cell>
          <cell r="L83">
            <v>0</v>
          </cell>
          <cell r="M83">
            <v>0</v>
          </cell>
          <cell r="N83">
            <v>0</v>
          </cell>
          <cell r="O83">
            <v>40</v>
          </cell>
          <cell r="S83">
            <v>12.6</v>
          </cell>
          <cell r="T83">
            <v>40</v>
          </cell>
          <cell r="U83">
            <v>10.476190476190476</v>
          </cell>
          <cell r="V83">
            <v>0.95238095238095244</v>
          </cell>
          <cell r="Y83">
            <v>0</v>
          </cell>
          <cell r="Z83">
            <v>6.2</v>
          </cell>
          <cell r="AA83">
            <v>10.4</v>
          </cell>
          <cell r="AB83">
            <v>12</v>
          </cell>
          <cell r="AC83" t="e">
            <v>#N/A</v>
          </cell>
          <cell r="AD83" t="e">
            <v>#N/A</v>
          </cell>
        </row>
        <row r="84">
          <cell r="A84" t="str">
            <v>7001 КЛАССИЧЕСКИЕ Папа может сар б/о мгс 1*3  ОСТАНКИНО</v>
          </cell>
          <cell r="B84" t="str">
            <v>кг</v>
          </cell>
          <cell r="C84">
            <v>9.0120000000000005</v>
          </cell>
          <cell r="D84">
            <v>727.83199999999999</v>
          </cell>
          <cell r="E84">
            <v>251.655</v>
          </cell>
          <cell r="F84">
            <v>340.09100000000001</v>
          </cell>
          <cell r="G84">
            <v>1</v>
          </cell>
          <cell r="H84" t="e">
            <v>#N/A</v>
          </cell>
          <cell r="I84">
            <v>242.7</v>
          </cell>
          <cell r="J84">
            <v>8.9550000000000125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50</v>
          </cell>
          <cell r="S84">
            <v>50.331000000000003</v>
          </cell>
          <cell r="T84">
            <v>120</v>
          </cell>
          <cell r="U84">
            <v>10.134728099978144</v>
          </cell>
          <cell r="V84">
            <v>6.7570880769307182</v>
          </cell>
          <cell r="Y84">
            <v>14.1988</v>
          </cell>
          <cell r="Z84">
            <v>64.609799999999993</v>
          </cell>
          <cell r="AA84">
            <v>50.4482</v>
          </cell>
          <cell r="AB84">
            <v>98.186999999999998</v>
          </cell>
          <cell r="AC84" t="str">
            <v>зв60</v>
          </cell>
          <cell r="AD84" t="e">
            <v>#N/A</v>
          </cell>
        </row>
        <row r="85">
          <cell r="A85" t="str">
            <v>7035 ВЕТЧ.КЛАССИЧЕСКАЯ ПМ п/о 0.35кг 8шт.  ОСТАНКИНО</v>
          </cell>
          <cell r="B85" t="str">
            <v>шт</v>
          </cell>
          <cell r="C85">
            <v>221</v>
          </cell>
          <cell r="D85">
            <v>365</v>
          </cell>
          <cell r="E85">
            <v>192</v>
          </cell>
          <cell r="F85">
            <v>389</v>
          </cell>
          <cell r="G85">
            <v>0.35</v>
          </cell>
          <cell r="H85">
            <v>60</v>
          </cell>
          <cell r="I85">
            <v>197</v>
          </cell>
          <cell r="J85">
            <v>-5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S85">
            <v>38.4</v>
          </cell>
          <cell r="U85">
            <v>10.130208333333334</v>
          </cell>
          <cell r="V85">
            <v>10.130208333333334</v>
          </cell>
          <cell r="Y85">
            <v>55</v>
          </cell>
          <cell r="Z85">
            <v>59.6</v>
          </cell>
          <cell r="AA85">
            <v>39.4</v>
          </cell>
          <cell r="AB85">
            <v>24</v>
          </cell>
          <cell r="AC85" t="str">
            <v>костик</v>
          </cell>
          <cell r="AD85" t="e">
            <v>#N/A</v>
          </cell>
        </row>
        <row r="86">
          <cell r="A86" t="str">
            <v>7038 С ГОВЯДИНОЙ ПМ сос п/о мгс 1.5*4  ОСТАНКИНО</v>
          </cell>
          <cell r="B86" t="str">
            <v>кг</v>
          </cell>
          <cell r="C86">
            <v>132.52699999999999</v>
          </cell>
          <cell r="D86">
            <v>100.378</v>
          </cell>
          <cell r="E86">
            <v>136.358</v>
          </cell>
          <cell r="F86">
            <v>96.546999999999997</v>
          </cell>
          <cell r="G86">
            <v>1</v>
          </cell>
          <cell r="H86" t="e">
            <v>#N/A</v>
          </cell>
          <cell r="I86">
            <v>133.1</v>
          </cell>
          <cell r="J86">
            <v>3.2580000000000098</v>
          </cell>
          <cell r="K86">
            <v>0</v>
          </cell>
          <cell r="L86">
            <v>0</v>
          </cell>
          <cell r="M86">
            <v>0</v>
          </cell>
          <cell r="N86">
            <v>20</v>
          </cell>
          <cell r="O86">
            <v>20</v>
          </cell>
          <cell r="S86">
            <v>27.271599999999999</v>
          </cell>
          <cell r="T86">
            <v>120</v>
          </cell>
          <cell r="U86">
            <v>9.4071121606359736</v>
          </cell>
          <cell r="V86">
            <v>3.540202995057129</v>
          </cell>
          <cell r="Y86">
            <v>30.4</v>
          </cell>
          <cell r="Z86">
            <v>27.355</v>
          </cell>
          <cell r="AA86">
            <v>21.040399999999998</v>
          </cell>
          <cell r="AB86">
            <v>32.466999999999999</v>
          </cell>
          <cell r="AC86" t="str">
            <v>костик</v>
          </cell>
          <cell r="AD86" t="e">
            <v>#N/A</v>
          </cell>
        </row>
        <row r="87">
          <cell r="A87" t="str">
            <v>7040 С ИНДЕЙКОЙ ПМ сос ц/о в/у 1/270 8шт.  ОСТАНКИНО</v>
          </cell>
          <cell r="B87" t="str">
            <v>шт</v>
          </cell>
          <cell r="C87">
            <v>242</v>
          </cell>
          <cell r="D87">
            <v>126</v>
          </cell>
          <cell r="E87">
            <v>300</v>
          </cell>
          <cell r="F87">
            <v>61</v>
          </cell>
          <cell r="G87">
            <v>0.27</v>
          </cell>
          <cell r="H87" t="e">
            <v>#N/A</v>
          </cell>
          <cell r="I87">
            <v>306</v>
          </cell>
          <cell r="J87">
            <v>-6</v>
          </cell>
          <cell r="K87">
            <v>160</v>
          </cell>
          <cell r="L87">
            <v>80</v>
          </cell>
          <cell r="M87">
            <v>120</v>
          </cell>
          <cell r="N87">
            <v>0</v>
          </cell>
          <cell r="O87">
            <v>40</v>
          </cell>
          <cell r="S87">
            <v>60</v>
          </cell>
          <cell r="T87">
            <v>120</v>
          </cell>
          <cell r="U87">
            <v>9.6833333333333336</v>
          </cell>
          <cell r="V87">
            <v>1.0166666666666666</v>
          </cell>
          <cell r="Y87">
            <v>48.2</v>
          </cell>
          <cell r="Z87">
            <v>52.2</v>
          </cell>
          <cell r="AA87">
            <v>58.8</v>
          </cell>
          <cell r="AB87">
            <v>43</v>
          </cell>
          <cell r="AC87" t="e">
            <v>#N/A</v>
          </cell>
          <cell r="AD87" t="e">
            <v>#N/A</v>
          </cell>
        </row>
        <row r="88">
          <cell r="A88" t="str">
            <v>7052 ПЕППЕРОНИ с/к с/н мгс 1*2_HRC  ОСТАНКИНО</v>
          </cell>
          <cell r="B88" t="str">
            <v>кг</v>
          </cell>
          <cell r="C88">
            <v>27.832000000000001</v>
          </cell>
          <cell r="E88">
            <v>11.666</v>
          </cell>
          <cell r="F88">
            <v>15.115</v>
          </cell>
          <cell r="G88">
            <v>1</v>
          </cell>
          <cell r="H88" t="e">
            <v>#N/A</v>
          </cell>
          <cell r="I88">
            <v>11</v>
          </cell>
          <cell r="J88">
            <v>0.66600000000000037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S88">
            <v>2.3332000000000002</v>
          </cell>
          <cell r="T88">
            <v>10</v>
          </cell>
          <cell r="U88">
            <v>10.764186524944282</v>
          </cell>
          <cell r="V88">
            <v>6.4782273272758442</v>
          </cell>
          <cell r="Y88">
            <v>3.2258000000000004</v>
          </cell>
          <cell r="Z88">
            <v>0.67380000000000007</v>
          </cell>
          <cell r="AA88">
            <v>2.9622000000000002</v>
          </cell>
          <cell r="AB88">
            <v>0</v>
          </cell>
          <cell r="AC88" t="str">
            <v>увел</v>
          </cell>
          <cell r="AD88" t="e">
            <v>#N/A</v>
          </cell>
        </row>
        <row r="89">
          <cell r="A89" t="str">
            <v>7053 БЕКОН ДЛЯ КУЛИНАРИИ с/к с/н мгс 1*2_HRC  ОСТАНКИНО</v>
          </cell>
          <cell r="B89" t="str">
            <v>кг</v>
          </cell>
          <cell r="C89">
            <v>15.568</v>
          </cell>
          <cell r="D89">
            <v>22.254999999999999</v>
          </cell>
          <cell r="E89">
            <v>30.475999999999999</v>
          </cell>
          <cell r="F89">
            <v>5.2039999999999997</v>
          </cell>
          <cell r="G89">
            <v>1</v>
          </cell>
          <cell r="H89" t="e">
            <v>#N/A</v>
          </cell>
          <cell r="I89">
            <v>28.023</v>
          </cell>
          <cell r="J89">
            <v>2.4529999999999994</v>
          </cell>
          <cell r="K89">
            <v>20</v>
          </cell>
          <cell r="L89">
            <v>0</v>
          </cell>
          <cell r="M89">
            <v>10</v>
          </cell>
          <cell r="N89">
            <v>0</v>
          </cell>
          <cell r="O89">
            <v>0</v>
          </cell>
          <cell r="S89">
            <v>6.0952000000000002</v>
          </cell>
          <cell r="T89">
            <v>20</v>
          </cell>
          <cell r="U89">
            <v>9.0569628560178508</v>
          </cell>
          <cell r="V89">
            <v>0.85378658616616343</v>
          </cell>
          <cell r="Y89">
            <v>4.1856</v>
          </cell>
          <cell r="Z89">
            <v>2.9064000000000001</v>
          </cell>
          <cell r="AA89">
            <v>5.3781999999999996</v>
          </cell>
          <cell r="AB89">
            <v>4.4640000000000004</v>
          </cell>
          <cell r="AC89" t="str">
            <v>Вит</v>
          </cell>
          <cell r="AD89" t="e">
            <v>#N/A</v>
          </cell>
        </row>
        <row r="90">
          <cell r="A90" t="str">
            <v>7059 ШПИКАЧКИ СОЧНЫЕ С БЕК. п/о мгс 0.3кг_60с  ОСТАНКИНО</v>
          </cell>
          <cell r="B90" t="str">
            <v>шт</v>
          </cell>
          <cell r="C90">
            <v>76</v>
          </cell>
          <cell r="D90">
            <v>40</v>
          </cell>
          <cell r="E90">
            <v>94</v>
          </cell>
          <cell r="F90">
            <v>22</v>
          </cell>
          <cell r="G90">
            <v>0.3</v>
          </cell>
          <cell r="H90" t="e">
            <v>#N/A</v>
          </cell>
          <cell r="I90">
            <v>94</v>
          </cell>
          <cell r="J90">
            <v>0</v>
          </cell>
          <cell r="K90">
            <v>80</v>
          </cell>
          <cell r="L90">
            <v>80</v>
          </cell>
          <cell r="M90">
            <v>40</v>
          </cell>
          <cell r="N90">
            <v>0</v>
          </cell>
          <cell r="O90">
            <v>0</v>
          </cell>
          <cell r="S90">
            <v>18.8</v>
          </cell>
          <cell r="U90">
            <v>11.808510638297872</v>
          </cell>
          <cell r="V90">
            <v>1.1702127659574468</v>
          </cell>
          <cell r="Y90">
            <v>22</v>
          </cell>
          <cell r="Z90">
            <v>26</v>
          </cell>
          <cell r="AA90">
            <v>31.6</v>
          </cell>
          <cell r="AB90">
            <v>12</v>
          </cell>
          <cell r="AC90" t="str">
            <v>увел</v>
          </cell>
          <cell r="AD90" t="e">
            <v>#N/A</v>
          </cell>
        </row>
        <row r="91">
          <cell r="A91" t="str">
            <v>7066 СОЧНЫЕ ПМ сос п/о мгс 0.41кг 10шт_50с  ОСТАНКИНО</v>
          </cell>
          <cell r="B91" t="str">
            <v>шт</v>
          </cell>
          <cell r="C91">
            <v>6256</v>
          </cell>
          <cell r="D91">
            <v>7535</v>
          </cell>
          <cell r="E91">
            <v>7625</v>
          </cell>
          <cell r="F91">
            <v>4990</v>
          </cell>
          <cell r="G91">
            <v>0.41</v>
          </cell>
          <cell r="H91" t="e">
            <v>#N/A</v>
          </cell>
          <cell r="I91">
            <v>7682</v>
          </cell>
          <cell r="J91">
            <v>-57</v>
          </cell>
          <cell r="K91">
            <v>450</v>
          </cell>
          <cell r="L91">
            <v>1700</v>
          </cell>
          <cell r="M91">
            <v>2200</v>
          </cell>
          <cell r="N91">
            <v>800</v>
          </cell>
          <cell r="O91">
            <v>1100</v>
          </cell>
          <cell r="S91">
            <v>1525</v>
          </cell>
          <cell r="T91">
            <v>5500</v>
          </cell>
          <cell r="U91">
            <v>10.977049180327869</v>
          </cell>
          <cell r="V91">
            <v>3.2721311475409838</v>
          </cell>
          <cell r="Y91">
            <v>1493.6</v>
          </cell>
          <cell r="Z91">
            <v>1361</v>
          </cell>
          <cell r="AA91">
            <v>1530.2</v>
          </cell>
          <cell r="AB91">
            <v>2090</v>
          </cell>
          <cell r="AC91" t="e">
            <v>#N/A</v>
          </cell>
          <cell r="AD91" t="e">
            <v>#N/A</v>
          </cell>
        </row>
        <row r="92">
          <cell r="A92" t="str">
            <v>7070 СОЧНЫЕ ПМ сос п/о мгс 1.5*4_А_50с  ОСТАНКИНО</v>
          </cell>
          <cell r="B92" t="str">
            <v>кг</v>
          </cell>
          <cell r="C92">
            <v>1825.836</v>
          </cell>
          <cell r="D92">
            <v>4746.8209999999999</v>
          </cell>
          <cell r="E92">
            <v>3878</v>
          </cell>
          <cell r="F92">
            <v>3123</v>
          </cell>
          <cell r="G92">
            <v>1</v>
          </cell>
          <cell r="H92" t="e">
            <v>#N/A</v>
          </cell>
          <cell r="I92">
            <v>3463.3</v>
          </cell>
          <cell r="J92">
            <v>414.69999999999982</v>
          </cell>
          <cell r="K92">
            <v>0</v>
          </cell>
          <cell r="L92">
            <v>1050</v>
          </cell>
          <cell r="M92">
            <v>1100</v>
          </cell>
          <cell r="N92">
            <v>500</v>
          </cell>
          <cell r="O92">
            <v>500</v>
          </cell>
          <cell r="S92">
            <v>775.6</v>
          </cell>
          <cell r="T92">
            <v>2300</v>
          </cell>
          <cell r="U92">
            <v>11.053378029912325</v>
          </cell>
          <cell r="V92">
            <v>4.0265600825167613</v>
          </cell>
          <cell r="Y92">
            <v>706</v>
          </cell>
          <cell r="Z92">
            <v>748</v>
          </cell>
          <cell r="AA92">
            <v>819.6</v>
          </cell>
          <cell r="AB92">
            <v>953.69100000000003</v>
          </cell>
          <cell r="AC92" t="e">
            <v>#N/A</v>
          </cell>
          <cell r="AD92" t="e">
            <v>#N/A</v>
          </cell>
        </row>
        <row r="93">
          <cell r="A93" t="str">
            <v>7073 МОЛОЧ.ПРЕМИУМ ПМ сос п/о в/у 1/350_50с  ОСТАНКИНО</v>
          </cell>
          <cell r="B93" t="str">
            <v>шт</v>
          </cell>
          <cell r="C93">
            <v>1590</v>
          </cell>
          <cell r="D93">
            <v>2174</v>
          </cell>
          <cell r="E93">
            <v>2121</v>
          </cell>
          <cell r="F93">
            <v>1587</v>
          </cell>
          <cell r="G93">
            <v>0.35</v>
          </cell>
          <cell r="H93" t="e">
            <v>#N/A</v>
          </cell>
          <cell r="I93">
            <v>2133</v>
          </cell>
          <cell r="J93">
            <v>-12</v>
          </cell>
          <cell r="K93">
            <v>280</v>
          </cell>
          <cell r="L93">
            <v>640</v>
          </cell>
          <cell r="M93">
            <v>840</v>
          </cell>
          <cell r="N93">
            <v>0</v>
          </cell>
          <cell r="O93">
            <v>280</v>
          </cell>
          <cell r="S93">
            <v>424.2</v>
          </cell>
          <cell r="T93">
            <v>1200</v>
          </cell>
          <cell r="U93">
            <v>11.37906647807638</v>
          </cell>
          <cell r="V93">
            <v>3.7411598302687414</v>
          </cell>
          <cell r="Y93">
            <v>483.6</v>
          </cell>
          <cell r="Z93">
            <v>430</v>
          </cell>
          <cell r="AA93">
            <v>469.6</v>
          </cell>
          <cell r="AB93">
            <v>473</v>
          </cell>
          <cell r="AC93" t="e">
            <v>#N/A</v>
          </cell>
          <cell r="AD93" t="e">
            <v>#N/A</v>
          </cell>
        </row>
        <row r="94">
          <cell r="A94" t="str">
            <v>7074 МОЛОЧ.ПРЕМИУМ ПМ сос п/о мгс 0.6кг_50с  ОСТАНКИНО</v>
          </cell>
          <cell r="B94" t="str">
            <v>шт</v>
          </cell>
          <cell r="C94">
            <v>146</v>
          </cell>
          <cell r="D94">
            <v>448</v>
          </cell>
          <cell r="E94">
            <v>158</v>
          </cell>
          <cell r="F94">
            <v>419</v>
          </cell>
          <cell r="G94">
            <v>0.6</v>
          </cell>
          <cell r="H94" t="e">
            <v>#N/A</v>
          </cell>
          <cell r="I94">
            <v>168</v>
          </cell>
          <cell r="J94">
            <v>-10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S94">
            <v>31.6</v>
          </cell>
          <cell r="U94">
            <v>13.259493670886075</v>
          </cell>
          <cell r="V94">
            <v>13.259493670886075</v>
          </cell>
          <cell r="Y94">
            <v>52.6</v>
          </cell>
          <cell r="Z94">
            <v>62</v>
          </cell>
          <cell r="AA94">
            <v>37.200000000000003</v>
          </cell>
          <cell r="AB94">
            <v>19</v>
          </cell>
          <cell r="AC94" t="e">
            <v>#N/A</v>
          </cell>
          <cell r="AD94" t="e">
            <v>#N/A</v>
          </cell>
        </row>
        <row r="95">
          <cell r="A95" t="str">
            <v>7075 МОЛОЧ.ПРЕМИУМ ПМ сос п/о мгс 1.5*4_О_50с  ОСТАНКИНО</v>
          </cell>
          <cell r="B95" t="str">
            <v>кг</v>
          </cell>
          <cell r="C95">
            <v>241.999</v>
          </cell>
          <cell r="D95">
            <v>238.869</v>
          </cell>
          <cell r="E95">
            <v>259.89</v>
          </cell>
          <cell r="F95">
            <v>217.79300000000001</v>
          </cell>
          <cell r="G95">
            <v>1</v>
          </cell>
          <cell r="H95" t="e">
            <v>#N/A</v>
          </cell>
          <cell r="I95">
            <v>256</v>
          </cell>
          <cell r="J95">
            <v>3.8899999999999864</v>
          </cell>
          <cell r="K95">
            <v>0</v>
          </cell>
          <cell r="L95">
            <v>20</v>
          </cell>
          <cell r="M95">
            <v>80</v>
          </cell>
          <cell r="N95">
            <v>50</v>
          </cell>
          <cell r="O95">
            <v>0</v>
          </cell>
          <cell r="S95">
            <v>51.977999999999994</v>
          </cell>
          <cell r="T95">
            <v>150</v>
          </cell>
          <cell r="U95">
            <v>9.9617722882758102</v>
          </cell>
          <cell r="V95">
            <v>4.1900996575474245</v>
          </cell>
          <cell r="Y95">
            <v>71.275599999999997</v>
          </cell>
          <cell r="Z95">
            <v>62</v>
          </cell>
          <cell r="AA95">
            <v>56.843399999999995</v>
          </cell>
          <cell r="AB95">
            <v>139.786</v>
          </cell>
          <cell r="AC95" t="e">
            <v>#N/A</v>
          </cell>
          <cell r="AD95" t="e">
            <v>#N/A</v>
          </cell>
        </row>
        <row r="96">
          <cell r="A96" t="str">
            <v>7077 МЯСНЫЕ С ГОВЯД.ПМ сос п/о мгс 0.4кг_50с  ОСТАНКИНО</v>
          </cell>
          <cell r="B96" t="str">
            <v>шт</v>
          </cell>
          <cell r="C96">
            <v>1144</v>
          </cell>
          <cell r="D96">
            <v>898</v>
          </cell>
          <cell r="E96">
            <v>1059</v>
          </cell>
          <cell r="F96">
            <v>968</v>
          </cell>
          <cell r="G96">
            <v>0.4</v>
          </cell>
          <cell r="H96" t="e">
            <v>#N/A</v>
          </cell>
          <cell r="I96">
            <v>1038</v>
          </cell>
          <cell r="J96">
            <v>21</v>
          </cell>
          <cell r="K96">
            <v>0</v>
          </cell>
          <cell r="L96">
            <v>240</v>
          </cell>
          <cell r="M96">
            <v>480</v>
          </cell>
          <cell r="N96">
            <v>0</v>
          </cell>
          <cell r="O96">
            <v>120</v>
          </cell>
          <cell r="S96">
            <v>211.8</v>
          </cell>
          <cell r="T96">
            <v>600</v>
          </cell>
          <cell r="U96">
            <v>11.369216241737488</v>
          </cell>
          <cell r="V96">
            <v>4.570349386213409</v>
          </cell>
          <cell r="Y96">
            <v>280.60000000000002</v>
          </cell>
          <cell r="Z96">
            <v>239</v>
          </cell>
          <cell r="AA96">
            <v>222.2</v>
          </cell>
          <cell r="AB96">
            <v>258</v>
          </cell>
          <cell r="AC96" t="str">
            <v>плакат</v>
          </cell>
          <cell r="AD96" t="e">
            <v>#N/A</v>
          </cell>
        </row>
        <row r="97">
          <cell r="A97" t="str">
            <v>7080 СЛИВОЧНЫЕ ПМ сос п/о мгс 0.41кг 10шт. 50с  ОСТАНКИНО</v>
          </cell>
          <cell r="B97" t="str">
            <v>шт</v>
          </cell>
          <cell r="C97">
            <v>1427</v>
          </cell>
          <cell r="D97">
            <v>4560</v>
          </cell>
          <cell r="E97">
            <v>2761</v>
          </cell>
          <cell r="F97">
            <v>3168</v>
          </cell>
          <cell r="G97">
            <v>0.41</v>
          </cell>
          <cell r="H97" t="e">
            <v>#N/A</v>
          </cell>
          <cell r="I97">
            <v>2806</v>
          </cell>
          <cell r="J97">
            <v>-45</v>
          </cell>
          <cell r="K97">
            <v>0</v>
          </cell>
          <cell r="L97">
            <v>0</v>
          </cell>
          <cell r="M97">
            <v>200</v>
          </cell>
          <cell r="N97">
            <v>700</v>
          </cell>
          <cell r="O97">
            <v>300</v>
          </cell>
          <cell r="S97">
            <v>552.20000000000005</v>
          </cell>
          <cell r="T97">
            <v>1700</v>
          </cell>
          <cell r="U97">
            <v>10.988772183991307</v>
          </cell>
          <cell r="V97">
            <v>5.7370517928286846</v>
          </cell>
          <cell r="Y97">
            <v>576.6</v>
          </cell>
          <cell r="Z97">
            <v>663</v>
          </cell>
          <cell r="AA97">
            <v>572.79999999999995</v>
          </cell>
          <cell r="AB97">
            <v>743</v>
          </cell>
          <cell r="AC97" t="e">
            <v>#N/A</v>
          </cell>
          <cell r="AD97" t="e">
            <v>#N/A</v>
          </cell>
        </row>
        <row r="98">
          <cell r="A98" t="str">
            <v>7082 СЛИВОЧНЫЕ ПМ сос п/о мгс 1.5*4_50с  ОСТАНКИНО</v>
          </cell>
          <cell r="B98" t="str">
            <v>кг</v>
          </cell>
          <cell r="C98">
            <v>204.28399999999999</v>
          </cell>
          <cell r="D98">
            <v>88.146000000000001</v>
          </cell>
          <cell r="E98">
            <v>144.22399999999999</v>
          </cell>
          <cell r="F98">
            <v>137.06800000000001</v>
          </cell>
          <cell r="G98">
            <v>1</v>
          </cell>
          <cell r="H98" t="e">
            <v>#N/A</v>
          </cell>
          <cell r="I98">
            <v>144.4</v>
          </cell>
          <cell r="J98">
            <v>-0.17600000000001614</v>
          </cell>
          <cell r="K98">
            <v>0</v>
          </cell>
          <cell r="L98">
            <v>0</v>
          </cell>
          <cell r="M98">
            <v>30</v>
          </cell>
          <cell r="N98">
            <v>30</v>
          </cell>
          <cell r="O98">
            <v>0</v>
          </cell>
          <cell r="S98">
            <v>28.844799999999999</v>
          </cell>
          <cell r="T98">
            <v>90</v>
          </cell>
          <cell r="U98">
            <v>9.9521577546039488</v>
          </cell>
          <cell r="V98">
            <v>4.7519136898158427</v>
          </cell>
          <cell r="Y98">
            <v>38.531599999999997</v>
          </cell>
          <cell r="Z98">
            <v>31.2</v>
          </cell>
          <cell r="AA98">
            <v>27.379799999999999</v>
          </cell>
          <cell r="AB98">
            <v>18.542999999999999</v>
          </cell>
          <cell r="AC98" t="e">
            <v>#N/A</v>
          </cell>
          <cell r="AD98" t="e">
            <v>#N/A</v>
          </cell>
        </row>
        <row r="99">
          <cell r="A99" t="str">
            <v>7087 ШПИК С ЧЕСНОК.И ПЕРЦЕМ к/в в/у 0.3кг_50с  ОСТАНКИНО</v>
          </cell>
          <cell r="B99" t="str">
            <v>шт</v>
          </cell>
          <cell r="C99">
            <v>32</v>
          </cell>
          <cell r="D99">
            <v>11</v>
          </cell>
          <cell r="E99">
            <v>43</v>
          </cell>
          <cell r="G99">
            <v>0</v>
          </cell>
          <cell r="H99" t="e">
            <v>#N/A</v>
          </cell>
          <cell r="I99">
            <v>44</v>
          </cell>
          <cell r="J99">
            <v>-1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S99">
            <v>8.6</v>
          </cell>
          <cell r="U99">
            <v>0</v>
          </cell>
          <cell r="V99">
            <v>0</v>
          </cell>
          <cell r="Y99">
            <v>0</v>
          </cell>
          <cell r="Z99">
            <v>0.4</v>
          </cell>
          <cell r="AA99">
            <v>6</v>
          </cell>
          <cell r="AB99">
            <v>33</v>
          </cell>
          <cell r="AC99" t="e">
            <v>#N/A</v>
          </cell>
          <cell r="AD99" t="e">
            <v>#N/A</v>
          </cell>
        </row>
        <row r="100">
          <cell r="A100" t="str">
            <v>7090 СВИНИНА ПО-ДОМ. к/в мл/к в/у 0.3кг_50с  ОСТАНКИНО</v>
          </cell>
          <cell r="B100" t="str">
            <v>шт</v>
          </cell>
          <cell r="C100">
            <v>133</v>
          </cell>
          <cell r="D100">
            <v>2</v>
          </cell>
          <cell r="E100">
            <v>23</v>
          </cell>
          <cell r="F100">
            <v>109</v>
          </cell>
          <cell r="G100">
            <v>0</v>
          </cell>
          <cell r="H100" t="e">
            <v>#N/A</v>
          </cell>
          <cell r="I100">
            <v>25</v>
          </cell>
          <cell r="J100">
            <v>-2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S100">
            <v>4.5999999999999996</v>
          </cell>
          <cell r="U100">
            <v>23.695652173913047</v>
          </cell>
          <cell r="V100">
            <v>23.695652173913047</v>
          </cell>
          <cell r="Y100">
            <v>0</v>
          </cell>
          <cell r="Z100">
            <v>1.4</v>
          </cell>
          <cell r="AA100">
            <v>5.2</v>
          </cell>
          <cell r="AB100">
            <v>2</v>
          </cell>
          <cell r="AC100" t="e">
            <v>#N/A</v>
          </cell>
          <cell r="AD100" t="e">
            <v>#N/A</v>
          </cell>
        </row>
        <row r="101">
          <cell r="A101" t="str">
            <v>7092 БЕКОН Папа может с/к с/н в/у 1/140_50с  ОСТАНКИНО</v>
          </cell>
          <cell r="B101" t="str">
            <v>шт</v>
          </cell>
          <cell r="C101">
            <v>1011</v>
          </cell>
          <cell r="D101">
            <v>306</v>
          </cell>
          <cell r="E101">
            <v>765</v>
          </cell>
          <cell r="F101">
            <v>535</v>
          </cell>
          <cell r="G101">
            <v>0.14000000000000001</v>
          </cell>
          <cell r="H101" t="e">
            <v>#N/A</v>
          </cell>
          <cell r="I101">
            <v>775</v>
          </cell>
          <cell r="J101">
            <v>-10</v>
          </cell>
          <cell r="K101">
            <v>200</v>
          </cell>
          <cell r="L101">
            <v>0</v>
          </cell>
          <cell r="M101">
            <v>280</v>
          </cell>
          <cell r="N101">
            <v>120</v>
          </cell>
          <cell r="O101">
            <v>120</v>
          </cell>
          <cell r="S101">
            <v>153</v>
          </cell>
          <cell r="T101">
            <v>240</v>
          </cell>
          <cell r="U101">
            <v>9.7712418300653603</v>
          </cell>
          <cell r="V101">
            <v>3.4967320261437909</v>
          </cell>
          <cell r="Y101">
            <v>207.2</v>
          </cell>
          <cell r="Z101">
            <v>155</v>
          </cell>
          <cell r="AA101">
            <v>157.19999999999999</v>
          </cell>
          <cell r="AB101">
            <v>151</v>
          </cell>
          <cell r="AC101" t="e">
            <v>#N/A</v>
          </cell>
          <cell r="AD101" t="e">
            <v>#N/A</v>
          </cell>
        </row>
        <row r="102">
          <cell r="A102" t="str">
            <v>7103 БЕКОН с/к с/н в/у 1/180 10шт.  ОСТАНКИНО</v>
          </cell>
          <cell r="B102" t="str">
            <v>шт</v>
          </cell>
          <cell r="C102">
            <v>596</v>
          </cell>
          <cell r="D102">
            <v>3</v>
          </cell>
          <cell r="E102">
            <v>206</v>
          </cell>
          <cell r="F102">
            <v>390</v>
          </cell>
          <cell r="G102">
            <v>0.18</v>
          </cell>
          <cell r="H102" t="e">
            <v>#N/A</v>
          </cell>
          <cell r="I102">
            <v>209</v>
          </cell>
          <cell r="J102">
            <v>-3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S102">
            <v>41.2</v>
          </cell>
          <cell r="U102">
            <v>9.4660194174757279</v>
          </cell>
          <cell r="V102">
            <v>9.4660194174757279</v>
          </cell>
          <cell r="Y102">
            <v>79</v>
          </cell>
          <cell r="Z102">
            <v>45</v>
          </cell>
          <cell r="AA102">
            <v>32</v>
          </cell>
          <cell r="AB102">
            <v>43</v>
          </cell>
          <cell r="AC102" t="str">
            <v>увел</v>
          </cell>
          <cell r="AD102" t="e">
            <v>#N/A</v>
          </cell>
        </row>
        <row r="103">
          <cell r="A103" t="str">
            <v>БОНУС ДОМАШНИЙ РЕЦЕПТ Коровино 0.5кг 8шт. (6305)</v>
          </cell>
          <cell r="B103" t="str">
            <v>шт</v>
          </cell>
          <cell r="C103">
            <v>57</v>
          </cell>
          <cell r="E103">
            <v>34</v>
          </cell>
          <cell r="F103">
            <v>23</v>
          </cell>
          <cell r="G103">
            <v>0</v>
          </cell>
          <cell r="H103" t="e">
            <v>#N/A</v>
          </cell>
          <cell r="I103">
            <v>34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S103">
            <v>6.8</v>
          </cell>
          <cell r="U103">
            <v>3.3823529411764706</v>
          </cell>
          <cell r="V103">
            <v>3.3823529411764706</v>
          </cell>
          <cell r="Y103">
            <v>1.6</v>
          </cell>
          <cell r="Z103">
            <v>8.6</v>
          </cell>
          <cell r="AA103">
            <v>8.6</v>
          </cell>
          <cell r="AB103">
            <v>9</v>
          </cell>
          <cell r="AC103" t="e">
            <v>#N/A</v>
          </cell>
          <cell r="AD103" t="e">
            <v>#N/A</v>
          </cell>
        </row>
        <row r="104">
          <cell r="A104" t="str">
            <v>БОНУС ДОМАШНИЙ РЕЦЕПТ Коровино вар п/о (5324)</v>
          </cell>
          <cell r="B104" t="str">
            <v>кг</v>
          </cell>
          <cell r="C104">
            <v>32.630000000000003</v>
          </cell>
          <cell r="D104">
            <v>3.9460000000000002</v>
          </cell>
          <cell r="E104">
            <v>21.702000000000002</v>
          </cell>
          <cell r="F104">
            <v>10.928000000000001</v>
          </cell>
          <cell r="G104">
            <v>0</v>
          </cell>
          <cell r="H104" t="e">
            <v>#N/A</v>
          </cell>
          <cell r="I104">
            <v>26</v>
          </cell>
          <cell r="J104">
            <v>-4.2979999999999983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S104">
            <v>4.3404000000000007</v>
          </cell>
          <cell r="U104">
            <v>2.5177403004331396</v>
          </cell>
          <cell r="V104">
            <v>2.5177403004331396</v>
          </cell>
          <cell r="Y104">
            <v>5.1643999999999997</v>
          </cell>
          <cell r="Z104">
            <v>8.6652000000000005</v>
          </cell>
          <cell r="AA104">
            <v>6.7031999999999998</v>
          </cell>
          <cell r="AB104">
            <v>3.9260000000000002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382.53699999999998</v>
          </cell>
          <cell r="D105">
            <v>7.577</v>
          </cell>
          <cell r="E105">
            <v>369.28500000000003</v>
          </cell>
          <cell r="F105">
            <v>13.252000000000001</v>
          </cell>
          <cell r="G105">
            <v>0</v>
          </cell>
          <cell r="H105" t="e">
            <v>#N/A</v>
          </cell>
          <cell r="I105">
            <v>364.5</v>
          </cell>
          <cell r="J105">
            <v>4.785000000000025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S105">
            <v>73.856999999999999</v>
          </cell>
          <cell r="U105">
            <v>0.17942781320660195</v>
          </cell>
          <cell r="V105">
            <v>0.17942781320660195</v>
          </cell>
          <cell r="Y105">
            <v>49.923000000000002</v>
          </cell>
          <cell r="Z105">
            <v>54.572000000000003</v>
          </cell>
          <cell r="AA105">
            <v>85.877399999999994</v>
          </cell>
          <cell r="AB105">
            <v>184.97499999999999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C106">
            <v>272</v>
          </cell>
          <cell r="D106">
            <v>2</v>
          </cell>
          <cell r="E106">
            <v>55</v>
          </cell>
          <cell r="F106">
            <v>217</v>
          </cell>
          <cell r="G106">
            <v>0</v>
          </cell>
          <cell r="H106">
            <v>0</v>
          </cell>
          <cell r="I106">
            <v>57</v>
          </cell>
          <cell r="J106">
            <v>-2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S106">
            <v>11</v>
          </cell>
          <cell r="U106">
            <v>19.727272727272727</v>
          </cell>
          <cell r="V106">
            <v>19.727272727272727</v>
          </cell>
          <cell r="Y106">
            <v>25.2</v>
          </cell>
          <cell r="Z106">
            <v>18.600000000000001</v>
          </cell>
          <cell r="AA106">
            <v>13</v>
          </cell>
          <cell r="AB106">
            <v>31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21.02.2025 - 27.02.2025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</v>
          </cell>
          <cell r="F7">
            <v>582.46600000000001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9.1</v>
          </cell>
          <cell r="F8">
            <v>473.04199999999997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1752.0070000000001</v>
          </cell>
        </row>
        <row r="10">
          <cell r="A10" t="str">
            <v xml:space="preserve"> 022  Колбаса Вязанка со шпиком, вектор 0,5кг, ПОКОМ</v>
          </cell>
          <cell r="D10">
            <v>3</v>
          </cell>
          <cell r="F10">
            <v>3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844</v>
          </cell>
          <cell r="F11">
            <v>2903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280</v>
          </cell>
          <cell r="F12">
            <v>3591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2073</v>
          </cell>
          <cell r="F13">
            <v>5483</v>
          </cell>
        </row>
        <row r="14">
          <cell r="A14" t="str">
            <v xml:space="preserve"> 034  Сосиски Рубленые, Вязанка вискофан МГС, 0.5кг, ПОКОМ</v>
          </cell>
          <cell r="D14">
            <v>5</v>
          </cell>
          <cell r="F14">
            <v>5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81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221</v>
          </cell>
        </row>
        <row r="17">
          <cell r="A17" t="str">
            <v xml:space="preserve"> 049  Колбаса Баварушка с грудинкой , фиброуз в/у 0.35 кг, ТМ Стародворье    ПОКОМ</v>
          </cell>
          <cell r="D17">
            <v>2</v>
          </cell>
          <cell r="F17">
            <v>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</v>
          </cell>
          <cell r="F18">
            <v>268</v>
          </cell>
        </row>
        <row r="19">
          <cell r="A19" t="str">
            <v xml:space="preserve"> 073  Колбаса Салями Баварушка зернистая, в/у 0.35 кг срез, ТМ Стародворье ПОКОМ</v>
          </cell>
          <cell r="D19">
            <v>2</v>
          </cell>
          <cell r="F19">
            <v>2</v>
          </cell>
        </row>
        <row r="20">
          <cell r="A20" t="str">
            <v xml:space="preserve"> 079  Колбаса Сервелат Кремлевский,  0.35 кг, ПОКОМ</v>
          </cell>
          <cell r="F20">
            <v>12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</v>
          </cell>
          <cell r="F21">
            <v>1020</v>
          </cell>
        </row>
        <row r="22">
          <cell r="A22" t="str">
            <v xml:space="preserve"> 092  Сосиски Баварские с сыром,  0.42кг,ПОКОМ</v>
          </cell>
          <cell r="D22">
            <v>5</v>
          </cell>
          <cell r="F22">
            <v>5</v>
          </cell>
        </row>
        <row r="23">
          <cell r="A23" t="str">
            <v xml:space="preserve"> 093  Сосиски Баварские с сыром, БАВАРУШКИ МГС 0.42кг, ТМ Стародворье    ПОКОМ</v>
          </cell>
          <cell r="D23">
            <v>5</v>
          </cell>
          <cell r="F23">
            <v>5</v>
          </cell>
        </row>
        <row r="24">
          <cell r="A24" t="str">
            <v xml:space="preserve"> 094  Сосиски Баварские,  0.35кг, ТМ Колбасный стандарт ПОКОМ</v>
          </cell>
          <cell r="D24">
            <v>5</v>
          </cell>
          <cell r="F24">
            <v>5</v>
          </cell>
        </row>
        <row r="25">
          <cell r="A25" t="str">
            <v xml:space="preserve"> 096  Сосиски Баварские,  0.42кг,ПОКОМ</v>
          </cell>
          <cell r="D25">
            <v>5</v>
          </cell>
          <cell r="F25">
            <v>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</v>
          </cell>
          <cell r="F26">
            <v>575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254</v>
          </cell>
          <cell r="F27">
            <v>379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72</v>
          </cell>
          <cell r="F28">
            <v>403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695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0.85</v>
          </cell>
          <cell r="F30">
            <v>410.77100000000002</v>
          </cell>
        </row>
        <row r="31">
          <cell r="A31" t="str">
            <v xml:space="preserve"> 201  Ветчина Нежная ТМ Особый рецепт, (2,5кг), ПОКОМ</v>
          </cell>
          <cell r="D31">
            <v>27.501000000000001</v>
          </cell>
          <cell r="F31">
            <v>4537.9530000000004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2.4</v>
          </cell>
          <cell r="F32">
            <v>334.64699999999999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10</v>
          </cell>
          <cell r="F33">
            <v>1171.154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1.6</v>
          </cell>
          <cell r="F34">
            <v>539.96799999999996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2.5</v>
          </cell>
          <cell r="F35">
            <v>2.5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1.651</v>
          </cell>
          <cell r="F36">
            <v>159.72499999999999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4.0510000000000002</v>
          </cell>
          <cell r="F37">
            <v>159.136</v>
          </cell>
        </row>
        <row r="38">
          <cell r="A38" t="str">
            <v xml:space="preserve"> 240  Колбаса Салями охотничья, ВЕС. ПОКОМ</v>
          </cell>
          <cell r="F38">
            <v>4.8819999999999997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3.2010000000000001</v>
          </cell>
          <cell r="F39">
            <v>384.72399999999999</v>
          </cell>
        </row>
        <row r="40">
          <cell r="A40" t="str">
            <v xml:space="preserve"> 247  Сардельки Нежные, ВЕС.  ПОКОМ</v>
          </cell>
          <cell r="D40">
            <v>2.6</v>
          </cell>
          <cell r="F40">
            <v>99.882000000000005</v>
          </cell>
        </row>
        <row r="41">
          <cell r="A41" t="str">
            <v xml:space="preserve"> 248  Сардельки Сочные ТМ Особый рецепт,   ПОКОМ</v>
          </cell>
          <cell r="D41">
            <v>2.6</v>
          </cell>
          <cell r="F41">
            <v>123.76300000000001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9.202</v>
          </cell>
          <cell r="F42">
            <v>991.28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70.114999999999995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F44">
            <v>139.4</v>
          </cell>
        </row>
        <row r="45">
          <cell r="A45" t="str">
            <v xml:space="preserve"> 263  Шпикачки Стародворские, ВЕС.  ПОКОМ</v>
          </cell>
          <cell r="D45">
            <v>1.3</v>
          </cell>
          <cell r="F45">
            <v>125.669</v>
          </cell>
        </row>
        <row r="46">
          <cell r="A46" t="str">
            <v xml:space="preserve"> 265  Колбаса Балыкбургская, ВЕС, ТМ Баварушка  ПОКОМ</v>
          </cell>
          <cell r="F46">
            <v>45.3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F47">
            <v>51.65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2.1</v>
          </cell>
          <cell r="F48">
            <v>62.505000000000003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</v>
          </cell>
          <cell r="F49">
            <v>933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1328</v>
          </cell>
          <cell r="F50">
            <v>3934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1648</v>
          </cell>
          <cell r="F51">
            <v>6014</v>
          </cell>
        </row>
        <row r="52">
          <cell r="A52" t="str">
            <v xml:space="preserve"> 283  Сосиски Сочинки, ВЕС, ТМ Стародворье ПОКОМ</v>
          </cell>
          <cell r="D52">
            <v>5.2</v>
          </cell>
          <cell r="F52">
            <v>517.4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9</v>
          </cell>
          <cell r="F53">
            <v>633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14</v>
          </cell>
          <cell r="F54">
            <v>1038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1.4</v>
          </cell>
          <cell r="F55">
            <v>265.58699999999999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9</v>
          </cell>
          <cell r="F56">
            <v>1362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4</v>
          </cell>
          <cell r="F57">
            <v>2038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0.7</v>
          </cell>
          <cell r="F58">
            <v>93.524000000000001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1.4</v>
          </cell>
          <cell r="F59">
            <v>226.21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6</v>
          </cell>
          <cell r="F60">
            <v>996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10</v>
          </cell>
          <cell r="F61">
            <v>1488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18</v>
          </cell>
          <cell r="F62">
            <v>945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1.3</v>
          </cell>
          <cell r="F63">
            <v>205.38900000000001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6.54</v>
          </cell>
          <cell r="F64">
            <v>721.82100000000003</v>
          </cell>
        </row>
        <row r="65">
          <cell r="A65" t="str">
            <v xml:space="preserve"> 316  Колбаса Нежная ТМ Зареченские ВЕС  ПОКОМ</v>
          </cell>
          <cell r="F65">
            <v>73.001999999999995</v>
          </cell>
        </row>
        <row r="66">
          <cell r="A66" t="str">
            <v xml:space="preserve"> 318  Сосиски Датские ТМ Зареченские, ВЕС  ПОКОМ</v>
          </cell>
          <cell r="D66">
            <v>11.95</v>
          </cell>
          <cell r="F66">
            <v>3364.09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2324</v>
          </cell>
          <cell r="F67">
            <v>5786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125</v>
          </cell>
          <cell r="F68">
            <v>3042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5</v>
          </cell>
          <cell r="F69">
            <v>988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386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3</v>
          </cell>
          <cell r="F71">
            <v>294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7.6</v>
          </cell>
          <cell r="F72">
            <v>882.68600000000004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9</v>
          </cell>
          <cell r="F73">
            <v>332</v>
          </cell>
        </row>
        <row r="74">
          <cell r="A74" t="str">
            <v xml:space="preserve"> 335  Колбаса Сливушка ТМ Вязанка. ВЕС.  ПОКОМ </v>
          </cell>
          <cell r="D74">
            <v>2.6</v>
          </cell>
          <cell r="F74">
            <v>273.31</v>
          </cell>
        </row>
        <row r="75">
          <cell r="A75" t="str">
            <v xml:space="preserve"> 336  Ветчина Сливушка с индейкой ТМ Вязанка. ВЕС  ПОКОМ</v>
          </cell>
          <cell r="D75">
            <v>2.6</v>
          </cell>
          <cell r="F75">
            <v>23.5</v>
          </cell>
        </row>
        <row r="76">
          <cell r="A76" t="str">
            <v xml:space="preserve"> 342 Сосиски Сочинки Молочные ТМ Стародворье 0,4 кг ПОКОМ</v>
          </cell>
          <cell r="D76">
            <v>1317</v>
          </cell>
          <cell r="F76">
            <v>3759</v>
          </cell>
        </row>
        <row r="77">
          <cell r="A77" t="str">
            <v xml:space="preserve"> 343 Сосиски Сочинки Сливочные ТМ Стародворье  0,4 кг</v>
          </cell>
          <cell r="D77">
            <v>12</v>
          </cell>
          <cell r="F77">
            <v>2124</v>
          </cell>
        </row>
        <row r="78">
          <cell r="A78" t="str">
            <v xml:space="preserve"> 344  Колбаса Сочинка по-европейски с сочной грудинкой ТМ Стародворье, ВЕС ПОКОМ</v>
          </cell>
          <cell r="D78">
            <v>0.8</v>
          </cell>
          <cell r="F78">
            <v>481.09300000000002</v>
          </cell>
        </row>
        <row r="79">
          <cell r="A79" t="str">
            <v xml:space="preserve"> 345  Колбаса Сочинка по-фински с сочным окроком ТМ Стародворье ВЕС ПОКОМ</v>
          </cell>
          <cell r="F79">
            <v>282.214</v>
          </cell>
        </row>
        <row r="80">
          <cell r="A80" t="str">
            <v xml:space="preserve"> 346  Колбаса Сочинка зернистая с сочной грудинкой ТМ Стародворье.ВЕС ПОКОМ</v>
          </cell>
          <cell r="D80">
            <v>3.2</v>
          </cell>
          <cell r="F80">
            <v>723.8</v>
          </cell>
        </row>
        <row r="81">
          <cell r="A81" t="str">
            <v xml:space="preserve"> 347  Колбаса Сочинка рубленая с сочным окороком ТМ Стародворье ВЕС ПОКОМ</v>
          </cell>
          <cell r="F81">
            <v>384.65899999999999</v>
          </cell>
        </row>
        <row r="82">
          <cell r="A82" t="str">
            <v xml:space="preserve"> 353  Колбаса Салями запеченная ТМ Стародворье ТС Дугушка. 0,6 кг ПОКОМ</v>
          </cell>
          <cell r="F82">
            <v>95</v>
          </cell>
        </row>
        <row r="83">
          <cell r="A83" t="str">
            <v xml:space="preserve"> 354  Колбаса Рубленая запеченная ТМ Стародворье,ТС Дугушка  0,6 кг ПОКОМ</v>
          </cell>
          <cell r="D83">
            <v>1</v>
          </cell>
          <cell r="F83">
            <v>214</v>
          </cell>
        </row>
        <row r="84">
          <cell r="A84" t="str">
            <v xml:space="preserve"> 355  Колбаса Сервелат запеченный ТМ Стародворье ТС Дугушка. 0,6 кг. ПОКОМ</v>
          </cell>
          <cell r="D84">
            <v>1</v>
          </cell>
          <cell r="F84">
            <v>456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95.483999999999995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D86">
            <v>10</v>
          </cell>
          <cell r="F86">
            <v>872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13</v>
          </cell>
          <cell r="F87">
            <v>887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5</v>
          </cell>
          <cell r="F88">
            <v>606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4</v>
          </cell>
          <cell r="F89">
            <v>896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2</v>
          </cell>
          <cell r="F90">
            <v>490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2</v>
          </cell>
          <cell r="F91">
            <v>205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2916</v>
          </cell>
          <cell r="F92">
            <v>6868</v>
          </cell>
        </row>
        <row r="93">
          <cell r="A93" t="str">
            <v xml:space="preserve"> 412  Сосиски Баварские ТМ Стародворье 0,35 кг ПОКОМ</v>
          </cell>
          <cell r="D93">
            <v>102</v>
          </cell>
          <cell r="F93">
            <v>4789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D94">
            <v>1</v>
          </cell>
          <cell r="F94">
            <v>18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F95">
            <v>1.45</v>
          </cell>
        </row>
        <row r="96">
          <cell r="A96" t="str">
            <v xml:space="preserve"> 430  Колбаса Стародворская с окороком 0,4 кг. ТМ Стародворье в оболочке полиамид  ПОКОМ</v>
          </cell>
          <cell r="D96">
            <v>4</v>
          </cell>
          <cell r="F96">
            <v>359</v>
          </cell>
        </row>
        <row r="97">
          <cell r="A97" t="str">
            <v xml:space="preserve"> 431  Колбаса Стародворская с окороком в оболочке полиамид ТМ Стародворье ВЕС ПОКОМ</v>
          </cell>
          <cell r="D97">
            <v>1.45</v>
          </cell>
          <cell r="F97">
            <v>122.952</v>
          </cell>
        </row>
        <row r="98">
          <cell r="A98" t="str">
            <v xml:space="preserve"> 433 Колбаса Стародворская со шпиком  в оболочке полиамид. ТМ Стародворье ВЕС ПОКОМ</v>
          </cell>
          <cell r="F98">
            <v>13.65</v>
          </cell>
        </row>
        <row r="99">
          <cell r="A99" t="str">
            <v xml:space="preserve"> 435  Колбаса Молочная Стародворская  с молоком в оболочке полиамид 0,4 кг.ТМ Стародворье ПОКОМ</v>
          </cell>
          <cell r="D99">
            <v>3</v>
          </cell>
          <cell r="F99">
            <v>361</v>
          </cell>
        </row>
        <row r="100">
          <cell r="A100" t="str">
            <v xml:space="preserve"> 436  Колбаса Молочная стародворская с молоком, ВЕС, ТМ Стародворье  ПОКОМ</v>
          </cell>
          <cell r="F100">
            <v>81.3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1</v>
          </cell>
          <cell r="F101">
            <v>60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4</v>
          </cell>
          <cell r="F102">
            <v>56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4</v>
          </cell>
          <cell r="F103">
            <v>122</v>
          </cell>
        </row>
        <row r="104">
          <cell r="A104" t="str">
            <v xml:space="preserve"> 448  Сосиски Сливушки по-венски ТМ Вязанка. 0,3 кг ПОКОМ</v>
          </cell>
          <cell r="D104">
            <v>2</v>
          </cell>
          <cell r="F104">
            <v>995</v>
          </cell>
        </row>
        <row r="105">
          <cell r="A105" t="str">
            <v xml:space="preserve"> 449  Колбаса Дугушка Стародворская ВЕС ТС Дугушка ПОКОМ</v>
          </cell>
          <cell r="F105">
            <v>285.52699999999999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12.5</v>
          </cell>
          <cell r="F106">
            <v>3897.2449999999999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25.001999999999999</v>
          </cell>
          <cell r="F107">
            <v>5090.4660000000003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5.0010000000000003</v>
          </cell>
          <cell r="F108">
            <v>4322.4179999999997</v>
          </cell>
        </row>
        <row r="109">
          <cell r="A109" t="str">
            <v xml:space="preserve"> 460  Колбаса Стародворская Традиционная ВЕС ТМ Стародворье в оболочке полиамид. ПОКОМ</v>
          </cell>
          <cell r="F109">
            <v>2.6</v>
          </cell>
        </row>
        <row r="110">
          <cell r="A110" t="str">
            <v xml:space="preserve"> 463  Колбаса Молочная Традиционнаяв оболочке полиамид.ТМ Стародворье. ВЕС ПОКОМ</v>
          </cell>
          <cell r="F110">
            <v>1.3</v>
          </cell>
        </row>
        <row r="111">
          <cell r="A111" t="str">
            <v xml:space="preserve"> 465  Колбаса Филейная оригинальная ВЕС 0,8кг ТМ Особый рецепт в оболочке полиамид  ПОКОМ</v>
          </cell>
          <cell r="F111">
            <v>275.29199999999997</v>
          </cell>
        </row>
        <row r="112">
          <cell r="A112" t="str">
            <v xml:space="preserve"> 467  Колбаса Филейная 0,5кг ТМ Особый рецепт  ПОКОМ</v>
          </cell>
          <cell r="F112">
            <v>174</v>
          </cell>
        </row>
        <row r="113">
          <cell r="A113" t="str">
            <v xml:space="preserve"> 478  Сардельки Зареченские ВЕС ТМ Зареченские  ПОКОМ</v>
          </cell>
          <cell r="F113">
            <v>122.959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2</v>
          </cell>
          <cell r="F114">
            <v>51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F115">
            <v>66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</v>
          </cell>
          <cell r="F116">
            <v>62</v>
          </cell>
        </row>
        <row r="117">
          <cell r="A117" t="str">
            <v xml:space="preserve"> 495  Колбаса Сочинка по-европейски с сочной грудинкой 0,3кг ТМ Стародворье  ПОКОМ</v>
          </cell>
          <cell r="D117">
            <v>7</v>
          </cell>
          <cell r="F117">
            <v>940</v>
          </cell>
        </row>
        <row r="118">
          <cell r="A118" t="str">
            <v xml:space="preserve"> 496  Колбаса Сочинка по-фински с сочным окроком 0,3кг ТМ Стародворье  ПОКОМ</v>
          </cell>
          <cell r="D118">
            <v>2</v>
          </cell>
          <cell r="F118">
            <v>530</v>
          </cell>
        </row>
        <row r="119">
          <cell r="A119" t="str">
            <v xml:space="preserve"> 497  Колбаса Сочинка зернистая с сочной грудинкой 0,3кг ТМ Стародворье  ПОКОМ</v>
          </cell>
          <cell r="D119">
            <v>4</v>
          </cell>
          <cell r="F119">
            <v>631</v>
          </cell>
        </row>
        <row r="120">
          <cell r="A120" t="str">
            <v xml:space="preserve"> 498  Колбаса Сочинка рубленая с сочным окороком 0,3кг ТМ Стародворье  ПОКОМ</v>
          </cell>
          <cell r="D120">
            <v>3</v>
          </cell>
          <cell r="F120">
            <v>395</v>
          </cell>
        </row>
        <row r="121">
          <cell r="A121" t="str">
            <v xml:space="preserve"> 499  Сардельки Дугушки со сливочным маслом ВЕС ТМ Стародворье ТС Дугушка  ПОКОМ</v>
          </cell>
          <cell r="F121">
            <v>18.3</v>
          </cell>
        </row>
        <row r="122">
          <cell r="A122" t="str">
            <v xml:space="preserve"> 502  Колбаски Краковюрст ТМ Баварушка с изысканными пряностями в оболочке NDX в мгс 0,28 кг. ПОКОМ</v>
          </cell>
          <cell r="D122">
            <v>4</v>
          </cell>
          <cell r="F122">
            <v>643</v>
          </cell>
        </row>
        <row r="123">
          <cell r="A123" t="str">
            <v xml:space="preserve"> 504  Ветчина Мясорубская с окороком 0,33кг срез ТМ Стародворье  ПОКОМ</v>
          </cell>
          <cell r="F123">
            <v>19</v>
          </cell>
        </row>
        <row r="124">
          <cell r="A124" t="str">
            <v xml:space="preserve"> 506 Сосиски Филейские рубленые ТМ Вязанка в оболочке целлофан в м/г среде. ВЕС.ПОКОМ</v>
          </cell>
          <cell r="D124">
            <v>2.59</v>
          </cell>
          <cell r="F124">
            <v>25.1</v>
          </cell>
        </row>
        <row r="125">
          <cell r="A125" t="str">
            <v xml:space="preserve"> 507  Колбаса Персидская халяль ВЕС ТМ Вязанка  ПОКОМ</v>
          </cell>
          <cell r="F125">
            <v>24.15</v>
          </cell>
        </row>
        <row r="126">
          <cell r="A126" t="str">
            <v xml:space="preserve"> 508  Сосиски Аравийские ВЕС ТМ Вязанка  ПОКОМ</v>
          </cell>
          <cell r="F126">
            <v>20.350999999999999</v>
          </cell>
        </row>
        <row r="127">
          <cell r="A127" t="str">
            <v xml:space="preserve"> 509  Колбаса Пряная Халяль ВЕС ТМ Сафияль  ПОКОМ</v>
          </cell>
          <cell r="F127">
            <v>13.6</v>
          </cell>
        </row>
        <row r="128">
          <cell r="A128" t="str">
            <v xml:space="preserve"> 513  Колбаса вареная Стародворская 0,4кг ТМ Стародворье  ПОКОМ</v>
          </cell>
          <cell r="F128">
            <v>411</v>
          </cell>
        </row>
        <row r="129">
          <cell r="A129" t="str">
            <v>1146 Ароматная с/к в/у ОСТАНКИНО</v>
          </cell>
          <cell r="D129">
            <v>4.5</v>
          </cell>
          <cell r="F129">
            <v>4.5</v>
          </cell>
        </row>
        <row r="130">
          <cell r="A130" t="str">
            <v>3215 ВЕТЧ.МЯСНАЯ Папа может п/о 0.4кг 8шт.    ОСТАНКИНО</v>
          </cell>
          <cell r="D130">
            <v>471</v>
          </cell>
          <cell r="F130">
            <v>471</v>
          </cell>
        </row>
        <row r="131">
          <cell r="A131" t="str">
            <v>3680 ПРЕСИЖН с/к дек. спец мгс ОСТАНКИНО</v>
          </cell>
          <cell r="D131">
            <v>2.5499999999999998</v>
          </cell>
          <cell r="F131">
            <v>2.5499999999999998</v>
          </cell>
        </row>
        <row r="132">
          <cell r="A132" t="str">
            <v>3684 ПРЕСИЖН с/к в/у 1/250 8шт.   ОСТАНКИНО</v>
          </cell>
          <cell r="D132">
            <v>130</v>
          </cell>
          <cell r="F132">
            <v>130</v>
          </cell>
        </row>
        <row r="133">
          <cell r="A133" t="str">
            <v>4063 МЯСНАЯ Папа может вар п/о_Л   ОСТАНКИНО</v>
          </cell>
          <cell r="D133">
            <v>1563</v>
          </cell>
          <cell r="F133">
            <v>1563</v>
          </cell>
        </row>
        <row r="134">
          <cell r="A134" t="str">
            <v>4117 ЭКСТРА Папа может с/к в/у_Л   ОСТАНКИНО</v>
          </cell>
          <cell r="D134">
            <v>19</v>
          </cell>
          <cell r="F134">
            <v>19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131.75</v>
          </cell>
          <cell r="F135">
            <v>131.75</v>
          </cell>
        </row>
        <row r="136">
          <cell r="A136" t="str">
            <v>4786 КОЛБ.СНЭКИ Папа может в/к мгс 1/70_5  ОСТАНКИНО</v>
          </cell>
          <cell r="D136">
            <v>91</v>
          </cell>
          <cell r="F136">
            <v>91</v>
          </cell>
        </row>
        <row r="137">
          <cell r="A137" t="str">
            <v>4813 ФИЛЕЙНАЯ Папа может вар п/о_Л   ОСТАНКИНО</v>
          </cell>
          <cell r="D137">
            <v>559.65</v>
          </cell>
          <cell r="F137">
            <v>559.65</v>
          </cell>
        </row>
        <row r="138">
          <cell r="A138" t="str">
            <v>4993 САЛЯМИ ИТАЛЬЯНСКАЯ с/к в/у 1/250*8_120c ОСТАНКИНО</v>
          </cell>
          <cell r="D138">
            <v>374</v>
          </cell>
          <cell r="F138">
            <v>374</v>
          </cell>
        </row>
        <row r="139">
          <cell r="A139" t="str">
            <v>5246 ДОКТОРСКАЯ ПРЕМИУМ вар б/о мгс_30с ОСТАНКИНО</v>
          </cell>
          <cell r="D139">
            <v>39.1</v>
          </cell>
          <cell r="F139">
            <v>39.1</v>
          </cell>
        </row>
        <row r="140">
          <cell r="A140" t="str">
            <v>5247 РУССКАЯ ПРЕМИУМ вар б/о мгс_30с ОСТАНКИНО</v>
          </cell>
          <cell r="D140">
            <v>25.5</v>
          </cell>
          <cell r="F140">
            <v>25.5</v>
          </cell>
        </row>
        <row r="141">
          <cell r="A141" t="str">
            <v>5341 СЕРВЕЛАТ ОХОТНИЧИЙ в/к в/у  ОСТАНКИНО</v>
          </cell>
          <cell r="D141">
            <v>480.2</v>
          </cell>
          <cell r="F141">
            <v>480.2</v>
          </cell>
        </row>
        <row r="142">
          <cell r="A142" t="str">
            <v>5483 ЭКСТРА Папа может с/к в/у 1/250 8шт.   ОСТАНКИНО</v>
          </cell>
          <cell r="D142">
            <v>602</v>
          </cell>
          <cell r="F142">
            <v>604</v>
          </cell>
        </row>
        <row r="143">
          <cell r="A143" t="str">
            <v>5544 Сервелат Финский в/к в/у_45с НОВАЯ ОСТАНКИНО</v>
          </cell>
          <cell r="D143">
            <v>944.1</v>
          </cell>
          <cell r="F143">
            <v>944.1</v>
          </cell>
        </row>
        <row r="144">
          <cell r="A144" t="str">
            <v>5679 САЛЯМИ ИТАЛЬЯНСКАЯ с/к в/у 1/150_60с ОСТАНКИНО</v>
          </cell>
          <cell r="D144">
            <v>214</v>
          </cell>
          <cell r="F144">
            <v>214</v>
          </cell>
        </row>
        <row r="145">
          <cell r="A145" t="str">
            <v>5682 САЛЯМИ МЕЛКОЗЕРНЕНАЯ с/к в/у 1/120_60с   ОСТАНКИНО</v>
          </cell>
          <cell r="D145">
            <v>2117</v>
          </cell>
          <cell r="F145">
            <v>2117</v>
          </cell>
        </row>
        <row r="146">
          <cell r="A146" t="str">
            <v>5706 АРОМАТНАЯ Папа может с/к в/у 1/250 8шт.  ОСТАНКИНО</v>
          </cell>
          <cell r="D146">
            <v>700</v>
          </cell>
          <cell r="F146">
            <v>700</v>
          </cell>
        </row>
        <row r="147">
          <cell r="A147" t="str">
            <v>5708 ПОСОЛЬСКАЯ Папа может с/к в/у ОСТАНКИНО</v>
          </cell>
          <cell r="D147">
            <v>33.9</v>
          </cell>
          <cell r="F147">
            <v>33.9</v>
          </cell>
        </row>
        <row r="148">
          <cell r="A148" t="str">
            <v>5851 ЭКСТРА Папа может вар п/о   ОСТАНКИНО</v>
          </cell>
          <cell r="D148">
            <v>367.1</v>
          </cell>
          <cell r="F148">
            <v>367.1</v>
          </cell>
        </row>
        <row r="149">
          <cell r="A149" t="str">
            <v>5931 ОХОТНИЧЬЯ Папа может с/к в/у 1/220 8шт.   ОСТАНКИНО</v>
          </cell>
          <cell r="D149">
            <v>859</v>
          </cell>
          <cell r="F149">
            <v>859</v>
          </cell>
        </row>
        <row r="150">
          <cell r="A150" t="str">
            <v>6004 РАГУ СВИНОЕ 1кг 8шт.зам_120с ОСТАНКИНО</v>
          </cell>
          <cell r="D150">
            <v>96</v>
          </cell>
          <cell r="F150">
            <v>96</v>
          </cell>
        </row>
        <row r="151">
          <cell r="A151" t="str">
            <v>6158 ВРЕМЯ ОЛИВЬЕ Папа может вар п/о 0.4кг   ОСТАНКИНО</v>
          </cell>
          <cell r="D151">
            <v>940</v>
          </cell>
          <cell r="F151">
            <v>940</v>
          </cell>
        </row>
        <row r="152">
          <cell r="A152" t="str">
            <v>6200 ГРУДИНКА ПРЕМИУМ к/в мл/к в/у 0.3кг  ОСТАНКИНО</v>
          </cell>
          <cell r="D152">
            <v>467</v>
          </cell>
          <cell r="F152">
            <v>467</v>
          </cell>
        </row>
        <row r="153">
          <cell r="A153" t="str">
            <v>6201 ГРУДИНКА ПРЕМИУМ к/в с/н в/у 1/150 8 шт ОСТАНКИНО</v>
          </cell>
          <cell r="D153">
            <v>3</v>
          </cell>
          <cell r="F153">
            <v>3</v>
          </cell>
        </row>
        <row r="154">
          <cell r="A154" t="str">
            <v>6206 СВИНИНА ПО-ДОМАШНЕМУ к/в мл/к в/у 0.3кг  ОСТАНКИНО</v>
          </cell>
          <cell r="D154">
            <v>575</v>
          </cell>
          <cell r="F154">
            <v>575</v>
          </cell>
        </row>
        <row r="155">
          <cell r="A155" t="str">
            <v>6221 НЕАПОЛИТАНСКИЙ ДУЭТ с/к с/н мгс 1/90  ОСТАНКИНО</v>
          </cell>
          <cell r="D155">
            <v>255</v>
          </cell>
          <cell r="F155">
            <v>255</v>
          </cell>
        </row>
        <row r="156">
          <cell r="A156" t="str">
            <v>6222 ИТАЛЬЯНСКОЕ АССОРТИ с/в с/н мгс 1/90 ОСТАНКИНО</v>
          </cell>
          <cell r="D156">
            <v>135</v>
          </cell>
          <cell r="F156">
            <v>135</v>
          </cell>
        </row>
        <row r="157">
          <cell r="A157" t="str">
            <v>6228 МЯСНОЕ АССОРТИ к/з с/н мгс 1/90 10шт.  ОСТАНКИНО</v>
          </cell>
          <cell r="D157">
            <v>466</v>
          </cell>
          <cell r="F157">
            <v>466</v>
          </cell>
        </row>
        <row r="158">
          <cell r="A158" t="str">
            <v>6247 ДОМАШНЯЯ Папа может вар п/о 0,4кг 8шт.  ОСТАНКИНО</v>
          </cell>
          <cell r="D158">
            <v>253</v>
          </cell>
          <cell r="F158">
            <v>253</v>
          </cell>
        </row>
        <row r="159">
          <cell r="A159" t="str">
            <v>6268 ГОВЯЖЬЯ Папа может вар п/о 0,4кг 8 шт.  ОСТАНКИНО</v>
          </cell>
          <cell r="D159">
            <v>387</v>
          </cell>
          <cell r="F159">
            <v>387</v>
          </cell>
        </row>
        <row r="160">
          <cell r="A160" t="str">
            <v>6279 КОРЕЙКА ПО-ОСТ.к/в в/с с/н в/у 1/150_45с  ОСТАНКИНО</v>
          </cell>
          <cell r="D160">
            <v>297</v>
          </cell>
          <cell r="F160">
            <v>297</v>
          </cell>
        </row>
        <row r="161">
          <cell r="A161" t="str">
            <v>6303 МЯСНЫЕ Папа может сос п/о мгс 1.5*3  ОСТАНКИНО</v>
          </cell>
          <cell r="D161">
            <v>461.4</v>
          </cell>
          <cell r="F161">
            <v>461.4</v>
          </cell>
        </row>
        <row r="162">
          <cell r="A162" t="str">
            <v>6324 ДОКТОРСКАЯ ГОСТ вар п/о 0.4кг 8шт.  ОСТАНКИНО</v>
          </cell>
          <cell r="D162">
            <v>176</v>
          </cell>
          <cell r="F162">
            <v>176</v>
          </cell>
        </row>
        <row r="163">
          <cell r="A163" t="str">
            <v>6325 ДОКТОРСКАЯ ПРЕМИУМ вар п/о 0.4кг 8шт.  ОСТАНКИНО</v>
          </cell>
          <cell r="D163">
            <v>647</v>
          </cell>
          <cell r="F163">
            <v>647</v>
          </cell>
        </row>
        <row r="164">
          <cell r="A164" t="str">
            <v>6333 МЯСНАЯ Папа может вар п/о 0.4кг 8шт.  ОСТАНКИНО</v>
          </cell>
          <cell r="D164">
            <v>5433</v>
          </cell>
          <cell r="F164">
            <v>5433</v>
          </cell>
        </row>
        <row r="165">
          <cell r="A165" t="str">
            <v>6340 ДОМАШНИЙ РЕЦЕПТ Коровино 0.5кг 8шт.  ОСТАНКИНО</v>
          </cell>
          <cell r="D165">
            <v>568</v>
          </cell>
          <cell r="F165">
            <v>568</v>
          </cell>
        </row>
        <row r="166">
          <cell r="A166" t="str">
            <v>6341 ДОМАШНИЙ РЕЦЕПТ СО ШПИКОМ Коровино 0.5кг  ОСТАНКИНО</v>
          </cell>
          <cell r="D166">
            <v>77</v>
          </cell>
          <cell r="F166">
            <v>77</v>
          </cell>
        </row>
        <row r="167">
          <cell r="A167" t="str">
            <v>6344 СОЧНАЯ Папа может вар п/о 0.4кг  ОСТАНКИНО</v>
          </cell>
          <cell r="D167">
            <v>34</v>
          </cell>
          <cell r="F167">
            <v>34</v>
          </cell>
        </row>
        <row r="168">
          <cell r="A168" t="str">
            <v>6353 ЭКСТРА Папа может вар п/о 0.4кг 8шт.  ОСТАНКИНО</v>
          </cell>
          <cell r="D168">
            <v>2149</v>
          </cell>
          <cell r="F168">
            <v>2149</v>
          </cell>
        </row>
        <row r="169">
          <cell r="A169" t="str">
            <v>6392 ФИЛЕЙНАЯ Папа может вар п/о 0.4кг. ОСТАНКИНО</v>
          </cell>
          <cell r="D169">
            <v>4704</v>
          </cell>
          <cell r="F169">
            <v>4707</v>
          </cell>
        </row>
        <row r="170">
          <cell r="A170" t="str">
            <v>6411 ВЕТЧ.РУБЛЕНАЯ ПМ в/у срез 0.3кг 6шт.  ОСТАНКИНО</v>
          </cell>
          <cell r="D170">
            <v>97</v>
          </cell>
          <cell r="F170">
            <v>97</v>
          </cell>
        </row>
        <row r="171">
          <cell r="A171" t="str">
            <v>6415 БАЛЫКОВАЯ Коровино п/к в/у 0.84кг 6шт.  ОСТАНКИНО</v>
          </cell>
          <cell r="D171">
            <v>68</v>
          </cell>
          <cell r="F171">
            <v>68</v>
          </cell>
        </row>
        <row r="172">
          <cell r="A172" t="str">
            <v>6426 КЛАССИЧЕСКАЯ ПМ вар п/о 0.3кг 8шт.  ОСТАНКИНО</v>
          </cell>
          <cell r="D172">
            <v>1796</v>
          </cell>
          <cell r="F172">
            <v>1796</v>
          </cell>
        </row>
        <row r="173">
          <cell r="A173" t="str">
            <v>6448 СВИНИНА МАДЕРА с/к с/н в/у 1/100 10шт.   ОСТАНКИНО</v>
          </cell>
          <cell r="D173">
            <v>358</v>
          </cell>
          <cell r="F173">
            <v>358</v>
          </cell>
        </row>
        <row r="174">
          <cell r="A174" t="str">
            <v>6453 ЭКСТРА Папа может с/к с/н в/у 1/100 14шт.   ОСТАНКИНО</v>
          </cell>
          <cell r="D174">
            <v>1466</v>
          </cell>
          <cell r="F174">
            <v>1466</v>
          </cell>
        </row>
        <row r="175">
          <cell r="A175" t="str">
            <v>6454 АРОМАТНАЯ с/к с/н в/у 1/100 14шт.  ОСТАНКИНО</v>
          </cell>
          <cell r="D175">
            <v>1286</v>
          </cell>
          <cell r="F175">
            <v>1286</v>
          </cell>
        </row>
        <row r="176">
          <cell r="A176" t="str">
            <v>6459 СЕРВЕЛАТ ШВЕЙЦАРСК. в/к с/н в/у 1/100*10  ОСТАНКИНО</v>
          </cell>
          <cell r="D176">
            <v>509</v>
          </cell>
          <cell r="F176">
            <v>509</v>
          </cell>
        </row>
        <row r="177">
          <cell r="A177" t="str">
            <v>6470 ВЕТЧ.МРАМОРНАЯ в/у_45с  ОСТАНКИНО</v>
          </cell>
          <cell r="D177">
            <v>68.2</v>
          </cell>
          <cell r="F177">
            <v>68.2</v>
          </cell>
        </row>
        <row r="178">
          <cell r="A178" t="str">
            <v>6492 ШПИК С ЧЕСНОК.И ПЕРЦЕМ к/в в/у 0.3кг_45c  ОСТАНКИНО</v>
          </cell>
          <cell r="D178">
            <v>192</v>
          </cell>
          <cell r="F178">
            <v>192</v>
          </cell>
        </row>
        <row r="179">
          <cell r="A179" t="str">
            <v>6495 ВЕТЧ.МРАМОРНАЯ в/у срез 0.3кг 6шт_45с  ОСТАНКИНО</v>
          </cell>
          <cell r="D179">
            <v>333</v>
          </cell>
          <cell r="F179">
            <v>333</v>
          </cell>
        </row>
        <row r="180">
          <cell r="A180" t="str">
            <v>6527 ШПИКАЧКИ СОЧНЫЕ ПМ сар б/о мгс 1*3 45с ОСТАНКИНО</v>
          </cell>
          <cell r="D180">
            <v>469.6</v>
          </cell>
          <cell r="F180">
            <v>469.6</v>
          </cell>
        </row>
        <row r="181">
          <cell r="A181" t="str">
            <v>6528 ШПИКАЧКИ СОЧНЫЕ ПМ сар б/о мгс 0.4кг 45с  ОСТАНКИНО</v>
          </cell>
          <cell r="D181">
            <v>27</v>
          </cell>
          <cell r="F181">
            <v>27</v>
          </cell>
        </row>
        <row r="182">
          <cell r="A182" t="str">
            <v>6586 МРАМОРНАЯ И БАЛЫКОВАЯ в/к с/н мгс 1/90 ОСТАНКИНО</v>
          </cell>
          <cell r="D182">
            <v>340</v>
          </cell>
          <cell r="F182">
            <v>340</v>
          </cell>
        </row>
        <row r="183">
          <cell r="A183" t="str">
            <v>6609 С ГОВЯДИНОЙ ПМ сар б/о мгс 0.4кг_45с ОСТАНКИНО</v>
          </cell>
          <cell r="D183">
            <v>42</v>
          </cell>
          <cell r="F183">
            <v>42</v>
          </cell>
        </row>
        <row r="184">
          <cell r="A184" t="str">
            <v>6616 МОЛОЧНЫЕ КЛАССИЧЕСКИЕ сос п/о в/у 0.3кг  ОСТАНКИНО</v>
          </cell>
          <cell r="D184">
            <v>405</v>
          </cell>
          <cell r="F184">
            <v>405</v>
          </cell>
        </row>
        <row r="185">
          <cell r="A185" t="str">
            <v>6666 БОЯНСКАЯ Папа может п/к в/у 0,28кг 8 шт. ОСТАНКИНО</v>
          </cell>
          <cell r="D185">
            <v>1388</v>
          </cell>
          <cell r="F185">
            <v>1388</v>
          </cell>
        </row>
        <row r="186">
          <cell r="A186" t="str">
            <v>6683 СЕРВЕЛАТ ЗЕРНИСТЫЙ ПМ в/к в/у 0,35кг  ОСТАНКИНО</v>
          </cell>
          <cell r="D186">
            <v>3099</v>
          </cell>
          <cell r="F186">
            <v>3099</v>
          </cell>
        </row>
        <row r="187">
          <cell r="A187" t="str">
            <v>6684 СЕРВЕЛАТ КАРЕЛЬСКИЙ ПМ в/к в/у 0.28кг  ОСТАНКИНО</v>
          </cell>
          <cell r="D187">
            <v>2679</v>
          </cell>
          <cell r="F187">
            <v>2679</v>
          </cell>
        </row>
        <row r="188">
          <cell r="A188" t="str">
            <v>6689 СЕРВЕЛАТ ОХОТНИЧИЙ ПМ в/к в/у 0,35кг 8шт  ОСТАНКИНО</v>
          </cell>
          <cell r="D188">
            <v>3186</v>
          </cell>
          <cell r="F188">
            <v>3186</v>
          </cell>
        </row>
        <row r="189">
          <cell r="A189" t="str">
            <v>6697 СЕРВЕЛАТ ФИНСКИЙ ПМ в/к в/у 0,35кг 8шт.  ОСТАНКИНО</v>
          </cell>
          <cell r="D189">
            <v>4433</v>
          </cell>
          <cell r="F189">
            <v>4433</v>
          </cell>
        </row>
        <row r="190">
          <cell r="A190" t="str">
            <v>6713 СОЧНЫЙ ГРИЛЬ ПМ сос п/о мгс 0.41кг 8шт.  ОСТАНКИНО</v>
          </cell>
          <cell r="D190">
            <v>1492</v>
          </cell>
          <cell r="F190">
            <v>1494</v>
          </cell>
        </row>
        <row r="191">
          <cell r="A191" t="str">
            <v>6724 МОЛОЧНЫЕ ПМ сос п/о мгс 0.41кг 10шт.  ОСТАНКИНО</v>
          </cell>
          <cell r="D191">
            <v>242</v>
          </cell>
          <cell r="F191">
            <v>249</v>
          </cell>
        </row>
        <row r="192">
          <cell r="A192" t="str">
            <v>6762 СЛИВОЧНЫЕ сос ц/о мгс 0.41кг 8шт.  ОСТАНКИНО</v>
          </cell>
          <cell r="D192">
            <v>98</v>
          </cell>
          <cell r="F192">
            <v>98</v>
          </cell>
        </row>
        <row r="193">
          <cell r="A193" t="str">
            <v>6765 РУБЛЕНЫЕ сос ц/о мгс 0.36кг 6шт.  ОСТАНКИНО</v>
          </cell>
          <cell r="D193">
            <v>608</v>
          </cell>
          <cell r="F193">
            <v>608</v>
          </cell>
        </row>
        <row r="194">
          <cell r="A194" t="str">
            <v>6773 САЛЯМИ Папа может п/к в/у 0,28кг 8шт.  ОСТАНКИНО</v>
          </cell>
          <cell r="D194">
            <v>623</v>
          </cell>
          <cell r="F194">
            <v>623</v>
          </cell>
        </row>
        <row r="195">
          <cell r="A195" t="str">
            <v>6785 ВЕНСКАЯ САЛЯМИ п/к в/у 0.33кг 8шт.  ОСТАНКИНО</v>
          </cell>
          <cell r="D195">
            <v>293</v>
          </cell>
          <cell r="F195">
            <v>293</v>
          </cell>
        </row>
        <row r="196">
          <cell r="A196" t="str">
            <v>6787 СЕРВЕЛАТ КРЕМЛЕВСКИЙ в/к в/у 0,33кг 8шт.  ОСТАНКИНО</v>
          </cell>
          <cell r="D196">
            <v>217</v>
          </cell>
          <cell r="F196">
            <v>219</v>
          </cell>
        </row>
        <row r="197">
          <cell r="A197" t="str">
            <v>6793 БАЛЫКОВАЯ в/к в/у 0,33кг 8шт.  ОСТАНКИНО</v>
          </cell>
          <cell r="D197">
            <v>526</v>
          </cell>
          <cell r="F197">
            <v>526</v>
          </cell>
        </row>
        <row r="198">
          <cell r="A198" t="str">
            <v>6794 БАЛЫКОВАЯ в/к в/у  ОСТАНКИНО</v>
          </cell>
          <cell r="D198">
            <v>9.6</v>
          </cell>
          <cell r="F198">
            <v>9.6</v>
          </cell>
        </row>
        <row r="199">
          <cell r="A199" t="str">
            <v>6801 ОСТАНКИНСКАЯ вар п/о 0.4кг 8шт.  ОСТАНКИНО</v>
          </cell>
          <cell r="D199">
            <v>44</v>
          </cell>
          <cell r="F199">
            <v>44</v>
          </cell>
        </row>
        <row r="200">
          <cell r="A200" t="str">
            <v>6829 МОЛОЧНЫЕ КЛАССИЧЕСКИЕ сос п/о мгс 2*4_С  ОСТАНКИНО</v>
          </cell>
          <cell r="D200">
            <v>388.5</v>
          </cell>
          <cell r="F200">
            <v>388.5</v>
          </cell>
        </row>
        <row r="201">
          <cell r="A201" t="str">
            <v>6837 ФИЛЕЙНЫЕ Папа Может сос ц/о мгс 0.4кг  ОСТАНКИНО</v>
          </cell>
          <cell r="D201">
            <v>1149</v>
          </cell>
          <cell r="F201">
            <v>1149</v>
          </cell>
        </row>
        <row r="202">
          <cell r="A202" t="str">
            <v>6842 ДЫМОВИЦА ИЗ ОКОРОКА к/в мл/к в/у 0,3кг  ОСТАНКИНО</v>
          </cell>
          <cell r="D202">
            <v>65</v>
          </cell>
          <cell r="F202">
            <v>65</v>
          </cell>
        </row>
        <row r="203">
          <cell r="A203" t="str">
            <v>6861 ДОМАШНИЙ РЕЦЕПТ Коровино вар п/о  ОСТАНКИНО</v>
          </cell>
          <cell r="D203">
            <v>230.4</v>
          </cell>
          <cell r="F203">
            <v>234.39699999999999</v>
          </cell>
        </row>
        <row r="204">
          <cell r="A204" t="str">
            <v>6862 ДОМАШНИЙ РЕЦЕПТ СО ШПИК. Коровино вар п/о  ОСТАНКИНО</v>
          </cell>
          <cell r="D204">
            <v>46.1</v>
          </cell>
          <cell r="F204">
            <v>46.1</v>
          </cell>
        </row>
        <row r="205">
          <cell r="A205" t="str">
            <v>6866 ВЕТЧ.НЕЖНАЯ Коровино п/о_Маяк  ОСТАНКИНО</v>
          </cell>
          <cell r="D205">
            <v>138</v>
          </cell>
          <cell r="F205">
            <v>138</v>
          </cell>
        </row>
        <row r="206">
          <cell r="A206" t="str">
            <v>6909 ДЛЯ ДЕТЕЙ сос п/о мгс 0.33кг 8шт.  ОСТАНКИНО</v>
          </cell>
          <cell r="D206">
            <v>397</v>
          </cell>
          <cell r="F206">
            <v>397</v>
          </cell>
        </row>
        <row r="207">
          <cell r="A207" t="str">
            <v>6962 МЯСНИКС ПМ сос б/о мгс 1/160 10шт.  ОСТАНКИНО</v>
          </cell>
          <cell r="D207">
            <v>18</v>
          </cell>
          <cell r="F207">
            <v>18</v>
          </cell>
        </row>
        <row r="208">
          <cell r="A208" t="str">
            <v>6987 СУПЕР СЫТНЫЕ ПМ сос п/о мгс 0.6кг 8 шт.  ОСТАНКИНО</v>
          </cell>
          <cell r="D208">
            <v>51</v>
          </cell>
          <cell r="F208">
            <v>51</v>
          </cell>
        </row>
        <row r="209">
          <cell r="A209" t="str">
            <v>7001 КЛАССИЧЕСКИЕ Папа может сар б/о мгс 1*3  ОСТАНКИНО</v>
          </cell>
          <cell r="D209">
            <v>229.9</v>
          </cell>
          <cell r="F209">
            <v>229.9</v>
          </cell>
        </row>
        <row r="210">
          <cell r="A210" t="str">
            <v>7035 ВЕТЧ.КЛАССИЧЕСКАЯ ПМ п/о 0.35кг 8шт.  ОСТАНКИНО</v>
          </cell>
          <cell r="D210">
            <v>169</v>
          </cell>
          <cell r="F210">
            <v>169</v>
          </cell>
        </row>
        <row r="211">
          <cell r="A211" t="str">
            <v>7038 С ГОВЯДИНОЙ ПМ сос п/о мгс 1.5*4  ОСТАНКИНО</v>
          </cell>
          <cell r="D211">
            <v>124.1</v>
          </cell>
          <cell r="F211">
            <v>124.1</v>
          </cell>
        </row>
        <row r="212">
          <cell r="A212" t="str">
            <v>7040 С ИНДЕЙКОЙ ПМ сос ц/о в/у 1/270 8шт.  ОСТАНКИНО</v>
          </cell>
          <cell r="D212">
            <v>262</v>
          </cell>
          <cell r="F212">
            <v>262</v>
          </cell>
        </row>
        <row r="213">
          <cell r="A213" t="str">
            <v>7045 БЕКОН Папа может с/к с/н в/у 1/250 7 шт ОСТАНКИНО</v>
          </cell>
          <cell r="D213">
            <v>13</v>
          </cell>
          <cell r="F213">
            <v>13</v>
          </cell>
        </row>
        <row r="214">
          <cell r="A214" t="str">
            <v>7052 ПЕППЕРОНИ с/к с/н мгс 1*2_HRC  ОСТАНКИНО</v>
          </cell>
          <cell r="D214">
            <v>7</v>
          </cell>
          <cell r="F214">
            <v>7</v>
          </cell>
        </row>
        <row r="215">
          <cell r="A215" t="str">
            <v>7053 БЕКОН ДЛЯ КУЛИНАРИИ с/к с/н мгс 1*2_HRC  ОСТАНКИНО</v>
          </cell>
          <cell r="D215">
            <v>27</v>
          </cell>
          <cell r="F215">
            <v>27</v>
          </cell>
        </row>
        <row r="216">
          <cell r="A216" t="str">
            <v>7059 ШПИКАЧКИ СОЧНЫЕ С БЕК. п/о мгс 0.3кг_60с  ОСТАНКИНО</v>
          </cell>
          <cell r="D216">
            <v>102</v>
          </cell>
          <cell r="F216">
            <v>102</v>
          </cell>
        </row>
        <row r="217">
          <cell r="A217" t="str">
            <v>7066 СОЧНЫЕ ПМ сос п/о мгс 0.41кг 10шт_50с  ОСТАНКИНО</v>
          </cell>
          <cell r="D217">
            <v>7608</v>
          </cell>
          <cell r="F217">
            <v>7608</v>
          </cell>
        </row>
        <row r="218">
          <cell r="A218" t="str">
            <v>7070 СОЧНЫЕ ПМ сос п/о мгс 1.5*4_А_50с  ОСТАНКИНО</v>
          </cell>
          <cell r="D218">
            <v>3452.6</v>
          </cell>
          <cell r="F218">
            <v>3452.6</v>
          </cell>
        </row>
        <row r="219">
          <cell r="A219" t="str">
            <v>7073 МОЛОЧ.ПРЕМИУМ ПМ сос п/о в/у 1/350_50с  ОСТАНКИНО</v>
          </cell>
          <cell r="D219">
            <v>2041</v>
          </cell>
          <cell r="F219">
            <v>2041</v>
          </cell>
        </row>
        <row r="220">
          <cell r="A220" t="str">
            <v>7074 МОЛОЧ.ПРЕМИУМ ПМ сос п/о мгс 0.6кг_50с  ОСТАНКИНО</v>
          </cell>
          <cell r="D220">
            <v>203</v>
          </cell>
          <cell r="F220">
            <v>203</v>
          </cell>
        </row>
        <row r="221">
          <cell r="A221" t="str">
            <v>7075 МОЛОЧ.ПРЕМИУМ ПМ сос п/о мгс 1.5*4_О_50с  ОСТАНКИНО</v>
          </cell>
          <cell r="D221">
            <v>253</v>
          </cell>
          <cell r="F221">
            <v>253</v>
          </cell>
        </row>
        <row r="222">
          <cell r="A222" t="str">
            <v>7077 МЯСНЫЕ С ГОВЯД.ПМ сос п/о мгс 0.4кг_50с  ОСТАНКИНО</v>
          </cell>
          <cell r="D222">
            <v>1045</v>
          </cell>
          <cell r="F222">
            <v>1045</v>
          </cell>
        </row>
        <row r="223">
          <cell r="A223" t="str">
            <v>7080 СЛИВОЧНЫЕ ПМ сос п/о мгс 0.41кг 10шт. 50с  ОСТАНКИНО</v>
          </cell>
          <cell r="D223">
            <v>2753</v>
          </cell>
          <cell r="F223">
            <v>2757</v>
          </cell>
        </row>
        <row r="224">
          <cell r="A224" t="str">
            <v>7082 СЛИВОЧНЫЕ ПМ сос п/о мгс 1.5*4_50с  ОСТАНКИНО</v>
          </cell>
          <cell r="D224">
            <v>153.6</v>
          </cell>
          <cell r="F224">
            <v>153.6</v>
          </cell>
        </row>
        <row r="225">
          <cell r="A225" t="str">
            <v>7087 ШПИК С ЧЕСНОК.И ПЕРЦЕМ к/в в/у 0.3кг_50с  ОСТАНКИНО</v>
          </cell>
          <cell r="D225">
            <v>53</v>
          </cell>
          <cell r="F225">
            <v>53</v>
          </cell>
        </row>
        <row r="226">
          <cell r="A226" t="str">
            <v>7090 СВИНИНА ПО-ДОМ. к/в мл/к в/у 0.3кг_50с  ОСТАНКИНО</v>
          </cell>
          <cell r="D226">
            <v>34</v>
          </cell>
          <cell r="F226">
            <v>34</v>
          </cell>
        </row>
        <row r="227">
          <cell r="A227" t="str">
            <v>7092 БЕКОН Папа может с/к с/н в/у 1/140_50с  ОСТАНКИНО</v>
          </cell>
          <cell r="D227">
            <v>752</v>
          </cell>
          <cell r="F227">
            <v>752</v>
          </cell>
        </row>
        <row r="228">
          <cell r="A228" t="str">
            <v>7103 БЕКОН с/к с/н в/у 1/180 10шт.  ОСТАНКИНО</v>
          </cell>
          <cell r="D228">
            <v>302</v>
          </cell>
          <cell r="F228">
            <v>302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186</v>
          </cell>
          <cell r="F229">
            <v>186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207</v>
          </cell>
          <cell r="F230">
            <v>207</v>
          </cell>
        </row>
        <row r="231">
          <cell r="A231" t="str">
            <v>Балыковая с/к 200 гр. срез "Эликатессе" термоформ.пак.  СПК</v>
          </cell>
          <cell r="D231">
            <v>51</v>
          </cell>
          <cell r="F231">
            <v>51</v>
          </cell>
        </row>
        <row r="232">
          <cell r="A232" t="str">
            <v>БОНУС ДОМАШНИЙ РЕЦЕПТ Коровино 0.5кг 8шт. (6305)</v>
          </cell>
          <cell r="D232">
            <v>40</v>
          </cell>
          <cell r="F232">
            <v>40</v>
          </cell>
        </row>
        <row r="233">
          <cell r="A233" t="str">
            <v>БОНУС ДОМАШНИЙ РЕЦЕПТ Коровино вар п/о (5324)</v>
          </cell>
          <cell r="D233">
            <v>20</v>
          </cell>
          <cell r="F233">
            <v>20</v>
          </cell>
        </row>
        <row r="234">
          <cell r="A234" t="str">
            <v>БОНУС СОЧНЫЕ Папа может сос п/о мгс 1.5*4 (6954)  ОСТАНКИНО</v>
          </cell>
          <cell r="D234">
            <v>364.5</v>
          </cell>
          <cell r="F234">
            <v>366</v>
          </cell>
        </row>
        <row r="235">
          <cell r="A235" t="str">
            <v>БОНУС СОЧНЫЕ сос п/о мгс 0.41кг_UZ (6087)  ОСТАНКИНО</v>
          </cell>
          <cell r="D235">
            <v>83</v>
          </cell>
          <cell r="F235">
            <v>83</v>
          </cell>
        </row>
        <row r="236">
          <cell r="A236" t="str">
            <v>БОНУС СОЧНЫЕ сос п/о мгс 1*6_UZ (6088)  ОСТАНКИНО</v>
          </cell>
          <cell r="D236">
            <v>3</v>
          </cell>
          <cell r="F236">
            <v>3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827.755</v>
          </cell>
        </row>
        <row r="238">
          <cell r="A238" t="str">
            <v>БОНУС_079  Колбаса Сервелат Кремлевский,  0.35 кг, ПОКОМ</v>
          </cell>
          <cell r="F238">
            <v>1388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399</v>
          </cell>
        </row>
        <row r="240">
          <cell r="A240" t="str">
            <v>БОНУС_312  Ветчина Филейская ВЕС ТМ  Вязанка ТС Столичная  ПОКОМ</v>
          </cell>
          <cell r="F240">
            <v>546.06899999999996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835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15</v>
          </cell>
        </row>
        <row r="243">
          <cell r="A243" t="str">
            <v>БОНУС_Колбаса вареная Филейская ТМ Вязанка. ВЕС  ПОКОМ</v>
          </cell>
          <cell r="F243">
            <v>1.3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482</v>
          </cell>
        </row>
        <row r="245">
          <cell r="A245" t="str">
            <v>Бутербродная вареная 0,47 кг шт.  СПК</v>
          </cell>
          <cell r="D245">
            <v>76</v>
          </cell>
          <cell r="F245">
            <v>76</v>
          </cell>
        </row>
        <row r="246">
          <cell r="A246" t="str">
            <v>Вацлавская п/к (черева) 390 гр.шт. термоус.пак  СПК</v>
          </cell>
          <cell r="D246">
            <v>47</v>
          </cell>
          <cell r="F246">
            <v>47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4</v>
          </cell>
          <cell r="F247">
            <v>183</v>
          </cell>
        </row>
        <row r="248">
          <cell r="A248" t="str">
            <v>Готовые чебупели острые с мясом Горячая штучка 0,3 кг зам  ПОКОМ</v>
          </cell>
          <cell r="D248">
            <v>18</v>
          </cell>
          <cell r="F248">
            <v>498</v>
          </cell>
        </row>
        <row r="249">
          <cell r="A249" t="str">
            <v>Готовые чебупели с ветчиной и сыром Горячая штучка 0,3кг зам  ПОКОМ</v>
          </cell>
          <cell r="D249">
            <v>1272</v>
          </cell>
          <cell r="F249">
            <v>2436</v>
          </cell>
        </row>
        <row r="250">
          <cell r="A250" t="str">
            <v>Готовые чебупели сочные с мясом ТМ Горячая штучка  0,3кг зам  ПОКОМ</v>
          </cell>
          <cell r="D250">
            <v>1162</v>
          </cell>
          <cell r="F250">
            <v>2409</v>
          </cell>
        </row>
        <row r="251">
          <cell r="A251" t="str">
            <v>Готовые чебуреки с мясом ТМ Горячая штучка 0,09 кг флоу-пак ПОКОМ</v>
          </cell>
          <cell r="D251">
            <v>24</v>
          </cell>
          <cell r="F251">
            <v>499</v>
          </cell>
        </row>
        <row r="252">
          <cell r="A252" t="str">
            <v>Гуцульская с/к "КолбасГрад" 160 гр.шт. термоус. пак  СПК</v>
          </cell>
          <cell r="D252">
            <v>191</v>
          </cell>
          <cell r="F252">
            <v>191</v>
          </cell>
        </row>
        <row r="253">
          <cell r="A253" t="str">
            <v>Дельгаро с/в "Эликатессе" 140 гр.шт.  СПК</v>
          </cell>
          <cell r="D253">
            <v>65</v>
          </cell>
          <cell r="F253">
            <v>65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223</v>
          </cell>
          <cell r="F254">
            <v>223</v>
          </cell>
        </row>
        <row r="255">
          <cell r="A255" t="str">
            <v>Докторская вареная в/с  СПК</v>
          </cell>
          <cell r="D255">
            <v>2.2120000000000002</v>
          </cell>
          <cell r="F255">
            <v>2.2120000000000002</v>
          </cell>
        </row>
        <row r="256">
          <cell r="A256" t="str">
            <v>Докторская вареная в/с 0,47 кг шт.  СПК</v>
          </cell>
          <cell r="D256">
            <v>63</v>
          </cell>
          <cell r="F256">
            <v>65</v>
          </cell>
        </row>
        <row r="257">
          <cell r="A257" t="str">
            <v>Докторская вареная термоус.пак. "Высокий вкус"  СПК</v>
          </cell>
          <cell r="D257">
            <v>97.837999999999994</v>
          </cell>
          <cell r="F257">
            <v>97.837999999999994</v>
          </cell>
        </row>
        <row r="258">
          <cell r="A258" t="str">
            <v>ЖАР-ладушки с клубникой и вишней ТМ Стародворье 0,2 кг ПОКОМ</v>
          </cell>
          <cell r="D258">
            <v>1</v>
          </cell>
          <cell r="F258">
            <v>86</v>
          </cell>
        </row>
        <row r="259">
          <cell r="A259" t="str">
            <v>ЖАР-ладушки с мясом 0,2кг ТМ Стародворье  ПОКОМ</v>
          </cell>
          <cell r="D259">
            <v>4</v>
          </cell>
          <cell r="F259">
            <v>314</v>
          </cell>
        </row>
        <row r="260">
          <cell r="A260" t="str">
            <v>ЖАР-ладушки с яблоком и грушей ТМ Стародворье 0,2 кг. ПОКОМ</v>
          </cell>
          <cell r="D260">
            <v>1</v>
          </cell>
          <cell r="F260">
            <v>18</v>
          </cell>
        </row>
        <row r="261">
          <cell r="A261" t="str">
            <v>Карбонад Юбилейный термоус.пак.  СПК</v>
          </cell>
          <cell r="D261">
            <v>44.908000000000001</v>
          </cell>
          <cell r="F261">
            <v>46.506</v>
          </cell>
        </row>
        <row r="262">
          <cell r="A262" t="str">
            <v>Каша гречневая с говядиной "СПК" ж/б 0,340 кг.шт. термоус. пл. ЧМК  СПК</v>
          </cell>
          <cell r="D262">
            <v>2</v>
          </cell>
          <cell r="F262">
            <v>2</v>
          </cell>
        </row>
        <row r="263">
          <cell r="A263" t="str">
            <v>Каша перловая с говядиной "СПК" ж/б 0,340 кг.шт. термоус. пл. ЧМК СПК</v>
          </cell>
          <cell r="D263">
            <v>8</v>
          </cell>
          <cell r="F263">
            <v>8</v>
          </cell>
        </row>
        <row r="264">
          <cell r="A264" t="str">
            <v>Классическая с/к 80 гр.шт.нар. (лоток с ср.защ.атм.)  СПК</v>
          </cell>
          <cell r="D264">
            <v>38</v>
          </cell>
          <cell r="F264">
            <v>38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879</v>
          </cell>
          <cell r="F265">
            <v>879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739</v>
          </cell>
          <cell r="F266">
            <v>739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103</v>
          </cell>
          <cell r="F267">
            <v>103</v>
          </cell>
        </row>
        <row r="268">
          <cell r="A268" t="str">
            <v>Коньячная с/к 0,10 кг.шт. нарезка (лоток с ср.зад.атм.) "Высокий вкус"  СПК</v>
          </cell>
          <cell r="D268">
            <v>5</v>
          </cell>
          <cell r="F268">
            <v>5</v>
          </cell>
        </row>
        <row r="269">
          <cell r="A269" t="str">
            <v>Круггетсы с сырным соусом ТМ Горячая штучка 0,25 кг зам  ПОКОМ</v>
          </cell>
          <cell r="D269">
            <v>26</v>
          </cell>
          <cell r="F269">
            <v>614</v>
          </cell>
        </row>
        <row r="270">
          <cell r="A270" t="str">
            <v>Круггетсы сочные ТМ Горячая штучка ТС Круггетсы 0,25 кг зам  ПОКОМ</v>
          </cell>
          <cell r="D270">
            <v>443</v>
          </cell>
          <cell r="F270">
            <v>1404</v>
          </cell>
        </row>
        <row r="271">
          <cell r="A271" t="str">
            <v>Ла Фаворте с/в "Эликатессе" 140 гр.шт.  СПК</v>
          </cell>
          <cell r="D271">
            <v>147</v>
          </cell>
          <cell r="F271">
            <v>147</v>
          </cell>
        </row>
        <row r="272">
          <cell r="A272" t="str">
            <v>Ливерная Печеночная "Просто выгодно" 0,3 кг.шт.  СПК</v>
          </cell>
          <cell r="D272">
            <v>93</v>
          </cell>
          <cell r="F272">
            <v>93</v>
          </cell>
        </row>
        <row r="273">
          <cell r="A273" t="str">
            <v>Любительская вареная термоус.пак. "Высокий вкус"  СПК</v>
          </cell>
          <cell r="D273">
            <v>82.4</v>
          </cell>
          <cell r="F273">
            <v>82.4</v>
          </cell>
        </row>
        <row r="274">
          <cell r="A274" t="str">
            <v>Мини-пицца Владимирский стандарт с ветчиной и грибами 0,25кг ТМ Владимирский стандарт  ПОКОМ</v>
          </cell>
          <cell r="F274">
            <v>16</v>
          </cell>
        </row>
        <row r="275">
          <cell r="A275" t="str">
            <v>Мини-сосиски в тесте 0,3кг ТМ Зареченские  ПОКОМ</v>
          </cell>
          <cell r="F275">
            <v>2</v>
          </cell>
        </row>
        <row r="276">
          <cell r="A276" t="str">
            <v>Мини-сосиски в тесте 3,7кг ВЕС заморож. ТМ Зареченские  ПОКОМ</v>
          </cell>
          <cell r="F276">
            <v>148</v>
          </cell>
        </row>
        <row r="277">
          <cell r="A277" t="str">
            <v>Мини-чебуречки с мясом ВЕС 5,5кг ТМ Зареченские  ПОКОМ</v>
          </cell>
          <cell r="F277">
            <v>113.5</v>
          </cell>
        </row>
        <row r="278">
          <cell r="A278" t="str">
            <v>Мини-шарики с курочкой и сыром ТМ Зареченские ВЕС  ПОКОМ</v>
          </cell>
          <cell r="F278">
            <v>99</v>
          </cell>
        </row>
        <row r="279">
          <cell r="A279" t="str">
            <v>Наггетсы Foodgital 0,25кг ТМ Горячая штучка  ПОКОМ</v>
          </cell>
          <cell r="F279">
            <v>32</v>
          </cell>
        </row>
        <row r="280">
          <cell r="A280" t="str">
            <v>Наггетсы из печи 0,25кг ТМ Вязанка ТС Няняггетсы Сливушки замор.  ПОКОМ</v>
          </cell>
          <cell r="D280">
            <v>45</v>
          </cell>
          <cell r="F280">
            <v>4320</v>
          </cell>
        </row>
        <row r="281">
          <cell r="A281" t="str">
            <v>Наггетсы Нагетосы Сочная курочка ТМ Горячая штучка 0,25 кг зам  ПОКОМ</v>
          </cell>
          <cell r="D281">
            <v>59</v>
          </cell>
          <cell r="F281">
            <v>5394</v>
          </cell>
        </row>
        <row r="282">
          <cell r="A282" t="str">
            <v>Наггетсы с индейкой 0,25кг ТМ Вязанка ТС Няняггетсы Сливушки НД2 замор.  ПОКОМ</v>
          </cell>
          <cell r="D282">
            <v>38</v>
          </cell>
          <cell r="F282">
            <v>2575</v>
          </cell>
        </row>
        <row r="283">
          <cell r="A283" t="str">
            <v>Наггетсы с куриным филе и сыром ТМ Вязанка 0,25 кг ПОКОМ</v>
          </cell>
          <cell r="D283">
            <v>28</v>
          </cell>
          <cell r="F283">
            <v>1223</v>
          </cell>
        </row>
        <row r="284">
          <cell r="A284" t="str">
            <v>Наггетсы Хрустящие 0,3кг ТМ Зареченские  ПОКОМ</v>
          </cell>
          <cell r="D284">
            <v>1</v>
          </cell>
          <cell r="F284">
            <v>179</v>
          </cell>
        </row>
        <row r="285">
          <cell r="A285" t="str">
            <v>Наггетсы Хрустящие ТМ Зареченские. ВЕС ПОКОМ</v>
          </cell>
          <cell r="F285">
            <v>634</v>
          </cell>
        </row>
        <row r="286">
          <cell r="A286" t="str">
            <v>Оригинальная с перцем с/к  СПК</v>
          </cell>
          <cell r="D286">
            <v>94.96</v>
          </cell>
          <cell r="F286">
            <v>94.96</v>
          </cell>
        </row>
        <row r="287">
          <cell r="A287" t="str">
            <v>Оригинальная с перцем с/к 0,235 кг.шт.  СПК</v>
          </cell>
          <cell r="D287">
            <v>52</v>
          </cell>
          <cell r="F287">
            <v>52</v>
          </cell>
        </row>
        <row r="288">
          <cell r="A288" t="str">
            <v>Особая вареная  СПК</v>
          </cell>
          <cell r="D288">
            <v>11.5</v>
          </cell>
          <cell r="F288">
            <v>11.5</v>
          </cell>
        </row>
        <row r="289">
          <cell r="A289" t="str">
            <v>Паштет печеночный 140 гр.шт.  СПК</v>
          </cell>
          <cell r="D289">
            <v>32</v>
          </cell>
          <cell r="F289">
            <v>32</v>
          </cell>
        </row>
        <row r="290">
          <cell r="A290" t="str">
            <v>Пекерсы с индейкой в сливочном соусе ТМ Горячая штучка 0,25 кг зам  ПОКОМ</v>
          </cell>
          <cell r="D290">
            <v>1</v>
          </cell>
          <cell r="F290">
            <v>190</v>
          </cell>
        </row>
        <row r="291">
          <cell r="A291" t="str">
            <v>Пельмени Grandmeni с говядиной и свининой 0,7кг ТМ Горячая штучка  ПОКОМ</v>
          </cell>
          <cell r="D291">
            <v>4</v>
          </cell>
          <cell r="F291">
            <v>145</v>
          </cell>
        </row>
        <row r="292">
          <cell r="A292" t="str">
            <v>Пельмени Бигбули #МЕГАВКУСИЩЕ с сочной грудинкой 0,9 кг  ПОКОМ</v>
          </cell>
          <cell r="F292">
            <v>1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D293">
            <v>3</v>
          </cell>
          <cell r="F293">
            <v>68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4</v>
          </cell>
          <cell r="F294">
            <v>429</v>
          </cell>
        </row>
        <row r="295">
          <cell r="A295" t="str">
            <v>Пельмени Бигбули с мясом ТМ Горячая штучка. флоу-пак сфера 0,4 кг. ПОКОМ</v>
          </cell>
          <cell r="D295">
            <v>1</v>
          </cell>
          <cell r="F295">
            <v>125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992</v>
          </cell>
          <cell r="F296">
            <v>1714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19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D298">
            <v>1</v>
          </cell>
          <cell r="F298">
            <v>98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12</v>
          </cell>
          <cell r="F299">
            <v>1073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D300">
            <v>9</v>
          </cell>
          <cell r="F300">
            <v>1014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2</v>
          </cell>
        </row>
        <row r="303">
          <cell r="A303" t="str">
            <v>Пельмени Бульмени с говядиной и свининой Наваристые 2,7кг Горячая штучка ВЕС  ПОКОМ</v>
          </cell>
          <cell r="F303">
            <v>82.902000000000001</v>
          </cell>
        </row>
        <row r="304">
          <cell r="A304" t="str">
            <v>Пельмени Бульмени с говядиной и свининой Наваристые 5кг Горячая штучка ВЕС  ПОКОМ</v>
          </cell>
          <cell r="D304">
            <v>10</v>
          </cell>
          <cell r="F304">
            <v>1115.7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5</v>
          </cell>
          <cell r="F305">
            <v>821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1365</v>
          </cell>
          <cell r="F306">
            <v>3386</v>
          </cell>
        </row>
        <row r="307">
          <cell r="A307" t="str">
            <v>Пельмени Бульмени со сливочным маслом Горячая штучка 0,9 кг  ПОКОМ</v>
          </cell>
          <cell r="F307">
            <v>1</v>
          </cell>
        </row>
        <row r="308">
          <cell r="A308" t="str">
            <v>Пельмени Бульмени со сливочным маслом ТМ Горячая шт. 0,43 кг  ПОКОМ</v>
          </cell>
          <cell r="F308">
            <v>1</v>
          </cell>
        </row>
        <row r="309">
          <cell r="A309" t="str">
            <v>Пельмени Бульмени со сливочным маслом ТМ Горячая штучка. флоу-пак сфера 0,4 кг. ПОКОМ</v>
          </cell>
          <cell r="D309">
            <v>8</v>
          </cell>
          <cell r="F309">
            <v>1114</v>
          </cell>
        </row>
        <row r="310">
          <cell r="A310" t="str">
            <v>Пельмени Бульмени со сливочным маслом ТМ Горячая штучка.флоу-пак сфера 0,7 кг. ПОКОМ</v>
          </cell>
          <cell r="D310">
            <v>973</v>
          </cell>
          <cell r="F310">
            <v>3333</v>
          </cell>
        </row>
        <row r="311">
          <cell r="A311" t="str">
            <v>Пельмени Домашние с говядиной и свининой 0,7кг, сфера ТМ Зареченские  ПОКОМ</v>
          </cell>
          <cell r="F311">
            <v>10</v>
          </cell>
        </row>
        <row r="312">
          <cell r="A312" t="str">
            <v>Пельмени Домашние со сливочным маслом 0,7кг, сфера ТМ Зареченские  ПОКОМ</v>
          </cell>
          <cell r="F312">
            <v>13</v>
          </cell>
        </row>
        <row r="313">
          <cell r="A313" t="str">
            <v>Пельмени Медвежьи ушки с фермерскими сливками 0,7кг  ПОКОМ</v>
          </cell>
          <cell r="F313">
            <v>166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D314">
            <v>1</v>
          </cell>
          <cell r="F314">
            <v>270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D315">
            <v>4</v>
          </cell>
          <cell r="F315">
            <v>94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3</v>
          </cell>
          <cell r="F316">
            <v>1232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D317">
            <v>1</v>
          </cell>
          <cell r="F317">
            <v>172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D318">
            <v>5</v>
          </cell>
          <cell r="F318">
            <v>375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2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4</v>
          </cell>
          <cell r="F320">
            <v>573</v>
          </cell>
        </row>
        <row r="321">
          <cell r="A321" t="str">
            <v>Пельмени Сочные сфера 0,8 кг ТМ Стародворье  ПОКОМ</v>
          </cell>
          <cell r="D321">
            <v>1</v>
          </cell>
          <cell r="F321">
            <v>195</v>
          </cell>
        </row>
        <row r="322">
          <cell r="A322" t="str">
            <v>Пипперони с/к "Эликатессе" 0,10 кг.шт.  СПК</v>
          </cell>
          <cell r="D322">
            <v>3</v>
          </cell>
          <cell r="F322">
            <v>3</v>
          </cell>
        </row>
        <row r="323">
          <cell r="A323" t="str">
            <v>Пирожки с мясом 0,3кг ТМ Зареченские  ПОКОМ</v>
          </cell>
          <cell r="F323">
            <v>13</v>
          </cell>
        </row>
        <row r="324">
          <cell r="A324" t="str">
            <v>Пирожки с мясом 3,7кг ВЕС ТМ Зареченские  ПОКОМ</v>
          </cell>
          <cell r="D324">
            <v>3.7</v>
          </cell>
          <cell r="F324">
            <v>199.804</v>
          </cell>
        </row>
        <row r="325">
          <cell r="A325" t="str">
            <v>Пирожки с яблоком и грушей ВЕС ТМ Зареченские  ПОКОМ</v>
          </cell>
          <cell r="F325">
            <v>29.6</v>
          </cell>
        </row>
        <row r="326">
          <cell r="A326" t="str">
            <v>Плавленый сыр "Шоколадный" 30% 180 гр ТМ "ПАПА МОЖЕТ"  ОСТАНКИНО</v>
          </cell>
          <cell r="D326">
            <v>16</v>
          </cell>
          <cell r="F326">
            <v>16</v>
          </cell>
        </row>
        <row r="327">
          <cell r="A327" t="str">
            <v>Плавленый Сыр 45% "С ветчиной" СТМ "ПапаМожет" 180гр  ОСТАНКИНО</v>
          </cell>
          <cell r="D327">
            <v>37</v>
          </cell>
          <cell r="F327">
            <v>37</v>
          </cell>
        </row>
        <row r="328">
          <cell r="A328" t="str">
            <v>Плавленый Сыр 45% "С грибами" СТМ "ПапаМожет 180гр  ОСТАНКИНО</v>
          </cell>
          <cell r="D328">
            <v>21</v>
          </cell>
          <cell r="F328">
            <v>21</v>
          </cell>
        </row>
        <row r="329">
          <cell r="A329" t="str">
            <v>Покровская вареная 0,47 кг шт.  СПК</v>
          </cell>
          <cell r="D329">
            <v>18</v>
          </cell>
          <cell r="F329">
            <v>18</v>
          </cell>
        </row>
        <row r="330">
          <cell r="A330" t="str">
            <v>ПолуКоп п/к 250 гр.шт. термоформ.пак.  СПК</v>
          </cell>
          <cell r="D330">
            <v>18</v>
          </cell>
          <cell r="F330">
            <v>18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18</v>
          </cell>
          <cell r="F331">
            <v>18</v>
          </cell>
        </row>
        <row r="332">
          <cell r="A332" t="str">
            <v>Ричеза с/к 230 гр.шт.  СПК</v>
          </cell>
          <cell r="D332">
            <v>46</v>
          </cell>
          <cell r="F332">
            <v>46</v>
          </cell>
        </row>
        <row r="333">
          <cell r="A333" t="str">
            <v>Российский сливочный 45% ТМ Папа Может, брус (2шт)  ОСТАНКИНО</v>
          </cell>
          <cell r="D333">
            <v>51.5</v>
          </cell>
          <cell r="F333">
            <v>51.5</v>
          </cell>
        </row>
        <row r="334">
          <cell r="A334" t="str">
            <v>Сальчетти с/к 230 гр.шт.  СПК</v>
          </cell>
          <cell r="D334">
            <v>131</v>
          </cell>
          <cell r="F334">
            <v>131</v>
          </cell>
        </row>
        <row r="335">
          <cell r="A335" t="str">
            <v>Сальчичон с/к 200 гр. срез "Эликатессе" термоформ.пак.  СПК</v>
          </cell>
          <cell r="D335">
            <v>17</v>
          </cell>
          <cell r="F335">
            <v>17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159</v>
          </cell>
          <cell r="F336">
            <v>159</v>
          </cell>
        </row>
        <row r="337">
          <cell r="A337" t="str">
            <v>Салями с/к 100 гр.шт.нар. (лоток с ср.защ.атм.)  СПК</v>
          </cell>
          <cell r="D337">
            <v>20</v>
          </cell>
          <cell r="F337">
            <v>20</v>
          </cell>
        </row>
        <row r="338">
          <cell r="A338" t="str">
            <v>Салями Трюфель с/в "Эликатессе" 0,16 кг.шт.  СПК</v>
          </cell>
          <cell r="D338">
            <v>142</v>
          </cell>
          <cell r="F338">
            <v>142</v>
          </cell>
        </row>
        <row r="339">
          <cell r="A339" t="str">
            <v>Сардельки "Докторские" (черева) ( в ср.защ.атм.) 1.0 кг. "Высокий вкус"  СПК</v>
          </cell>
          <cell r="D339">
            <v>65</v>
          </cell>
          <cell r="F339">
            <v>65</v>
          </cell>
        </row>
        <row r="340">
          <cell r="A340" t="str">
            <v>Сардельки "Необыкновенные" (в ср.защ.атм.)  СПК</v>
          </cell>
          <cell r="D340">
            <v>2</v>
          </cell>
          <cell r="F340">
            <v>2</v>
          </cell>
        </row>
        <row r="341">
          <cell r="A341" t="str">
            <v>Сардельки Докторские (черева) 400 гр.шт. (лоток с ср.защ.атм.) "Высокий вкус"  СПК</v>
          </cell>
          <cell r="D341">
            <v>1</v>
          </cell>
          <cell r="F341">
            <v>1</v>
          </cell>
        </row>
        <row r="342">
          <cell r="A342" t="str">
            <v>Сардельки из говядины (черева) (в ср.защ.атм.) "Высокий вкус"  СПК</v>
          </cell>
          <cell r="D342">
            <v>18.073</v>
          </cell>
          <cell r="F342">
            <v>18.073</v>
          </cell>
        </row>
        <row r="343">
          <cell r="A343" t="str">
            <v>Семейная с чесночком Экстра вареная  СПК</v>
          </cell>
          <cell r="D343">
            <v>12.913</v>
          </cell>
          <cell r="F343">
            <v>12.913</v>
          </cell>
        </row>
        <row r="344">
          <cell r="A344" t="str">
            <v>Сервелат Европейский в/к, в/с 0,38 кг.шт.термофор.пак  СПК</v>
          </cell>
          <cell r="D344">
            <v>58</v>
          </cell>
          <cell r="F344">
            <v>58</v>
          </cell>
        </row>
        <row r="345">
          <cell r="A345" t="str">
            <v>Сервелат Коньячный в/к 0,38 кг.шт термофор.пак  СПК</v>
          </cell>
          <cell r="D345">
            <v>12</v>
          </cell>
          <cell r="F345">
            <v>12</v>
          </cell>
        </row>
        <row r="346">
          <cell r="A346" t="str">
            <v>Сервелат мелкозернистый в/к 0,5 кг.шт. термоус.пак. "Высокий вкус"  СПК</v>
          </cell>
          <cell r="D346">
            <v>49</v>
          </cell>
          <cell r="F346">
            <v>51</v>
          </cell>
        </row>
        <row r="347">
          <cell r="A347" t="str">
            <v>Сервелат Финский в/к 0,38 кг.шт. термофор.пак.  СПК</v>
          </cell>
          <cell r="D347">
            <v>55</v>
          </cell>
          <cell r="F347">
            <v>55</v>
          </cell>
        </row>
        <row r="348">
          <cell r="A348" t="str">
            <v>Сервелат Фирменный в/к 0,10 кг.шт. нарезка (лоток с ср.защ.атм.)  СПК</v>
          </cell>
          <cell r="D348">
            <v>57</v>
          </cell>
          <cell r="F348">
            <v>57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194</v>
          </cell>
          <cell r="F349">
            <v>194</v>
          </cell>
        </row>
        <row r="350">
          <cell r="A350" t="str">
            <v>Сибирская особая с/к 0,235 кг шт.  СПК</v>
          </cell>
          <cell r="D350">
            <v>216</v>
          </cell>
          <cell r="F350">
            <v>216</v>
          </cell>
        </row>
        <row r="351">
          <cell r="A351" t="str">
            <v>Сливочный со вкусом топл. молока 45% тм Папа Может. брус (2шт)  ОСТАНКИНО</v>
          </cell>
          <cell r="D351">
            <v>36.200000000000003</v>
          </cell>
          <cell r="F351">
            <v>38.893000000000001</v>
          </cell>
        </row>
        <row r="352">
          <cell r="A352" t="str">
            <v>Сосиски "Баварские" 0,36 кг.шт. вак.упак.  СПК</v>
          </cell>
          <cell r="D352">
            <v>8</v>
          </cell>
          <cell r="F352">
            <v>8</v>
          </cell>
        </row>
        <row r="353">
          <cell r="A353" t="str">
            <v>Сосиски "Молочные" 0,36 кг.шт. вак.упак.  СПК</v>
          </cell>
          <cell r="D353">
            <v>19</v>
          </cell>
          <cell r="F353">
            <v>19</v>
          </cell>
        </row>
        <row r="354">
          <cell r="A354" t="str">
            <v>Сосиски Мусульманские "Просто выгодно" (в ср.защ.атм.)  СПК</v>
          </cell>
          <cell r="D354">
            <v>10</v>
          </cell>
          <cell r="F354">
            <v>10</v>
          </cell>
        </row>
        <row r="355">
          <cell r="A355" t="str">
            <v>Сосиски Хот-дог подкопченные (лоток с ср.защ.атм.)  СПК</v>
          </cell>
          <cell r="D355">
            <v>12</v>
          </cell>
          <cell r="F355">
            <v>12</v>
          </cell>
        </row>
        <row r="356">
          <cell r="A356" t="str">
            <v>Сочный мегачебурек ТМ Зареченские ВЕС ПОКОМ</v>
          </cell>
          <cell r="F356">
            <v>179.44</v>
          </cell>
        </row>
        <row r="357">
          <cell r="A357" t="str">
            <v>Сыр "Пармезан" 40% кусок 180 гр  ОСТАНКИНО</v>
          </cell>
          <cell r="D357">
            <v>112</v>
          </cell>
          <cell r="F357">
            <v>112</v>
          </cell>
        </row>
        <row r="358">
          <cell r="A358" t="str">
            <v>Сыр Боккончини копченый 40% 100 гр.  ОСТАНКИНО</v>
          </cell>
          <cell r="D358">
            <v>121</v>
          </cell>
          <cell r="F358">
            <v>121</v>
          </cell>
        </row>
        <row r="359">
          <cell r="A359" t="str">
            <v>Сыр колбасный копченый Папа Может 400 гр  ОСТАНКИНО</v>
          </cell>
          <cell r="D359">
            <v>13</v>
          </cell>
          <cell r="F359">
            <v>13</v>
          </cell>
        </row>
        <row r="360">
          <cell r="A360" t="str">
            <v>Сыр Останкино "Алтайский Gold" 50% вес  ОСТАНКИНО</v>
          </cell>
          <cell r="D360">
            <v>4.8</v>
          </cell>
          <cell r="F360">
            <v>4.8</v>
          </cell>
        </row>
        <row r="361">
          <cell r="A361" t="str">
            <v>Сыр ПАПА МОЖЕТ "Гауда Голд" 45% 180 г  ОСТАНКИНО</v>
          </cell>
          <cell r="D361">
            <v>484</v>
          </cell>
          <cell r="F361">
            <v>484</v>
          </cell>
        </row>
        <row r="362">
          <cell r="A362" t="str">
            <v>Сыр ПАПА МОЖЕТ "Голландский традиционный" 45% 180 г  ОСТАНКИНО</v>
          </cell>
          <cell r="D362">
            <v>846</v>
          </cell>
          <cell r="F362">
            <v>846</v>
          </cell>
        </row>
        <row r="363">
          <cell r="A363" t="str">
            <v>Сыр ПАПА МОЖЕТ "Министерский" 180гр, 45 %  ОСТАНКИНО</v>
          </cell>
          <cell r="D363">
            <v>106</v>
          </cell>
          <cell r="F363">
            <v>106</v>
          </cell>
        </row>
        <row r="364">
          <cell r="A364" t="str">
            <v>Сыр ПАПА МОЖЕТ "Папин завтрак" 180гр, 45 %  ОСТАНКИНО</v>
          </cell>
          <cell r="D364">
            <v>88</v>
          </cell>
          <cell r="F364">
            <v>88</v>
          </cell>
        </row>
        <row r="365">
          <cell r="A365" t="str">
            <v>Сыр ПАПА МОЖЕТ "Российский традиционный" 45% 180 г  ОСТАНКИНО</v>
          </cell>
          <cell r="D365">
            <v>981</v>
          </cell>
          <cell r="F365">
            <v>981</v>
          </cell>
        </row>
        <row r="366">
          <cell r="A366" t="str">
            <v>Сыр Папа Может "Российский традиционный" ВЕС брусок массовая доля жира 50%  ОСТАНКИНО</v>
          </cell>
          <cell r="D366">
            <v>20.9</v>
          </cell>
          <cell r="F366">
            <v>20.9</v>
          </cell>
        </row>
        <row r="367">
          <cell r="A367" t="str">
            <v>Сыр ПАПА МОЖЕТ "Тильзитер" 45% 180 г  ОСТАНКИНО</v>
          </cell>
          <cell r="D367">
            <v>255</v>
          </cell>
          <cell r="F367">
            <v>255</v>
          </cell>
        </row>
        <row r="368">
          <cell r="A368" t="str">
            <v>Сыр плавленый Сливочный ж 45 % 180г ТМ Папа Может (16шт) ОСТАНКИНО</v>
          </cell>
          <cell r="D368">
            <v>87</v>
          </cell>
          <cell r="F368">
            <v>87</v>
          </cell>
        </row>
        <row r="369">
          <cell r="A369" t="str">
            <v>Сыр полутвердый "Гауда", 45%, ВЕС брус из блока 1/5  ОСТАНКИНО</v>
          </cell>
          <cell r="D369">
            <v>31</v>
          </cell>
          <cell r="F369">
            <v>31</v>
          </cell>
        </row>
        <row r="370">
          <cell r="A370" t="str">
            <v>Сыр полутвердый "Голландский" 45%, брус ВЕС  ОСТАНКИНО</v>
          </cell>
          <cell r="D370">
            <v>54</v>
          </cell>
          <cell r="F370">
            <v>54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11.9</v>
          </cell>
          <cell r="F371">
            <v>11.9</v>
          </cell>
        </row>
        <row r="372">
          <cell r="A372" t="str">
            <v>Сыр рассольный жирный Чечил 45% 100 гр  ОСТАНКИНО</v>
          </cell>
          <cell r="D372">
            <v>1</v>
          </cell>
          <cell r="F372">
            <v>1</v>
          </cell>
        </row>
        <row r="373">
          <cell r="A373" t="str">
            <v>Сыр рассольный жирный Чечил копченый 45% 100 гр  ОСТАНКИНО</v>
          </cell>
          <cell r="D373">
            <v>1</v>
          </cell>
          <cell r="F373">
            <v>1</v>
          </cell>
        </row>
        <row r="374">
          <cell r="A374" t="str">
            <v>Сыр Скаморца свежий 40% 100 гр.  ОСТАНКИНО</v>
          </cell>
          <cell r="D374">
            <v>167</v>
          </cell>
          <cell r="F374">
            <v>167</v>
          </cell>
        </row>
        <row r="375">
          <cell r="A375" t="str">
            <v>Сыр творожный с зеленью 60% Папа может 140 гр.  ОСТАНКИНО</v>
          </cell>
          <cell r="D375">
            <v>56</v>
          </cell>
          <cell r="F375">
            <v>56</v>
          </cell>
        </row>
        <row r="376">
          <cell r="A376" t="str">
            <v>Сыр Чечил копченый 43% 100г/6шт ТМ Папа Может  ОСТАНКИНО</v>
          </cell>
          <cell r="D376">
            <v>232</v>
          </cell>
          <cell r="F376">
            <v>232</v>
          </cell>
        </row>
        <row r="377">
          <cell r="A377" t="str">
            <v>Сыр Чечил свежий 45% 100г/6шт ТМ Папа Может  ОСТАНКИНО</v>
          </cell>
          <cell r="D377">
            <v>213</v>
          </cell>
          <cell r="F377">
            <v>213</v>
          </cell>
        </row>
        <row r="378">
          <cell r="A378" t="str">
            <v>Сыч/Прод Коровино Российский 50% 200г СЗМЖ  ОСТАНКИНО</v>
          </cell>
          <cell r="D378">
            <v>191</v>
          </cell>
          <cell r="F378">
            <v>191</v>
          </cell>
        </row>
        <row r="379">
          <cell r="A379" t="str">
            <v>Сыч/Прод Коровино Российский Оригин 50% ВЕС (5 кг)  ОСТАНКИНО</v>
          </cell>
          <cell r="D379">
            <v>189.1</v>
          </cell>
          <cell r="F379">
            <v>189.1</v>
          </cell>
        </row>
        <row r="380">
          <cell r="A380" t="str">
            <v>Сыч/Прод Коровино Тильзитер 50% 200г СЗМЖ  ОСТАНКИНО</v>
          </cell>
          <cell r="D380">
            <v>104</v>
          </cell>
          <cell r="F380">
            <v>104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132.5</v>
          </cell>
          <cell r="F381">
            <v>132.5</v>
          </cell>
        </row>
        <row r="382">
          <cell r="A382" t="str">
            <v>Творожный Сыр 60% Сливочный  СТМ "ПапаМожет" - 140гр  ОСТАНКИНО</v>
          </cell>
          <cell r="D382">
            <v>302</v>
          </cell>
          <cell r="F382">
            <v>302</v>
          </cell>
        </row>
        <row r="383">
          <cell r="A383" t="str">
            <v>Торо Неро с/в "Эликатессе" 140 гр.шт.  СПК</v>
          </cell>
          <cell r="D383">
            <v>77</v>
          </cell>
          <cell r="F383">
            <v>77</v>
          </cell>
        </row>
        <row r="384">
          <cell r="A384" t="str">
            <v>Уши свиные копченые к пиву 0,15кг нар. д/ф шт.  СПК</v>
          </cell>
          <cell r="D384">
            <v>32</v>
          </cell>
          <cell r="F384">
            <v>32</v>
          </cell>
        </row>
        <row r="385">
          <cell r="A385" t="str">
            <v>Фестивальная пора с/к 100 гр.шт.нар. (лоток с ср.защ.атм.)  СПК</v>
          </cell>
          <cell r="D385">
            <v>177</v>
          </cell>
          <cell r="F385">
            <v>177</v>
          </cell>
        </row>
        <row r="386">
          <cell r="A386" t="str">
            <v>Фестивальная пора с/к 235 гр.шт.  СПК</v>
          </cell>
          <cell r="D386">
            <v>411</v>
          </cell>
          <cell r="F386">
            <v>411</v>
          </cell>
        </row>
        <row r="387">
          <cell r="A387" t="str">
            <v>Фестивальная пора с/к термоус.пак  СПК</v>
          </cell>
          <cell r="D387">
            <v>26.4</v>
          </cell>
          <cell r="F387">
            <v>26.4</v>
          </cell>
        </row>
        <row r="388">
          <cell r="A388" t="str">
            <v>Фирменная с/к 200 гр. срез "Эликатессе" термоформ.пак.  СПК</v>
          </cell>
          <cell r="D388">
            <v>66</v>
          </cell>
          <cell r="F388">
            <v>66</v>
          </cell>
        </row>
        <row r="389">
          <cell r="A389" t="str">
            <v>Фуэт с/в "Эликатессе" 160 гр.шт.  СПК</v>
          </cell>
          <cell r="D389">
            <v>183</v>
          </cell>
          <cell r="F389">
            <v>183</v>
          </cell>
        </row>
        <row r="390">
          <cell r="A390" t="str">
            <v>Хинкали Классические ТМ Зареченские ВЕС ПОКОМ</v>
          </cell>
          <cell r="F390">
            <v>80</v>
          </cell>
        </row>
        <row r="391">
          <cell r="A391" t="str">
            <v>Хот-догстер ТМ Горячая штучка ТС Хот-Догстер флоу-пак 0,09 кг. ПОКОМ</v>
          </cell>
          <cell r="D391">
            <v>5</v>
          </cell>
          <cell r="F391">
            <v>376</v>
          </cell>
        </row>
        <row r="392">
          <cell r="A392" t="str">
            <v>Хотстеры с сыром 0,25кг ТМ Горячая штучка  ПОКОМ</v>
          </cell>
          <cell r="D392">
            <v>9</v>
          </cell>
          <cell r="F392">
            <v>528</v>
          </cell>
        </row>
        <row r="393">
          <cell r="A393" t="str">
            <v>Хотстеры ТМ Горячая штучка ТС Хотстеры 0,25 кг зам  ПОКОМ</v>
          </cell>
          <cell r="D393">
            <v>739</v>
          </cell>
          <cell r="F393">
            <v>2194</v>
          </cell>
        </row>
        <row r="394">
          <cell r="A394" t="str">
            <v>Хрустящие крылышки острые к пиву ТМ Горячая штучка 0,3кг зам  ПОКОМ</v>
          </cell>
          <cell r="D394">
            <v>11</v>
          </cell>
          <cell r="F394">
            <v>487</v>
          </cell>
        </row>
        <row r="395">
          <cell r="A395" t="str">
            <v>Хрустящие крылышки ТМ Горячая штучка 0,3 кг зам  ПОКОМ</v>
          </cell>
          <cell r="D395">
            <v>15</v>
          </cell>
          <cell r="F395">
            <v>493</v>
          </cell>
        </row>
        <row r="396">
          <cell r="A396" t="str">
            <v>Чебупели Foodgital 0,25кг ТМ Горячая штучка  ПОКОМ</v>
          </cell>
          <cell r="F396">
            <v>21</v>
          </cell>
        </row>
        <row r="397">
          <cell r="A397" t="str">
            <v>Чебупели Курочка гриль ТМ Горячая штучка, 0,3 кг зам  ПОКОМ</v>
          </cell>
          <cell r="D397">
            <v>4</v>
          </cell>
          <cell r="F397">
            <v>293</v>
          </cell>
        </row>
        <row r="398">
          <cell r="A398" t="str">
            <v>Чебупицца курочка по-итальянски Горячая штучка 0,25 кг зам  ПОКОМ</v>
          </cell>
          <cell r="D398">
            <v>1106</v>
          </cell>
          <cell r="F398">
            <v>2728</v>
          </cell>
        </row>
        <row r="399">
          <cell r="A399" t="str">
            <v>Чебупицца Пепперони ТМ Горячая штучка ТС Чебупицца 0.25кг зам  ПОКОМ</v>
          </cell>
          <cell r="D399">
            <v>1235</v>
          </cell>
          <cell r="F399">
            <v>3782</v>
          </cell>
        </row>
        <row r="400">
          <cell r="A400" t="str">
            <v>Чебуреки Мясные вес 2,7 кг ТМ Зареченские ВЕС ПОКОМ</v>
          </cell>
          <cell r="F400">
            <v>3.7</v>
          </cell>
        </row>
        <row r="401">
          <cell r="A401" t="str">
            <v>Чебуреки сочные ВЕС ТМ Зареченские  ПОКОМ</v>
          </cell>
          <cell r="F401">
            <v>425</v>
          </cell>
        </row>
        <row r="402">
          <cell r="A402" t="str">
            <v>Шпикачки Русские (черева) (в ср.защ.атм.) "Высокий вкус"  СПК</v>
          </cell>
          <cell r="D402">
            <v>49</v>
          </cell>
          <cell r="F402">
            <v>49</v>
          </cell>
        </row>
        <row r="403">
          <cell r="A403" t="str">
            <v>Эликапреза с/в "Эликатессе" 85 гр.шт. нарезка (лоток с ср.защ.атм.)  СПК</v>
          </cell>
          <cell r="D403">
            <v>22</v>
          </cell>
          <cell r="F403">
            <v>22</v>
          </cell>
        </row>
        <row r="404">
          <cell r="A404" t="str">
            <v>Юбилейная с/к 0,235 кг.шт.  СПК</v>
          </cell>
          <cell r="D404">
            <v>509</v>
          </cell>
          <cell r="F404">
            <v>509</v>
          </cell>
        </row>
        <row r="405">
          <cell r="A405" t="str">
            <v>Юбилейная с/к термоус.пак.  СПК</v>
          </cell>
          <cell r="D405">
            <v>2</v>
          </cell>
          <cell r="F405">
            <v>2</v>
          </cell>
        </row>
        <row r="406">
          <cell r="A406" t="str">
            <v>Итого</v>
          </cell>
          <cell r="D406">
            <v>111597.54300000001</v>
          </cell>
          <cell r="F406">
            <v>254819.48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27.02.2025 - 27.02.2025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34.57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84.176000000000002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156.48699999999999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16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422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56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180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68.195999999999998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579.55700000000002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42.113999999999997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309.99299999999999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104.352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33.235999999999997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33.46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79.682000000000002</v>
          </cell>
        </row>
        <row r="29">
          <cell r="A29" t="str">
            <v xml:space="preserve"> 247  Сардельки Нежные, ВЕС.  ПОКОМ</v>
          </cell>
          <cell r="D29">
            <v>19.361000000000001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16.32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130.79599999999999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5.532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16.887</v>
          </cell>
        </row>
        <row r="34">
          <cell r="A34" t="str">
            <v xml:space="preserve"> 263  Шпикачки Стародворские, ВЕС.  ПОКОМ</v>
          </cell>
          <cell r="D34">
            <v>5.38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2.718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1.4359999999999999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105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649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369</v>
          </cell>
        </row>
        <row r="41">
          <cell r="A41" t="str">
            <v xml:space="preserve"> 283  Сосиски Сочинки, ВЕС, ТМ Стародворье ПОКОМ</v>
          </cell>
          <cell r="D41">
            <v>70.918000000000006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220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33.475999999999999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345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338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8.0850000000000009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32.593000000000004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204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268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233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36.125999999999998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74.841999999999999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15.02</v>
          </cell>
        </row>
        <row r="55">
          <cell r="A55" t="str">
            <v xml:space="preserve"> 318  Сосиски Датские ТМ Зареченские, ВЕС  ПОКОМ</v>
          </cell>
          <cell r="D55">
            <v>248.751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463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477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148</v>
          </cell>
        </row>
        <row r="59">
          <cell r="A59" t="str">
            <v xml:space="preserve"> 328  Сардельки Сочинки Стародворье ТМ  0,4 кг ПОКОМ</v>
          </cell>
          <cell r="D59">
            <v>93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83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100.342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59</v>
          </cell>
        </row>
        <row r="63">
          <cell r="A63" t="str">
            <v xml:space="preserve"> 335  Колбаса Сливушка ТМ Вязанка. ВЕС.  ПОКОМ </v>
          </cell>
          <cell r="D63">
            <v>35.386000000000003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1.3759999999999999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409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318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108.94199999999999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57.116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115.197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87.637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27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28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73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17.757999999999999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66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100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125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28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527</v>
          </cell>
        </row>
        <row r="82">
          <cell r="A82" t="str">
            <v xml:space="preserve"> 412  Сосиски Баварские ТМ Стародворье 0,35 кг ПОКОМ</v>
          </cell>
          <cell r="D82">
            <v>813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6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37.700000000000003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1.45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52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15.95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3</v>
          </cell>
        </row>
        <row r="90">
          <cell r="A90" t="str">
            <v xml:space="preserve"> 446  Колбаса Краковюрст ТМ Баварушка с душистым чесноком в оболочке черева в в.у 0,2 кг. ПОКОМ</v>
          </cell>
          <cell r="D90">
            <v>-1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20</v>
          </cell>
        </row>
        <row r="92">
          <cell r="A92" t="str">
            <v xml:space="preserve"> 448  Сосиски Сливушки по-венски ТМ Вязанка. 0,3 кг ПОКОМ</v>
          </cell>
          <cell r="D92">
            <v>133</v>
          </cell>
        </row>
        <row r="93">
          <cell r="A93" t="str">
            <v xml:space="preserve"> 449  Колбаса Дугушка Стародворская ВЕС ТС Дугушка ПОКОМ</v>
          </cell>
          <cell r="D93">
            <v>44.24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473.01100000000002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772.25900000000001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394.80399999999997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66.177000000000007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33.325000000000003</v>
          </cell>
        </row>
        <row r="100">
          <cell r="A100" t="str">
            <v xml:space="preserve"> 490  Колбаса Сервелат Филейский ТМ Вязанка  0,3 кг. срез  ПОКОМ</v>
          </cell>
          <cell r="D100">
            <v>2</v>
          </cell>
        </row>
        <row r="101">
          <cell r="A101" t="str">
            <v xml:space="preserve"> 491  Колбаса Филейская Рубленая ТМ Вязанка  0,3 кг. срез.  ПОКОМ</v>
          </cell>
          <cell r="D101">
            <v>3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226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123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142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97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5.52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98</v>
          </cell>
        </row>
        <row r="108">
          <cell r="A108" t="str">
            <v xml:space="preserve"> 506 Сосиски Филейские рубленые ТМ Вязанка в оболочке целлофан в м/г среде. ВЕС.ПОКОМ</v>
          </cell>
          <cell r="D108">
            <v>1.36</v>
          </cell>
        </row>
        <row r="109">
          <cell r="A109" t="str">
            <v xml:space="preserve"> 513  Колбаса вареная Стародворская 0,4кг ТМ Стародворье  ПОКОМ</v>
          </cell>
          <cell r="D109">
            <v>124</v>
          </cell>
        </row>
        <row r="110">
          <cell r="A110" t="str">
            <v>1146 Ароматная с/к в/у ОСТАНКИНО</v>
          </cell>
          <cell r="D110">
            <v>0.496</v>
          </cell>
        </row>
        <row r="111">
          <cell r="A111" t="str">
            <v>3215 ВЕТЧ.МЯСНАЯ Папа может п/о 0.4кг 8шт.    ОСТАНКИНО</v>
          </cell>
          <cell r="D111">
            <v>118</v>
          </cell>
        </row>
        <row r="112">
          <cell r="A112" t="str">
            <v>3680 ПРЕСИЖН с/к дек. спец мгс ОСТАНКИНО</v>
          </cell>
          <cell r="D112">
            <v>1</v>
          </cell>
        </row>
        <row r="113">
          <cell r="A113" t="str">
            <v>3684 ПРЕСИЖН с/к в/у 1/250 8шт.   ОСТАНКИНО</v>
          </cell>
          <cell r="D113">
            <v>32</v>
          </cell>
        </row>
        <row r="114">
          <cell r="A114" t="str">
            <v>4063 МЯСНАЯ Папа может вар п/о_Л   ОСТАНКИНО</v>
          </cell>
          <cell r="D114">
            <v>201.30199999999999</v>
          </cell>
        </row>
        <row r="115">
          <cell r="A115" t="str">
            <v>4117 ЭКСТРА Папа может с/к в/у_Л   ОСТАНКИНО</v>
          </cell>
          <cell r="D115">
            <v>3.9609999999999999</v>
          </cell>
        </row>
        <row r="116">
          <cell r="A116" t="str">
            <v>4574 Колбаса вар Мясная со шпиком 1кг Папа может п/о (код покуп. 24784) Останкино</v>
          </cell>
          <cell r="D116">
            <v>24.32</v>
          </cell>
        </row>
        <row r="117">
          <cell r="A117" t="str">
            <v>4786 КОЛБ.СНЭКИ Папа может в/к мгс 1/70_5  ОСТАНКИНО</v>
          </cell>
          <cell r="D117">
            <v>15</v>
          </cell>
        </row>
        <row r="118">
          <cell r="A118" t="str">
            <v>4813 ФИЛЕЙНАЯ Папа может вар п/о_Л   ОСТАНКИНО</v>
          </cell>
          <cell r="D118">
            <v>72.602999999999994</v>
          </cell>
        </row>
        <row r="119">
          <cell r="A119" t="str">
            <v>4993 САЛЯМИ ИТАЛЬЯНСКАЯ с/к в/у 1/250*8_120c ОСТАНКИНО</v>
          </cell>
          <cell r="D119">
            <v>63</v>
          </cell>
        </row>
        <row r="120">
          <cell r="A120" t="str">
            <v>5246 ДОКТОРСКАЯ ПРЕМИУМ вар б/о мгс_30с ОСТАНКИНО</v>
          </cell>
          <cell r="D120">
            <v>5.883</v>
          </cell>
        </row>
        <row r="121">
          <cell r="A121" t="str">
            <v>5341 СЕРВЕЛАТ ОХОТНИЧИЙ в/к в/у  ОСТАНКИНО</v>
          </cell>
          <cell r="D121">
            <v>50.170999999999999</v>
          </cell>
        </row>
        <row r="122">
          <cell r="A122" t="str">
            <v>5483 ЭКСТРА Папа может с/к в/у 1/250 8шт.   ОСТАНКИНО</v>
          </cell>
          <cell r="D122">
            <v>89</v>
          </cell>
        </row>
        <row r="123">
          <cell r="A123" t="str">
            <v>5544 Сервелат Финский в/к в/у_45с НОВАЯ ОСТАНКИНО</v>
          </cell>
          <cell r="D123">
            <v>81.146000000000001</v>
          </cell>
        </row>
        <row r="124">
          <cell r="A124" t="str">
            <v>5679 САЛЯМИ ИТАЛЬЯНСКАЯ с/к в/у 1/150_60с ОСТАНКИНО</v>
          </cell>
          <cell r="D124">
            <v>57</v>
          </cell>
        </row>
        <row r="125">
          <cell r="A125" t="str">
            <v>5682 САЛЯМИ МЕЛКОЗЕРНЕНАЯ с/к в/у 1/120_60с   ОСТАНКИНО</v>
          </cell>
          <cell r="D125">
            <v>193</v>
          </cell>
        </row>
        <row r="126">
          <cell r="A126" t="str">
            <v>5706 АРОМАТНАЯ Папа может с/к в/у 1/250 8шт.  ОСТАНКИНО</v>
          </cell>
          <cell r="D126">
            <v>166</v>
          </cell>
        </row>
        <row r="127">
          <cell r="A127" t="str">
            <v>5708 ПОСОЛЬСКАЯ Папа может с/к в/у ОСТАНКИНО</v>
          </cell>
          <cell r="D127">
            <v>6.399</v>
          </cell>
        </row>
        <row r="128">
          <cell r="A128" t="str">
            <v>5851 ЭКСТРА Папа может вар п/о   ОСТАНКИНО</v>
          </cell>
          <cell r="D128">
            <v>64.872</v>
          </cell>
        </row>
        <row r="129">
          <cell r="A129" t="str">
            <v>5931 ОХОТНИЧЬЯ Папа может с/к в/у 1/220 8шт.   ОСТАНКИНО</v>
          </cell>
          <cell r="D129">
            <v>129</v>
          </cell>
        </row>
        <row r="130">
          <cell r="A130" t="str">
            <v>6004 РАГУ СВИНОЕ 1кг 8шт.зам_120с ОСТАНКИНО</v>
          </cell>
          <cell r="D130">
            <v>8</v>
          </cell>
        </row>
        <row r="131">
          <cell r="A131" t="str">
            <v>6158 ВРЕМЯ ОЛИВЬЕ Папа может вар п/о 0.4кг   ОСТАНКИНО</v>
          </cell>
          <cell r="D131">
            <v>47</v>
          </cell>
        </row>
        <row r="132">
          <cell r="A132" t="str">
            <v>6200 ГРУДИНКА ПРЕМИУМ к/в мл/к в/у 0.3кг  ОСТАНКИНО</v>
          </cell>
          <cell r="D132">
            <v>86</v>
          </cell>
        </row>
        <row r="133">
          <cell r="A133" t="str">
            <v>6206 СВИНИНА ПО-ДОМАШНЕМУ к/в мл/к в/у 0.3кг  ОСТАНКИНО</v>
          </cell>
          <cell r="D133">
            <v>54</v>
          </cell>
        </row>
        <row r="134">
          <cell r="A134" t="str">
            <v>6221 НЕАПОЛИТАНСКИЙ ДУЭТ с/к с/н мгс 1/90  ОСТАНКИНО</v>
          </cell>
          <cell r="D134">
            <v>72</v>
          </cell>
        </row>
        <row r="135">
          <cell r="A135" t="str">
            <v>6222 ИТАЛЬЯНСКОЕ АССОРТИ с/в с/н мгс 1/90 ОСТАНКИНО</v>
          </cell>
          <cell r="D135">
            <v>35</v>
          </cell>
        </row>
        <row r="136">
          <cell r="A136" t="str">
            <v>6228 МЯСНОЕ АССОРТИ к/з с/н мгс 1/90 10шт.  ОСТАНКИНО</v>
          </cell>
          <cell r="D136">
            <v>48</v>
          </cell>
        </row>
        <row r="137">
          <cell r="A137" t="str">
            <v>6247 ДОМАШНЯЯ Папа может вар п/о 0,4кг 8шт.  ОСТАНКИНО</v>
          </cell>
          <cell r="D137">
            <v>20</v>
          </cell>
        </row>
        <row r="138">
          <cell r="A138" t="str">
            <v>6268 ГОВЯЖЬЯ Папа может вар п/о 0,4кг 8 шт.  ОСТАНКИНО</v>
          </cell>
          <cell r="D138">
            <v>87</v>
          </cell>
        </row>
        <row r="139">
          <cell r="A139" t="str">
            <v>6279 КОРЕЙКА ПО-ОСТ.к/в в/с с/н в/у 1/150_45с  ОСТАНКИНО</v>
          </cell>
          <cell r="D139">
            <v>33</v>
          </cell>
        </row>
        <row r="140">
          <cell r="A140" t="str">
            <v>6303 МЯСНЫЕ Папа может сос п/о мгс 1.5*3  ОСТАНКИНО</v>
          </cell>
          <cell r="D140">
            <v>89.95</v>
          </cell>
        </row>
        <row r="141">
          <cell r="A141" t="str">
            <v>6324 ДОКТОРСКАЯ ГОСТ вар п/о 0.4кг 8шт.  ОСТАНКИНО</v>
          </cell>
          <cell r="D141">
            <v>35</v>
          </cell>
        </row>
        <row r="142">
          <cell r="A142" t="str">
            <v>6325 ДОКТОРСКАЯ ПРЕМИУМ вар п/о 0.4кг 8шт.  ОСТАНКИНО</v>
          </cell>
          <cell r="D142">
            <v>118</v>
          </cell>
        </row>
        <row r="143">
          <cell r="A143" t="str">
            <v>6333 МЯСНАЯ Папа может вар п/о 0.4кг 8шт.  ОСТАНКИНО</v>
          </cell>
          <cell r="D143">
            <v>747</v>
          </cell>
        </row>
        <row r="144">
          <cell r="A144" t="str">
            <v>6340 ДОМАШНИЙ РЕЦЕПТ Коровино 0.5кг 8шт.  ОСТАНКИНО</v>
          </cell>
          <cell r="D144">
            <v>129</v>
          </cell>
        </row>
        <row r="145">
          <cell r="A145" t="str">
            <v>6341 ДОМАШНИЙ РЕЦЕПТ СО ШПИКОМ Коровино 0.5кг  ОСТАНКИНО</v>
          </cell>
          <cell r="D145">
            <v>17</v>
          </cell>
        </row>
        <row r="146">
          <cell r="A146" t="str">
            <v>6344 СОЧНАЯ Папа может вар п/о 0.4кг  ОСТАНКИНО</v>
          </cell>
          <cell r="D146">
            <v>2</v>
          </cell>
        </row>
        <row r="147">
          <cell r="A147" t="str">
            <v>6353 ЭКСТРА Папа может вар п/о 0.4кг 8шт.  ОСТАНКИНО</v>
          </cell>
          <cell r="D147">
            <v>373</v>
          </cell>
        </row>
        <row r="148">
          <cell r="A148" t="str">
            <v>6392 ФИЛЕЙНАЯ Папа может вар п/о 0.4кг. ОСТАНКИНО</v>
          </cell>
          <cell r="D148">
            <v>566</v>
          </cell>
        </row>
        <row r="149">
          <cell r="A149" t="str">
            <v>6411 ВЕТЧ.РУБЛЕНАЯ ПМ в/у срез 0.3кг 6шт.  ОСТАНКИНО</v>
          </cell>
          <cell r="D149">
            <v>10</v>
          </cell>
        </row>
        <row r="150">
          <cell r="A150" t="str">
            <v>6415 БАЛЫКОВАЯ Коровино п/к в/у 0.84кг 6шт.  ОСТАНКИНО</v>
          </cell>
          <cell r="D150">
            <v>7</v>
          </cell>
        </row>
        <row r="151">
          <cell r="A151" t="str">
            <v>6426 КЛАССИЧЕСКАЯ ПМ вар п/о 0.3кг 8шт.  ОСТАНКИНО</v>
          </cell>
          <cell r="D151">
            <v>137</v>
          </cell>
        </row>
        <row r="152">
          <cell r="A152" t="str">
            <v>6448 СВИНИНА МАДЕРА с/к с/н в/у 1/100 10шт.   ОСТАНКИНО</v>
          </cell>
          <cell r="D152">
            <v>111</v>
          </cell>
        </row>
        <row r="153">
          <cell r="A153" t="str">
            <v>6453 ЭКСТРА Папа может с/к с/н в/у 1/100 14шт.   ОСТАНКИНО</v>
          </cell>
          <cell r="D153">
            <v>261</v>
          </cell>
        </row>
        <row r="154">
          <cell r="A154" t="str">
            <v>6454 АРОМАТНАЯ с/к с/н в/у 1/100 14шт.  ОСТАНКИНО</v>
          </cell>
          <cell r="D154">
            <v>235</v>
          </cell>
        </row>
        <row r="155">
          <cell r="A155" t="str">
            <v>6459 СЕРВЕЛАТ ШВЕЙЦАРСК. в/к с/н в/у 1/100*10  ОСТАНКИНО</v>
          </cell>
          <cell r="D155">
            <v>142</v>
          </cell>
        </row>
        <row r="156">
          <cell r="A156" t="str">
            <v>6470 ВЕТЧ.МРАМОРНАЯ в/у_45с  ОСТАНКИНО</v>
          </cell>
          <cell r="D156">
            <v>6.0350000000000001</v>
          </cell>
        </row>
        <row r="157">
          <cell r="A157" t="str">
            <v>6492 ШПИК С ЧЕСНОК.И ПЕРЦЕМ к/в в/у 0.3кг_45c  ОСТАНКИНО</v>
          </cell>
          <cell r="D157">
            <v>30</v>
          </cell>
        </row>
        <row r="158">
          <cell r="A158" t="str">
            <v>6495 ВЕТЧ.МРАМОРНАЯ в/у срез 0.3кг 6шт_45с  ОСТАНКИНО</v>
          </cell>
          <cell r="D158">
            <v>73</v>
          </cell>
        </row>
        <row r="159">
          <cell r="A159" t="str">
            <v>6527 ШПИКАЧКИ СОЧНЫЕ ПМ сар б/о мгс 1*3 45с ОСТАНКИНО</v>
          </cell>
          <cell r="D159">
            <v>101.899</v>
          </cell>
        </row>
        <row r="160">
          <cell r="A160" t="str">
            <v>6528 ШПИКАЧКИ СОЧНЫЕ ПМ сар б/о мгс 0.4кг 45с  ОСТАНКИНО</v>
          </cell>
          <cell r="D160">
            <v>9</v>
          </cell>
        </row>
        <row r="161">
          <cell r="A161" t="str">
            <v>6586 МРАМОРНАЯ И БАЛЫКОВАЯ в/к с/н мгс 1/90 ОСТАНКИНО</v>
          </cell>
          <cell r="D161">
            <v>54</v>
          </cell>
        </row>
        <row r="162">
          <cell r="A162" t="str">
            <v>6609 С ГОВЯДИНОЙ ПМ сар б/о мгс 0.4кг_45с ОСТАНКИНО</v>
          </cell>
          <cell r="D162">
            <v>3</v>
          </cell>
        </row>
        <row r="163">
          <cell r="A163" t="str">
            <v>6616 МОЛОЧНЫЕ КЛАССИЧЕСКИЕ сос п/о в/у 0.3кг  ОСТАНКИНО</v>
          </cell>
          <cell r="D163">
            <v>116</v>
          </cell>
        </row>
        <row r="164">
          <cell r="A164" t="str">
            <v>6666 БОЯНСКАЯ Папа может п/к в/у 0,28кг 8 шт. ОСТАНКИНО</v>
          </cell>
          <cell r="D164">
            <v>266</v>
          </cell>
        </row>
        <row r="165">
          <cell r="A165" t="str">
            <v>6683 СЕРВЕЛАТ ЗЕРНИСТЫЙ ПМ в/к в/у 0,35кг  ОСТАНКИНО</v>
          </cell>
          <cell r="D165">
            <v>427</v>
          </cell>
        </row>
        <row r="166">
          <cell r="A166" t="str">
            <v>6684 СЕРВЕЛАТ КАРЕЛЬСКИЙ ПМ в/к в/у 0.28кг  ОСТАНКИНО</v>
          </cell>
          <cell r="D166">
            <v>399</v>
          </cell>
        </row>
        <row r="167">
          <cell r="A167" t="str">
            <v>6689 СЕРВЕЛАТ ОХОТНИЧИЙ ПМ в/к в/у 0,35кг 8шт  ОСТАНКИНО</v>
          </cell>
          <cell r="D167">
            <v>523</v>
          </cell>
        </row>
        <row r="168">
          <cell r="A168" t="str">
            <v>6697 СЕРВЕЛАТ ФИНСКИЙ ПМ в/к в/у 0,35кг 8шт.  ОСТАНКИНО</v>
          </cell>
          <cell r="D168">
            <v>650</v>
          </cell>
        </row>
        <row r="169">
          <cell r="A169" t="str">
            <v>6713 СОЧНЫЙ ГРИЛЬ ПМ сос п/о мгс 0.41кг 8шт.  ОСТАНКИНО</v>
          </cell>
          <cell r="D169">
            <v>242</v>
          </cell>
        </row>
        <row r="170">
          <cell r="A170" t="str">
            <v>6724 МОЛОЧНЫЕ ПМ сос п/о мгс 0.41кг 10шт.  ОСТАНКИНО</v>
          </cell>
          <cell r="D170">
            <v>50</v>
          </cell>
        </row>
        <row r="171">
          <cell r="A171" t="str">
            <v>6762 СЛИВОЧНЫЕ сос ц/о мгс 0.41кг 8шт.  ОСТАНКИНО</v>
          </cell>
          <cell r="D171">
            <v>8</v>
          </cell>
        </row>
        <row r="172">
          <cell r="A172" t="str">
            <v>6765 РУБЛЕНЫЕ сос ц/о мгс 0.36кг 6шт.  ОСТАНКИНО</v>
          </cell>
          <cell r="D172">
            <v>67</v>
          </cell>
        </row>
        <row r="173">
          <cell r="A173" t="str">
            <v>6773 САЛЯМИ Папа может п/к в/у 0,28кг 8шт.  ОСТАНКИНО</v>
          </cell>
          <cell r="D173">
            <v>118</v>
          </cell>
        </row>
        <row r="174">
          <cell r="A174" t="str">
            <v>6785 ВЕНСКАЯ САЛЯМИ п/к в/у 0.33кг 8шт.  ОСТАНКИНО</v>
          </cell>
          <cell r="D174">
            <v>52</v>
          </cell>
        </row>
        <row r="175">
          <cell r="A175" t="str">
            <v>6787 СЕРВЕЛАТ КРЕМЛЕВСКИЙ в/к в/у 0,33кг 8шт.  ОСТАНКИНО</v>
          </cell>
          <cell r="D175">
            <v>28</v>
          </cell>
        </row>
        <row r="176">
          <cell r="A176" t="str">
            <v>6793 БАЛЫКОВАЯ в/к в/у 0,33кг 8шт.  ОСТАНКИНО</v>
          </cell>
          <cell r="D176">
            <v>83</v>
          </cell>
        </row>
        <row r="177">
          <cell r="A177" t="str">
            <v>6794 БАЛЫКОВАЯ в/к в/у  ОСТАНКИНО</v>
          </cell>
          <cell r="D177">
            <v>3.323</v>
          </cell>
        </row>
        <row r="178">
          <cell r="A178" t="str">
            <v>6801 ОСТАНКИНСКАЯ вар п/о 0.4кг 8шт.  ОСТАНКИНО</v>
          </cell>
          <cell r="D178">
            <v>15</v>
          </cell>
        </row>
        <row r="179">
          <cell r="A179" t="str">
            <v>6829 МОЛОЧНЫЕ КЛАССИЧЕСКИЕ сос п/о мгс 2*4_С  ОСТАНКИНО</v>
          </cell>
          <cell r="D179">
            <v>63.067999999999998</v>
          </cell>
        </row>
        <row r="180">
          <cell r="A180" t="str">
            <v>6837 ФИЛЕЙНЫЕ Папа Может сос ц/о мгс 0.4кг  ОСТАНКИНО</v>
          </cell>
          <cell r="D180">
            <v>146</v>
          </cell>
        </row>
        <row r="181">
          <cell r="A181" t="str">
            <v>6861 ДОМАШНИЙ РЕЦЕПТ Коровино вар п/о  ОСТАНКИНО</v>
          </cell>
          <cell r="D181">
            <v>53.286999999999999</v>
          </cell>
        </row>
        <row r="182">
          <cell r="A182" t="str">
            <v>6862 ДОМАШНИЙ РЕЦЕПТ СО ШПИК. Коровино вар п/о  ОСТАНКИНО</v>
          </cell>
          <cell r="D182">
            <v>9.8919999999999995</v>
          </cell>
        </row>
        <row r="183">
          <cell r="A183" t="str">
            <v>6866 ВЕТЧ.НЕЖНАЯ Коровино п/о_Маяк  ОСТАНКИНО</v>
          </cell>
          <cell r="D183">
            <v>7.4720000000000004</v>
          </cell>
        </row>
        <row r="184">
          <cell r="A184" t="str">
            <v>6909 ДЛЯ ДЕТЕЙ сос п/о мгс 0.33кг 8шт.  ОСТАНКИНО</v>
          </cell>
          <cell r="D184">
            <v>55</v>
          </cell>
        </row>
        <row r="185">
          <cell r="A185" t="str">
            <v>6962 МЯСНИКС ПМ сос б/о мгс 1/160 10шт.  ОСТАНКИНО</v>
          </cell>
          <cell r="D185">
            <v>2</v>
          </cell>
        </row>
        <row r="186">
          <cell r="A186" t="str">
            <v>6987 СУПЕР СЫТНЫЕ ПМ сос п/о мгс 0.6кг 8 шт.  ОСТАНКИНО</v>
          </cell>
          <cell r="D186">
            <v>3</v>
          </cell>
        </row>
        <row r="187">
          <cell r="A187" t="str">
            <v>7001 КЛАССИЧЕСКИЕ Папа может сар б/о мгс 1*3  ОСТАНКИНО</v>
          </cell>
          <cell r="D187">
            <v>35.676000000000002</v>
          </cell>
        </row>
        <row r="188">
          <cell r="A188" t="str">
            <v>7035 ВЕТЧ.КЛАССИЧЕСКАЯ ПМ п/о 0.35кг 8шт.  ОСТАНКИНО</v>
          </cell>
          <cell r="D188">
            <v>43</v>
          </cell>
        </row>
        <row r="189">
          <cell r="A189" t="str">
            <v>7038 С ГОВЯДИНОЙ ПМ сос п/о мгс 1.5*4  ОСТАНКИНО</v>
          </cell>
          <cell r="D189">
            <v>22.984999999999999</v>
          </cell>
        </row>
        <row r="190">
          <cell r="A190" t="str">
            <v>7040 С ИНДЕЙКОЙ ПМ сос ц/о в/у 1/270 8шт.  ОСТАНКИНО</v>
          </cell>
          <cell r="D190">
            <v>37</v>
          </cell>
        </row>
        <row r="191">
          <cell r="A191" t="str">
            <v>7053 БЕКОН ДЛЯ КУЛИНАРИИ с/к с/н мгс 1*2_HRC  ОСТАНКИНО</v>
          </cell>
          <cell r="D191">
            <v>6.4180000000000001</v>
          </cell>
        </row>
        <row r="192">
          <cell r="A192" t="str">
            <v>7059 ШПИКАЧКИ СОЧНЫЕ С БЕК. п/о мгс 0.3кг_60с  ОСТАНКИНО</v>
          </cell>
          <cell r="D192">
            <v>18</v>
          </cell>
        </row>
        <row r="193">
          <cell r="A193" t="str">
            <v>7066 СОЧНЫЕ ПМ сос п/о мгс 0.41кг 10шт_50с  ОСТАНКИНО</v>
          </cell>
          <cell r="D193">
            <v>669</v>
          </cell>
        </row>
        <row r="194">
          <cell r="A194" t="str">
            <v>7070 СОЧНЫЕ ПМ сос п/о мгс 1.5*4_А_50с  ОСТАНКИНО</v>
          </cell>
          <cell r="D194">
            <v>422.78300000000002</v>
          </cell>
        </row>
        <row r="195">
          <cell r="A195" t="str">
            <v>7073 МОЛОЧ.ПРЕМИУМ ПМ сос п/о в/у 1/350_50с  ОСТАНКИНО</v>
          </cell>
          <cell r="D195">
            <v>234</v>
          </cell>
        </row>
        <row r="196">
          <cell r="A196" t="str">
            <v>7074 МОЛОЧ.ПРЕМИУМ ПМ сос п/о мгс 0.6кг_50с  ОСТАНКИНО</v>
          </cell>
          <cell r="D196">
            <v>60</v>
          </cell>
        </row>
        <row r="197">
          <cell r="A197" t="str">
            <v>7075 МОЛОЧ.ПРЕМИУМ ПМ сос п/о мгс 1.5*4_О_50с  ОСТАНКИНО</v>
          </cell>
          <cell r="D197">
            <v>21.722999999999999</v>
          </cell>
        </row>
        <row r="198">
          <cell r="A198" t="str">
            <v>7077 МЯСНЫЕ С ГОВЯД.ПМ сос п/о мгс 0.4кг_50с  ОСТАНКИНО</v>
          </cell>
          <cell r="D198">
            <v>152</v>
          </cell>
        </row>
        <row r="199">
          <cell r="A199" t="str">
            <v>7080 СЛИВОЧНЫЕ ПМ сос п/о мгс 0.41кг 10шт. 50с  ОСТАНКИНО</v>
          </cell>
          <cell r="D199">
            <v>386</v>
          </cell>
        </row>
        <row r="200">
          <cell r="A200" t="str">
            <v>7082 СЛИВОЧНЫЕ ПМ сос п/о мгс 1.5*4_50с  ОСТАНКИНО</v>
          </cell>
          <cell r="D200">
            <v>27.646000000000001</v>
          </cell>
        </row>
        <row r="201">
          <cell r="A201" t="str">
            <v>7090 СВИНИНА ПО-ДОМ. к/в мл/к в/у 0.3кг_50с  ОСТАНКИНО</v>
          </cell>
          <cell r="D201">
            <v>11</v>
          </cell>
        </row>
        <row r="202">
          <cell r="A202" t="str">
            <v>7092 БЕКОН Папа может с/к с/н в/у 1/140_50с  ОСТАНКИНО</v>
          </cell>
          <cell r="D202">
            <v>135</v>
          </cell>
        </row>
        <row r="203">
          <cell r="A203" t="str">
            <v>7103 БЕКОН с/к с/н в/у 1/180 10шт.  ОСТАНКИНО</v>
          </cell>
          <cell r="D203">
            <v>67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10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31</v>
          </cell>
        </row>
        <row r="206">
          <cell r="A206" t="str">
            <v>Балыковая с/к 200 гр. срез "Эликатессе" термоформ.пак.  СПК</v>
          </cell>
          <cell r="D206">
            <v>4</v>
          </cell>
        </row>
        <row r="207">
          <cell r="A207" t="str">
            <v>БОНУС ДОМАШНИЙ РЕЦЕПТ Коровино 0.5кг 8шт. (6305)</v>
          </cell>
          <cell r="D207">
            <v>7</v>
          </cell>
        </row>
        <row r="208">
          <cell r="A208" t="str">
            <v>БОНУС ДОМАШНИЙ РЕЦЕПТ Коровино вар п/о (5324)</v>
          </cell>
          <cell r="D208">
            <v>1.984</v>
          </cell>
        </row>
        <row r="209">
          <cell r="A209" t="str">
            <v>БОНУС СОЧНЫЕ Папа может сос п/о мгс 1.5*4 (6954)  ОСТАНКИНО</v>
          </cell>
          <cell r="D209">
            <v>4.6840000000000002</v>
          </cell>
        </row>
        <row r="210">
          <cell r="A210" t="str">
            <v>БОНУС СОЧНЫЕ сос п/о мгс 0.41кг_UZ (6087)  ОСТАНКИНО</v>
          </cell>
          <cell r="D210">
            <v>23</v>
          </cell>
        </row>
        <row r="211">
          <cell r="A211" t="str">
            <v>БОНУС_ 457  Колбаса Молочная ТМ Особый рецепт ВЕС большой батон  ПОКОМ</v>
          </cell>
          <cell r="D211">
            <v>150</v>
          </cell>
        </row>
        <row r="212">
          <cell r="A212" t="str">
            <v>БОНУС_079  Колбаса Сервелат Кремлевский,  0.35 кг, ПОКОМ</v>
          </cell>
          <cell r="D212">
            <v>291</v>
          </cell>
        </row>
        <row r="213">
          <cell r="A213" t="str">
            <v>БОНУС_302  Сосиски Сочинки по-баварски,  0.4кг, ТМ Стародворье  ПОКОМ</v>
          </cell>
          <cell r="D213">
            <v>67</v>
          </cell>
        </row>
        <row r="214">
          <cell r="A214" t="str">
            <v>БОНУС_312  Ветчина Филейская ВЕС ТМ  Вязанка ТС Столичная  ПОКОМ</v>
          </cell>
          <cell r="D214">
            <v>79.89</v>
          </cell>
        </row>
        <row r="215">
          <cell r="A215" t="str">
            <v>БОНУС_Готовые чебупели с ветчиной и сыром Горячая штучка 0,3кг зам  ПОКОМ</v>
          </cell>
          <cell r="D215">
            <v>183</v>
          </cell>
        </row>
        <row r="216">
          <cell r="A216" t="str">
            <v>БОНУС_Готовые чебупели сочные с мясом ТМ Горячая штучка  0,3кг зам    ПОКОМ</v>
          </cell>
          <cell r="D216">
            <v>4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111</v>
          </cell>
        </row>
        <row r="218">
          <cell r="A218" t="str">
            <v>Бутербродная вареная 0,47 кг шт.  СПК</v>
          </cell>
          <cell r="D218">
            <v>19</v>
          </cell>
        </row>
        <row r="219">
          <cell r="A219" t="str">
            <v>Вацлавская п/к (черева) 390 гр.шт. термоус.пак  СПК</v>
          </cell>
          <cell r="D219">
            <v>11</v>
          </cell>
        </row>
        <row r="220">
          <cell r="A220" t="str">
            <v>Готовые бельмеши сочные с мясом ТМ Горячая штучка 0,3кг зам  ПОКОМ</v>
          </cell>
          <cell r="D220">
            <v>35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130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161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299</v>
          </cell>
        </row>
        <row r="224">
          <cell r="A224" t="str">
            <v>Готовые чебуреки с мясом ТМ Горячая штучка 0,09 кг флоу-пак ПОКОМ</v>
          </cell>
          <cell r="D224">
            <v>73</v>
          </cell>
        </row>
        <row r="225">
          <cell r="A225" t="str">
            <v>Гуцульская с/к "КолбасГрад" 160 гр.шт. термоус. пак  СПК</v>
          </cell>
          <cell r="D225">
            <v>16</v>
          </cell>
        </row>
        <row r="226">
          <cell r="A226" t="str">
            <v>Дельгаро с/в "Эликатессе" 140 гр.шт.  СПК</v>
          </cell>
          <cell r="D226">
            <v>7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13</v>
          </cell>
        </row>
        <row r="228">
          <cell r="A228" t="str">
            <v>Докторская вареная в/с 0,47 кг шт.  СПК</v>
          </cell>
          <cell r="D228">
            <v>16</v>
          </cell>
        </row>
        <row r="229">
          <cell r="A229" t="str">
            <v>Докторская вареная термоус.пак. "Высокий вкус"  СПК</v>
          </cell>
          <cell r="D229">
            <v>4.0039999999999996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7</v>
          </cell>
        </row>
        <row r="231">
          <cell r="A231" t="str">
            <v>ЖАР-ладушки с мясом 0,2кг ТМ Стародворье  ПОКОМ</v>
          </cell>
          <cell r="D231">
            <v>53</v>
          </cell>
        </row>
        <row r="232">
          <cell r="A232" t="str">
            <v>ЖАР-ладушки с яблоком и грушей ТМ Стародворье 0,2 кг. ПОКОМ</v>
          </cell>
          <cell r="D232">
            <v>1</v>
          </cell>
        </row>
        <row r="233">
          <cell r="A233" t="str">
            <v>Карбонад Юбилейный термоус.пак.  СПК</v>
          </cell>
          <cell r="D233">
            <v>7.4820000000000002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146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105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20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134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112</v>
          </cell>
        </row>
        <row r="239">
          <cell r="A239" t="str">
            <v>Ла Фаворте с/в "Эликатессе" 140 гр.шт.  СПК</v>
          </cell>
          <cell r="D239">
            <v>14</v>
          </cell>
        </row>
        <row r="240">
          <cell r="A240" t="str">
            <v>Ливерная Печеночная "Просто выгодно" 0,3 кг.шт.  СПК</v>
          </cell>
          <cell r="D240">
            <v>15</v>
          </cell>
        </row>
        <row r="241">
          <cell r="A241" t="str">
            <v>Любительская вареная термоус.пак. "Высокий вкус"  СПК</v>
          </cell>
          <cell r="D241">
            <v>11.842000000000001</v>
          </cell>
        </row>
        <row r="242">
          <cell r="A242" t="str">
            <v>Мини-пицца Владимирский стандарт с ветчиной и грибами 0,25кг ТМ Владимирский стандарт  ПОКОМ</v>
          </cell>
          <cell r="D242">
            <v>1</v>
          </cell>
        </row>
        <row r="243">
          <cell r="A243" t="str">
            <v>Мини-сосиски в тесте 3,7кг ВЕС заморож. ТМ Зареченские  ПОКОМ</v>
          </cell>
          <cell r="D243">
            <v>29.6</v>
          </cell>
        </row>
        <row r="244">
          <cell r="A244" t="str">
            <v>Мини-чебуречки с мясом ВЕС 5,5кг ТМ Зареченские  ПОКОМ</v>
          </cell>
          <cell r="D244">
            <v>38.5</v>
          </cell>
        </row>
        <row r="245">
          <cell r="A245" t="str">
            <v>Мини-шарики с курочкой и сыром ТМ Зареченские ВЕС  ПОКОМ</v>
          </cell>
          <cell r="D245">
            <v>21</v>
          </cell>
        </row>
        <row r="246">
          <cell r="A246" t="str">
            <v>Наггетсы Foodgital 0,25кг ТМ Горячая штучка  ПОКОМ</v>
          </cell>
          <cell r="D246">
            <v>5</v>
          </cell>
        </row>
        <row r="247">
          <cell r="A247" t="str">
            <v>Наггетсы из печи 0,25кг ТМ Вязанка ТС Няняггетсы Сливушки замор.  ПОКОМ</v>
          </cell>
          <cell r="D247">
            <v>284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221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226</v>
          </cell>
        </row>
        <row r="250">
          <cell r="A250" t="str">
            <v>Наггетсы с куриным филе и сыром ТМ Вязанка 0,25 кг ПОКОМ</v>
          </cell>
          <cell r="D250">
            <v>168</v>
          </cell>
        </row>
        <row r="251">
          <cell r="A251" t="str">
            <v>Наггетсы Хрустящие 0,3кг ТМ Зареченские  ПОКОМ</v>
          </cell>
          <cell r="D251">
            <v>50</v>
          </cell>
        </row>
        <row r="252">
          <cell r="A252" t="str">
            <v>Наггетсы Хрустящие ТМ Зареченские. ВЕС ПОКОМ</v>
          </cell>
          <cell r="D252">
            <v>156</v>
          </cell>
        </row>
        <row r="253">
          <cell r="A253" t="str">
            <v>Оригинальная с перцем с/к  СПК</v>
          </cell>
          <cell r="D253">
            <v>18.420000000000002</v>
          </cell>
        </row>
        <row r="254">
          <cell r="A254" t="str">
            <v>Особая вареная  СПК</v>
          </cell>
          <cell r="D254">
            <v>2.4260000000000002</v>
          </cell>
        </row>
        <row r="255">
          <cell r="A255" t="str">
            <v>Паштет печеночный 140 гр.шт.  СПК</v>
          </cell>
          <cell r="D255">
            <v>4</v>
          </cell>
        </row>
        <row r="256">
          <cell r="A256" t="str">
            <v>Пекерсы с индейкой в сливочном соусе ТМ Горячая штучка 0,25 кг зам  ПОКОМ</v>
          </cell>
          <cell r="D256">
            <v>40</v>
          </cell>
        </row>
        <row r="257">
          <cell r="A257" t="str">
            <v>Пельмени Grandmeni с говядиной и свининой 0,7кг ТМ Горячая штучка  ПОКОМ</v>
          </cell>
          <cell r="D257">
            <v>14</v>
          </cell>
        </row>
        <row r="258">
          <cell r="A258" t="str">
            <v>Пельмени Бигбули #МЕГАВКУСИЩЕ с сочной грудинкой ТМ Горячая штучка 0,4 кг. ПОКОМ</v>
          </cell>
          <cell r="D258">
            <v>12</v>
          </cell>
        </row>
        <row r="259">
          <cell r="A259" t="str">
            <v>Пельмени Бигбули #МЕГАВКУСИЩЕ с сочной грудинкой ТМ Горячая штучка 0,7 кг. ПОКОМ</v>
          </cell>
          <cell r="D259">
            <v>44</v>
          </cell>
        </row>
        <row r="260">
          <cell r="A260" t="str">
            <v>Пельмени Бигбули с мясом ТМ Горячая штучка. флоу-пак сфера 0,4 кг. ПОКОМ</v>
          </cell>
          <cell r="D260">
            <v>20</v>
          </cell>
        </row>
        <row r="261">
          <cell r="A261" t="str">
            <v>Пельмени Бигбули с мясом ТМ Горячая штучка. флоу-пак сфера 0,7 кг ПОКОМ</v>
          </cell>
          <cell r="D261">
            <v>80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3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34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43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21</v>
          </cell>
        </row>
        <row r="266">
          <cell r="A266" t="str">
            <v>Пельмени Бульмени с говядиной и свининой Наваристые 2,7кг Горячая штучка ВЕС  ПОКОМ</v>
          </cell>
          <cell r="D266">
            <v>18.899999999999999</v>
          </cell>
        </row>
        <row r="267">
          <cell r="A267" t="str">
            <v>Пельмени Бульмени с говядиной и свининой Наваристые 5кг Горячая штучка ВЕС  ПОКОМ</v>
          </cell>
          <cell r="D267">
            <v>220</v>
          </cell>
        </row>
        <row r="268">
          <cell r="A268" t="str">
            <v>Пельмени Бульмени с говядиной и свининой ТМ Горячая штучка. флоу-пак сфера 0,4 кг ПОКОМ</v>
          </cell>
          <cell r="D268">
            <v>202</v>
          </cell>
        </row>
        <row r="269">
          <cell r="A269" t="str">
            <v>Пельмени Бульмени с говядиной и свининой ТМ Горячая штучка. флоу-пак сфера 0,7 кг ПОКОМ</v>
          </cell>
          <cell r="D269">
            <v>295</v>
          </cell>
        </row>
        <row r="270">
          <cell r="A270" t="str">
            <v>Пельмени Бульмени со сливочным маслом ТМ Горячая штучка. флоу-пак сфера 0,4 кг. ПОКОМ</v>
          </cell>
          <cell r="D270">
            <v>235</v>
          </cell>
        </row>
        <row r="271">
          <cell r="A271" t="str">
            <v>Пельмени Бульмени со сливочным маслом ТМ Горячая штучка.флоу-пак сфера 0,7 кг. ПОКОМ</v>
          </cell>
          <cell r="D271">
            <v>335</v>
          </cell>
        </row>
        <row r="272">
          <cell r="A272" t="str">
            <v>Пельмени Домашние со сливочным маслом 0,7кг, сфера ТМ Зареченские  ПОКОМ</v>
          </cell>
          <cell r="D272">
            <v>2</v>
          </cell>
        </row>
        <row r="273">
          <cell r="A273" t="str">
            <v>Пельмени Медвежьи ушки с фермерскими сливками 0,7кг  ПОКОМ</v>
          </cell>
          <cell r="D273">
            <v>30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46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18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249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50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40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118</v>
          </cell>
        </row>
        <row r="280">
          <cell r="A280" t="str">
            <v>Пельмени Сочные сфера 0,8 кг ТМ Стародворье  ПОКОМ</v>
          </cell>
          <cell r="D280">
            <v>44</v>
          </cell>
        </row>
        <row r="281">
          <cell r="A281" t="str">
            <v>Пирожки с мясом 0,3кг ТМ Зареченские  ПОКОМ</v>
          </cell>
          <cell r="D281">
            <v>2</v>
          </cell>
        </row>
        <row r="282">
          <cell r="A282" t="str">
            <v>Пирожки с мясом 3,7кг ВЕС ТМ Зареченские  ПОКОМ</v>
          </cell>
          <cell r="D282">
            <v>40.700000000000003</v>
          </cell>
        </row>
        <row r="283">
          <cell r="A283" t="str">
            <v>Пирожки с яблоком и грушей ВЕС ТМ Зареченские  ПОКОМ</v>
          </cell>
          <cell r="D283">
            <v>3.7</v>
          </cell>
        </row>
        <row r="284">
          <cell r="A284" t="str">
            <v>Покровская вареная 0,47 кг шт.  СПК</v>
          </cell>
          <cell r="D284">
            <v>5</v>
          </cell>
        </row>
        <row r="285">
          <cell r="A285" t="str">
            <v>Ричеза с/к 230 гр.шт.  СПК</v>
          </cell>
          <cell r="D285">
            <v>6</v>
          </cell>
        </row>
        <row r="286">
          <cell r="A286" t="str">
            <v>Сальчетти с/к 230 гр.шт.  СПК</v>
          </cell>
          <cell r="D286">
            <v>9</v>
          </cell>
        </row>
        <row r="287">
          <cell r="A287" t="str">
            <v>Салями с перчиком с/к "КолбасГрад" 160 гр.шт. термоус. пак.  СПК</v>
          </cell>
          <cell r="D287">
            <v>21</v>
          </cell>
        </row>
        <row r="288">
          <cell r="A288" t="str">
            <v>Салями с/к 100 гр.шт.нар. (лоток с ср.защ.атм.)  СПК</v>
          </cell>
          <cell r="D288">
            <v>3</v>
          </cell>
        </row>
        <row r="289">
          <cell r="A289" t="str">
            <v>Салями Трюфель с/в "Эликатессе" 0,16 кг.шт.  СПК</v>
          </cell>
          <cell r="D289">
            <v>6</v>
          </cell>
        </row>
        <row r="290">
          <cell r="A290" t="str">
            <v>Сардельки "Докторские" (черева) ( в ср.защ.атм.) 1.0 кг. "Высокий вкус"  СПК</v>
          </cell>
          <cell r="D290">
            <v>16.981999999999999</v>
          </cell>
        </row>
        <row r="291">
          <cell r="A291" t="str">
            <v>Сардельки "Необыкновенные" (в ср.защ.атм.)  СПК</v>
          </cell>
          <cell r="D291">
            <v>1.9079999999999999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10.311</v>
          </cell>
        </row>
        <row r="293">
          <cell r="A293" t="str">
            <v>Семейная с чесночком Экстра вареная  СПК</v>
          </cell>
          <cell r="D293">
            <v>4.8369999999999997</v>
          </cell>
        </row>
        <row r="294">
          <cell r="A294" t="str">
            <v>Сервелат Европейский в/к, в/с 0,38 кг.шт.термофор.пак  СПК</v>
          </cell>
          <cell r="D294">
            <v>10</v>
          </cell>
        </row>
        <row r="295">
          <cell r="A295" t="str">
            <v>Сервелат Коньячный в/к 0,38 кг.шт 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12</v>
          </cell>
        </row>
        <row r="297">
          <cell r="A297" t="str">
            <v>Сервелат Финский в/к 0,38 кг.шт. термофор.пак.  СПК</v>
          </cell>
          <cell r="D297">
            <v>10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10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36</v>
          </cell>
        </row>
        <row r="300">
          <cell r="A300" t="str">
            <v>Сибирская особая с/к 0,235 кг шт.  СПК</v>
          </cell>
          <cell r="D300">
            <v>39</v>
          </cell>
        </row>
        <row r="301">
          <cell r="A301" t="str">
            <v>Сосиски Мусульманские "Просто выгодно" (в ср.защ.атм.)  СПК</v>
          </cell>
          <cell r="D301">
            <v>2.2810000000000001</v>
          </cell>
        </row>
        <row r="302">
          <cell r="A302" t="str">
            <v>Сосиски Хот-дог подкопченные (лоток с ср.защ.атм.)  СПК</v>
          </cell>
          <cell r="D302">
            <v>2.0550000000000002</v>
          </cell>
        </row>
        <row r="303">
          <cell r="A303" t="str">
            <v>Сочный мегачебурек ТМ Зареченские ВЕС ПОКОМ</v>
          </cell>
          <cell r="D303">
            <v>26.88</v>
          </cell>
        </row>
        <row r="304">
          <cell r="A304" t="str">
            <v>Торо Неро с/в "Эликатессе" 140 гр.шт.  СПК</v>
          </cell>
          <cell r="D304">
            <v>4</v>
          </cell>
        </row>
        <row r="305">
          <cell r="A305" t="str">
            <v>Уши свиные копченые к пиву 0,15кг нар. д/ф шт.  СПК</v>
          </cell>
          <cell r="D305">
            <v>6</v>
          </cell>
        </row>
        <row r="306">
          <cell r="A306" t="str">
            <v>Фестивальная пора с/к 100 гр.шт.нар. (лоток с ср.защ.атм.)  СПК</v>
          </cell>
          <cell r="D306">
            <v>29</v>
          </cell>
        </row>
        <row r="307">
          <cell r="A307" t="str">
            <v>Фестивальная пора с/к 235 гр.шт.  СПК</v>
          </cell>
          <cell r="D307">
            <v>51</v>
          </cell>
        </row>
        <row r="308">
          <cell r="A308" t="str">
            <v>Фестивальная пора с/к термоус.пак  СПК</v>
          </cell>
          <cell r="D308">
            <v>8.7710000000000008</v>
          </cell>
        </row>
        <row r="309">
          <cell r="A309" t="str">
            <v>Фирменная с/к 200 гр. срез "Эликатессе" термоформ.пак.  СПК</v>
          </cell>
          <cell r="D309">
            <v>2</v>
          </cell>
        </row>
        <row r="310">
          <cell r="A310" t="str">
            <v>Фуэт с/в "Эликатессе" 160 гр.шт.  СПК</v>
          </cell>
          <cell r="D310">
            <v>10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86</v>
          </cell>
        </row>
        <row r="313">
          <cell r="A313" t="str">
            <v>Хотстеры с сыром 0,25кг ТМ Горячая штучка  ПОКОМ</v>
          </cell>
          <cell r="D313">
            <v>105</v>
          </cell>
        </row>
        <row r="314">
          <cell r="A314" t="str">
            <v>Хотстеры ТМ Горячая штучка ТС Хотстеры 0,25 кг зам  ПОКОМ</v>
          </cell>
          <cell r="D314">
            <v>172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81</v>
          </cell>
        </row>
        <row r="316">
          <cell r="A316" t="str">
            <v>Чебупели Курочка гриль ТМ Горячая штучка, 0,3 кг зам  ПОКОМ</v>
          </cell>
          <cell r="D316">
            <v>33</v>
          </cell>
        </row>
        <row r="317">
          <cell r="A317" t="str">
            <v>Чебупицца курочка по-итальянски Горячая штучка 0,25 кг зам  ПОКОМ</v>
          </cell>
          <cell r="D317">
            <v>375</v>
          </cell>
        </row>
        <row r="318">
          <cell r="A318" t="str">
            <v>Чебупицца Пепперони ТМ Горячая штучка ТС Чебупицца 0.25кг зам  ПОКОМ</v>
          </cell>
          <cell r="D318">
            <v>392</v>
          </cell>
        </row>
        <row r="319">
          <cell r="A319" t="str">
            <v>Чебуреки сочные ВЕС ТМ Зареченские  ПОКОМ</v>
          </cell>
          <cell r="D319">
            <v>115</v>
          </cell>
        </row>
        <row r="320">
          <cell r="A320" t="str">
            <v>Шпикачки Русские (черева) (в ср.защ.атм.) "Высокий вкус"  СПК</v>
          </cell>
          <cell r="D320">
            <v>9.8079999999999998</v>
          </cell>
        </row>
        <row r="321">
          <cell r="A321" t="str">
            <v>Эликапреза с/в "Эликатессе" 85 гр.шт. нарезка (лоток с ср.защ.атм.)  СПК</v>
          </cell>
          <cell r="D321">
            <v>8</v>
          </cell>
        </row>
        <row r="322">
          <cell r="A322" t="str">
            <v>Юбилейная с/к 0,235 кг.шт.  СПК</v>
          </cell>
          <cell r="D322">
            <v>80</v>
          </cell>
        </row>
        <row r="323">
          <cell r="A323" t="str">
            <v>Юбилейная с/к термоус.пак.  СПК</v>
          </cell>
          <cell r="D323">
            <v>1.234</v>
          </cell>
        </row>
        <row r="324">
          <cell r="A324" t="str">
            <v>Итого</v>
          </cell>
          <cell r="D324">
            <v>32425.852999999999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3" sqref="AI3"/>
    </sheetView>
  </sheetViews>
  <sheetFormatPr defaultColWidth="10.5" defaultRowHeight="11.45" customHeight="1" outlineLevelRow="1" x14ac:dyDescent="0.2"/>
  <cols>
    <col min="1" max="1" width="50.1640625" style="1" customWidth="1"/>
    <col min="2" max="2" width="4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8" width="0.83203125" style="5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83203125" style="5" customWidth="1"/>
    <col min="32" max="33" width="1" style="5" customWidth="1"/>
    <col min="34" max="34" width="9.1640625" style="5" customWidth="1"/>
    <col min="35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8" t="s">
        <v>131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0" t="s">
        <v>114</v>
      </c>
      <c r="Q4" s="10" t="s">
        <v>114</v>
      </c>
      <c r="R4" s="10" t="s">
        <v>114</v>
      </c>
      <c r="S4" s="9" t="s">
        <v>111</v>
      </c>
      <c r="T4" s="11" t="s">
        <v>114</v>
      </c>
      <c r="U4" s="9" t="s">
        <v>115</v>
      </c>
      <c r="V4" s="12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2" t="s">
        <v>122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123</v>
      </c>
      <c r="L5" s="15" t="s">
        <v>124</v>
      </c>
      <c r="M5" s="15" t="s">
        <v>125</v>
      </c>
      <c r="N5" s="15" t="s">
        <v>126</v>
      </c>
      <c r="T5" s="15" t="s">
        <v>127</v>
      </c>
      <c r="Y5" s="15" t="s">
        <v>128</v>
      </c>
      <c r="Z5" s="15" t="s">
        <v>129</v>
      </c>
      <c r="AA5" s="15" t="s">
        <v>130</v>
      </c>
      <c r="AB5" s="15" t="s">
        <v>123</v>
      </c>
      <c r="AE5" s="15" t="s">
        <v>127</v>
      </c>
    </row>
    <row r="6" spans="1:33" ht="11.1" customHeight="1" x14ac:dyDescent="0.2">
      <c r="A6" s="6"/>
      <c r="B6" s="6"/>
      <c r="C6" s="3"/>
      <c r="D6" s="3"/>
      <c r="E6" s="13">
        <f>SUM(E7:E126)</f>
        <v>75969.79800000001</v>
      </c>
      <c r="F6" s="13">
        <f>SUM(F7:F126)</f>
        <v>60628.749000000018</v>
      </c>
      <c r="I6" s="13">
        <f>SUM(I7:I126)</f>
        <v>76700.346999999994</v>
      </c>
      <c r="J6" s="13">
        <f t="shared" ref="J6:T6" si="0">SUM(J7:J126)</f>
        <v>-730.54899999999952</v>
      </c>
      <c r="K6" s="13">
        <f t="shared" si="0"/>
        <v>17780</v>
      </c>
      <c r="L6" s="13">
        <f t="shared" si="0"/>
        <v>10040</v>
      </c>
      <c r="M6" s="13">
        <f t="shared" si="0"/>
        <v>13270</v>
      </c>
      <c r="N6" s="13">
        <f t="shared" si="0"/>
        <v>38870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15193.959599999998</v>
      </c>
      <c r="T6" s="13">
        <f t="shared" si="0"/>
        <v>19830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15987.128800000006</v>
      </c>
      <c r="Z6" s="13">
        <f t="shared" ref="Z6" si="4">SUM(Z7:Z126)</f>
        <v>16221.753399999998</v>
      </c>
      <c r="AA6" s="13">
        <f t="shared" ref="AA6" si="5">SUM(AA7:AA126)</f>
        <v>15931.1304</v>
      </c>
      <c r="AB6" s="13">
        <f t="shared" ref="AB6" si="6">SUM(AB7:AB126)</f>
        <v>10883.977999999999</v>
      </c>
      <c r="AC6" s="13"/>
      <c r="AD6" s="13"/>
      <c r="AE6" s="13">
        <f t="shared" ref="AE6" si="7">SUM(AE7:AE126)</f>
        <v>8098.7999999999993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12.983000000000001</v>
      </c>
      <c r="D7" s="8"/>
      <c r="E7" s="8">
        <v>3.996</v>
      </c>
      <c r="F7" s="8">
        <v>8.9870000000000001</v>
      </c>
      <c r="G7" s="1">
        <f>VLOOKUP(A:A,[1]TDSheet!$A:$G,7,0)</f>
        <v>0</v>
      </c>
      <c r="H7" s="1">
        <f>VLOOKUP(A:A,[1]TDSheet!$A:$H,8,0)</f>
        <v>120</v>
      </c>
      <c r="I7" s="14">
        <f>VLOOKUP(A:A,[2]TDSheet!$A:$F,6,0)</f>
        <v>4.5</v>
      </c>
      <c r="J7" s="14">
        <f>E7-I7</f>
        <v>-0.504</v>
      </c>
      <c r="K7" s="14">
        <f>VLOOKUP(A:A,[1]TDSheet!$A:$M,13,0)</f>
        <v>0</v>
      </c>
      <c r="L7" s="14">
        <f>VLOOKUP(A:A,[1]TDSheet!$A:$N,14,0)</f>
        <v>0</v>
      </c>
      <c r="M7" s="14">
        <f>VLOOKUP(A:A,[1]TDSheet!$A:$O,15,0)</f>
        <v>0</v>
      </c>
      <c r="N7" s="14">
        <f>VLOOKUP(A:A,[1]TDSheet!$A:$T,20,0)</f>
        <v>0</v>
      </c>
      <c r="O7" s="14"/>
      <c r="P7" s="14"/>
      <c r="Q7" s="14"/>
      <c r="R7" s="14"/>
      <c r="S7" s="14">
        <f>E7/5</f>
        <v>0.79920000000000002</v>
      </c>
      <c r="T7" s="16"/>
      <c r="U7" s="17">
        <f>(F7+K7+L7+M7+N7+T7)/S7</f>
        <v>11.244994994994995</v>
      </c>
      <c r="V7" s="14">
        <f>F7/S7</f>
        <v>11.244994994994995</v>
      </c>
      <c r="W7" s="14"/>
      <c r="X7" s="14"/>
      <c r="Y7" s="14">
        <f>VLOOKUP(A:A,[1]TDSheet!$A:$Y,25,0)</f>
        <v>2.0979999999999999</v>
      </c>
      <c r="Z7" s="14">
        <f>VLOOKUP(A:A,[1]TDSheet!$A:$Z,26,0)</f>
        <v>3.1794000000000002</v>
      </c>
      <c r="AA7" s="14">
        <f>VLOOKUP(A:A,[1]TDSheet!$A:$AA,27,0)</f>
        <v>1.7120000000000002</v>
      </c>
      <c r="AB7" s="14">
        <f>VLOOKUP(A:A,[3]TDSheet!$A:$D,4,0)</f>
        <v>0.496</v>
      </c>
      <c r="AC7" s="21" t="str">
        <f>VLOOKUP(A:A,[1]TDSheet!$A:$AC,29,0)</f>
        <v>вывод</v>
      </c>
      <c r="AD7" s="14">
        <f>VLOOKUP(A:A,[1]TDSheet!$A:$AD,30,0)</f>
        <v>0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8</v>
      </c>
      <c r="C8" s="8">
        <v>327</v>
      </c>
      <c r="D8" s="8">
        <v>505</v>
      </c>
      <c r="E8" s="8">
        <v>444</v>
      </c>
      <c r="F8" s="8">
        <v>365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471</v>
      </c>
      <c r="J8" s="14">
        <f t="shared" ref="J8:J71" si="8">E8-I8</f>
        <v>-27</v>
      </c>
      <c r="K8" s="14">
        <f>VLOOKUP(A:A,[1]TDSheet!$A:$M,13,0)</f>
        <v>160</v>
      </c>
      <c r="L8" s="14">
        <f>VLOOKUP(A:A,[1]TDSheet!$A:$N,14,0)</f>
        <v>0</v>
      </c>
      <c r="M8" s="14">
        <f>VLOOKUP(A:A,[1]TDSheet!$A:$O,15,0)</f>
        <v>80</v>
      </c>
      <c r="N8" s="14">
        <f>VLOOKUP(A:A,[1]TDSheet!$A:$T,20,0)</f>
        <v>120</v>
      </c>
      <c r="O8" s="14"/>
      <c r="P8" s="14"/>
      <c r="Q8" s="14"/>
      <c r="R8" s="14"/>
      <c r="S8" s="14">
        <f t="shared" ref="S8:S71" si="9">E8/5</f>
        <v>88.8</v>
      </c>
      <c r="T8" s="16">
        <v>120</v>
      </c>
      <c r="U8" s="17">
        <f t="shared" ref="U8:U71" si="10">(F8+K8+L8+M8+N8+T8)/S8</f>
        <v>9.5157657657657655</v>
      </c>
      <c r="V8" s="14">
        <f t="shared" ref="V8:V71" si="11">F8/S8</f>
        <v>4.1103603603603602</v>
      </c>
      <c r="W8" s="14"/>
      <c r="X8" s="14"/>
      <c r="Y8" s="14">
        <f>VLOOKUP(A:A,[1]TDSheet!$A:$Y,25,0)</f>
        <v>96.8</v>
      </c>
      <c r="Z8" s="14">
        <f>VLOOKUP(A:A,[1]TDSheet!$A:$Z,26,0)</f>
        <v>98.6</v>
      </c>
      <c r="AA8" s="14">
        <f>VLOOKUP(A:A,[1]TDSheet!$A:$AA,27,0)</f>
        <v>101.8</v>
      </c>
      <c r="AB8" s="14">
        <f>VLOOKUP(A:A,[3]TDSheet!$A:$D,4,0)</f>
        <v>118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2">T8*G8</f>
        <v>48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5.6139999999999999</v>
      </c>
      <c r="D9" s="8"/>
      <c r="E9" s="8">
        <v>2.6859999999999999</v>
      </c>
      <c r="F9" s="8">
        <v>2.9279999999999999</v>
      </c>
      <c r="G9" s="1">
        <f>VLOOKUP(A:A,[1]TDSheet!$A:$G,7,0)</f>
        <v>0</v>
      </c>
      <c r="H9" s="1">
        <f>VLOOKUP(A:A,[1]TDSheet!$A:$H,8,0)</f>
        <v>120</v>
      </c>
      <c r="I9" s="14">
        <f>VLOOKUP(A:A,[2]TDSheet!$A:$F,6,0)</f>
        <v>2.5499999999999998</v>
      </c>
      <c r="J9" s="14">
        <f t="shared" si="8"/>
        <v>0.13600000000000012</v>
      </c>
      <c r="K9" s="14">
        <f>VLOOKUP(A:A,[1]TDSheet!$A:$M,13,0)</f>
        <v>0</v>
      </c>
      <c r="L9" s="14">
        <f>VLOOKUP(A:A,[1]TDSheet!$A:$N,14,0)</f>
        <v>0</v>
      </c>
      <c r="M9" s="14">
        <f>VLOOKUP(A:A,[1]TDSheet!$A:$O,15,0)</f>
        <v>0</v>
      </c>
      <c r="N9" s="14">
        <f>VLOOKUP(A:A,[1]TDSheet!$A:$T,20,0)</f>
        <v>0</v>
      </c>
      <c r="O9" s="14"/>
      <c r="P9" s="14"/>
      <c r="Q9" s="14"/>
      <c r="R9" s="14"/>
      <c r="S9" s="14">
        <f t="shared" si="9"/>
        <v>0.53720000000000001</v>
      </c>
      <c r="T9" s="16"/>
      <c r="U9" s="17">
        <f t="shared" si="10"/>
        <v>5.4504839910647798</v>
      </c>
      <c r="V9" s="14">
        <f t="shared" si="11"/>
        <v>5.4504839910647798</v>
      </c>
      <c r="W9" s="14"/>
      <c r="X9" s="14"/>
      <c r="Y9" s="14">
        <f>VLOOKUP(A:A,[1]TDSheet!$A:$Y,25,0)</f>
        <v>0.66779999999999995</v>
      </c>
      <c r="Z9" s="14">
        <f>VLOOKUP(A:A,[1]TDSheet!$A:$Z,26,0)</f>
        <v>0.77560000000000007</v>
      </c>
      <c r="AA9" s="14">
        <f>VLOOKUP(A:A,[1]TDSheet!$A:$AA,27,0)</f>
        <v>0.78239999999999998</v>
      </c>
      <c r="AB9" s="14">
        <f>VLOOKUP(A:A,[3]TDSheet!$A:$D,4,0)</f>
        <v>1</v>
      </c>
      <c r="AC9" s="14" t="str">
        <f>VLOOKUP(A:A,[1]TDSheet!$A:$AC,29,0)</f>
        <v>вывод</v>
      </c>
      <c r="AD9" s="14">
        <f>VLOOKUP(A:A,[1]TDSheet!$A:$AD,30,0)</f>
        <v>0</v>
      </c>
      <c r="AE9" s="14">
        <f t="shared" si="12"/>
        <v>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8</v>
      </c>
      <c r="C10" s="8">
        <v>156</v>
      </c>
      <c r="D10" s="8">
        <v>81</v>
      </c>
      <c r="E10" s="8">
        <v>128</v>
      </c>
      <c r="F10" s="8">
        <v>106</v>
      </c>
      <c r="G10" s="1">
        <f>VLOOKUP(A:A,[1]TDSheet!$A:$G,7,0)</f>
        <v>0.25</v>
      </c>
      <c r="H10" s="1">
        <f>VLOOKUP(A:A,[1]TDSheet!$A:$H,8,0)</f>
        <v>120</v>
      </c>
      <c r="I10" s="14">
        <f>VLOOKUP(A:A,[2]TDSheet!$A:$F,6,0)</f>
        <v>130</v>
      </c>
      <c r="J10" s="14">
        <f t="shared" si="8"/>
        <v>-2</v>
      </c>
      <c r="K10" s="14">
        <f>VLOOKUP(A:A,[1]TDSheet!$A:$M,13,0)</f>
        <v>0</v>
      </c>
      <c r="L10" s="14">
        <f>VLOOKUP(A:A,[1]TDSheet!$A:$N,14,0)</f>
        <v>0</v>
      </c>
      <c r="M10" s="14">
        <f>VLOOKUP(A:A,[1]TDSheet!$A:$O,15,0)</f>
        <v>0</v>
      </c>
      <c r="N10" s="14">
        <f>VLOOKUP(A:A,[1]TDSheet!$A:$T,20,0)</f>
        <v>80</v>
      </c>
      <c r="O10" s="14"/>
      <c r="P10" s="14"/>
      <c r="Q10" s="14"/>
      <c r="R10" s="14"/>
      <c r="S10" s="14">
        <f t="shared" si="9"/>
        <v>25.6</v>
      </c>
      <c r="T10" s="16">
        <v>120</v>
      </c>
      <c r="U10" s="17">
        <f t="shared" si="10"/>
        <v>11.953125</v>
      </c>
      <c r="V10" s="14">
        <f t="shared" si="11"/>
        <v>4.140625</v>
      </c>
      <c r="W10" s="14"/>
      <c r="X10" s="14"/>
      <c r="Y10" s="14">
        <f>VLOOKUP(A:A,[1]TDSheet!$A:$Y,25,0)</f>
        <v>17.8</v>
      </c>
      <c r="Z10" s="14">
        <f>VLOOKUP(A:A,[1]TDSheet!$A:$Z,26,0)</f>
        <v>30.2</v>
      </c>
      <c r="AA10" s="14">
        <f>VLOOKUP(A:A,[1]TDSheet!$A:$AA,27,0)</f>
        <v>17.8</v>
      </c>
      <c r="AB10" s="14">
        <f>VLOOKUP(A:A,[3]TDSheet!$A:$D,4,0)</f>
        <v>32</v>
      </c>
      <c r="AC10" s="14">
        <f>VLOOKUP(A:A,[1]TDSheet!$A:$AC,29,0)</f>
        <v>0</v>
      </c>
      <c r="AD10" s="14">
        <f>VLOOKUP(A:A,[1]TDSheet!$A:$AD,30,0)</f>
        <v>0</v>
      </c>
      <c r="AE10" s="14">
        <f t="shared" si="12"/>
        <v>30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1662.277</v>
      </c>
      <c r="D11" s="8">
        <v>1521.723</v>
      </c>
      <c r="E11" s="8">
        <v>1612.181</v>
      </c>
      <c r="F11" s="8">
        <v>1547.4849999999999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1563</v>
      </c>
      <c r="J11" s="14">
        <f t="shared" si="8"/>
        <v>49.18100000000004</v>
      </c>
      <c r="K11" s="14">
        <f>VLOOKUP(A:A,[1]TDSheet!$A:$M,13,0)</f>
        <v>0</v>
      </c>
      <c r="L11" s="14">
        <f>VLOOKUP(A:A,[1]TDSheet!$A:$N,14,0)</f>
        <v>0</v>
      </c>
      <c r="M11" s="14">
        <f>VLOOKUP(A:A,[1]TDSheet!$A:$O,15,0)</f>
        <v>600</v>
      </c>
      <c r="N11" s="14">
        <f>VLOOKUP(A:A,[1]TDSheet!$A:$T,20,0)</f>
        <v>1300</v>
      </c>
      <c r="O11" s="14"/>
      <c r="P11" s="14"/>
      <c r="Q11" s="14"/>
      <c r="R11" s="14"/>
      <c r="S11" s="14">
        <f t="shared" si="9"/>
        <v>322.43619999999999</v>
      </c>
      <c r="T11" s="16">
        <v>600</v>
      </c>
      <c r="U11" s="17">
        <f t="shared" si="10"/>
        <v>12.552824403711494</v>
      </c>
      <c r="V11" s="14">
        <f t="shared" si="11"/>
        <v>4.7993525540866688</v>
      </c>
      <c r="W11" s="14"/>
      <c r="X11" s="14"/>
      <c r="Y11" s="14">
        <f>VLOOKUP(A:A,[1]TDSheet!$A:$Y,25,0)</f>
        <v>309.66840000000002</v>
      </c>
      <c r="Z11" s="14">
        <f>VLOOKUP(A:A,[1]TDSheet!$A:$Z,26,0)</f>
        <v>341.45339999999999</v>
      </c>
      <c r="AA11" s="14">
        <f>VLOOKUP(A:A,[1]TDSheet!$A:$AA,27,0)</f>
        <v>310.80959999999999</v>
      </c>
      <c r="AB11" s="14">
        <f>VLOOKUP(A:A,[3]TDSheet!$A:$D,4,0)</f>
        <v>201.30199999999999</v>
      </c>
      <c r="AC11" s="14">
        <f>VLOOKUP(A:A,[1]TDSheet!$A:$AC,29,0)</f>
        <v>0</v>
      </c>
      <c r="AD11" s="14" t="str">
        <f>VLOOKUP(A:A,[1]TDSheet!$A:$AD,30,0)</f>
        <v>пл200</v>
      </c>
      <c r="AE11" s="14">
        <f t="shared" si="12"/>
        <v>600</v>
      </c>
      <c r="AF11" s="14"/>
      <c r="AG11" s="14"/>
    </row>
    <row r="12" spans="1:33" s="1" customFormat="1" ht="11.1" customHeight="1" outlineLevel="1" x14ac:dyDescent="0.2">
      <c r="A12" s="7" t="s">
        <v>15</v>
      </c>
      <c r="B12" s="7" t="s">
        <v>9</v>
      </c>
      <c r="C12" s="8">
        <v>421.80500000000001</v>
      </c>
      <c r="D12" s="8">
        <v>0.55500000000000005</v>
      </c>
      <c r="E12" s="8">
        <v>19.132000000000001</v>
      </c>
      <c r="F12" s="8">
        <v>402.673</v>
      </c>
      <c r="G12" s="1">
        <f>VLOOKUP(A:A,[1]TDSheet!$A:$G,7,0)</f>
        <v>1</v>
      </c>
      <c r="H12" s="1">
        <f>VLOOKUP(A:A,[1]TDSheet!$A:$H,8,0)</f>
        <v>120</v>
      </c>
      <c r="I12" s="14">
        <f>VLOOKUP(A:A,[2]TDSheet!$A:$F,6,0)</f>
        <v>19</v>
      </c>
      <c r="J12" s="14">
        <f t="shared" si="8"/>
        <v>0.13200000000000145</v>
      </c>
      <c r="K12" s="14">
        <f>VLOOKUP(A:A,[1]TDSheet!$A:$M,13,0)</f>
        <v>0</v>
      </c>
      <c r="L12" s="14">
        <f>VLOOKUP(A:A,[1]TDSheet!$A:$N,14,0)</f>
        <v>0</v>
      </c>
      <c r="M12" s="14">
        <f>VLOOKUP(A:A,[1]TDSheet!$A:$O,15,0)</f>
        <v>0</v>
      </c>
      <c r="N12" s="14">
        <f>VLOOKUP(A:A,[1]TDSheet!$A:$T,20,0)</f>
        <v>0</v>
      </c>
      <c r="O12" s="14"/>
      <c r="P12" s="14"/>
      <c r="Q12" s="14"/>
      <c r="R12" s="14"/>
      <c r="S12" s="14">
        <f t="shared" si="9"/>
        <v>3.8264000000000005</v>
      </c>
      <c r="T12" s="16"/>
      <c r="U12" s="17">
        <f t="shared" si="10"/>
        <v>105.23546937068784</v>
      </c>
      <c r="V12" s="14">
        <f t="shared" si="11"/>
        <v>105.23546937068784</v>
      </c>
      <c r="W12" s="14"/>
      <c r="X12" s="14"/>
      <c r="Y12" s="14">
        <f>VLOOKUP(A:A,[1]TDSheet!$A:$Y,25,0)</f>
        <v>5.0442</v>
      </c>
      <c r="Z12" s="14">
        <f>VLOOKUP(A:A,[1]TDSheet!$A:$Z,26,0)</f>
        <v>11.4978</v>
      </c>
      <c r="AA12" s="14">
        <f>VLOOKUP(A:A,[1]TDSheet!$A:$AA,27,0)</f>
        <v>8.5790000000000006</v>
      </c>
      <c r="AB12" s="14">
        <f>VLOOKUP(A:A,[3]TDSheet!$A:$D,4,0)</f>
        <v>3.9609999999999999</v>
      </c>
      <c r="AC12" s="21" t="str">
        <f>VLOOKUP(A:A,[1]TDSheet!$A:$AC,29,0)</f>
        <v>увел</v>
      </c>
      <c r="AD12" s="14">
        <f>VLOOKUP(A:A,[1]TDSheet!$A:$AD,30,0)</f>
        <v>0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16</v>
      </c>
      <c r="B13" s="7" t="s">
        <v>9</v>
      </c>
      <c r="C13" s="8">
        <v>89.058000000000007</v>
      </c>
      <c r="D13" s="8">
        <v>136.721</v>
      </c>
      <c r="E13" s="8">
        <v>135.309</v>
      </c>
      <c r="F13" s="8">
        <v>90.47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131.75</v>
      </c>
      <c r="J13" s="14">
        <f t="shared" si="8"/>
        <v>3.5589999999999975</v>
      </c>
      <c r="K13" s="14">
        <f>VLOOKUP(A:A,[1]TDSheet!$A:$M,13,0)</f>
        <v>50</v>
      </c>
      <c r="L13" s="14">
        <f>VLOOKUP(A:A,[1]TDSheet!$A:$N,14,0)</f>
        <v>0</v>
      </c>
      <c r="M13" s="14">
        <f>VLOOKUP(A:A,[1]TDSheet!$A:$O,15,0)</f>
        <v>20</v>
      </c>
      <c r="N13" s="14">
        <f>VLOOKUP(A:A,[1]TDSheet!$A:$T,20,0)</f>
        <v>80</v>
      </c>
      <c r="O13" s="14"/>
      <c r="P13" s="14"/>
      <c r="Q13" s="14"/>
      <c r="R13" s="14"/>
      <c r="S13" s="14">
        <f t="shared" si="9"/>
        <v>27.061799999999998</v>
      </c>
      <c r="T13" s="16">
        <v>30</v>
      </c>
      <c r="U13" s="17">
        <f t="shared" si="10"/>
        <v>9.9945310363686097</v>
      </c>
      <c r="V13" s="14">
        <f t="shared" si="11"/>
        <v>3.3430887819731137</v>
      </c>
      <c r="W13" s="14"/>
      <c r="X13" s="14"/>
      <c r="Y13" s="14">
        <f>VLOOKUP(A:A,[1]TDSheet!$A:$Y,25,0)</f>
        <v>23.4892</v>
      </c>
      <c r="Z13" s="14">
        <f>VLOOKUP(A:A,[1]TDSheet!$A:$Z,26,0)</f>
        <v>25.562000000000001</v>
      </c>
      <c r="AA13" s="14">
        <f>VLOOKUP(A:A,[1]TDSheet!$A:$AA,27,0)</f>
        <v>26.420400000000001</v>
      </c>
      <c r="AB13" s="14">
        <f>VLOOKUP(A:A,[3]TDSheet!$A:$D,4,0)</f>
        <v>24.32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30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92</v>
      </c>
      <c r="D14" s="8">
        <v>60</v>
      </c>
      <c r="E14" s="8">
        <v>101</v>
      </c>
      <c r="F14" s="8">
        <v>51</v>
      </c>
      <c r="G14" s="1">
        <f>VLOOKUP(A:A,[1]TDSheet!$A:$G,7,0)</f>
        <v>7.0000000000000007E-2</v>
      </c>
      <c r="H14" s="1">
        <f>VLOOKUP(A:A,[1]TDSheet!$A:$H,8,0)</f>
        <v>120</v>
      </c>
      <c r="I14" s="14">
        <f>VLOOKUP(A:A,[2]TDSheet!$A:$F,6,0)</f>
        <v>91</v>
      </c>
      <c r="J14" s="14">
        <f t="shared" si="8"/>
        <v>10</v>
      </c>
      <c r="K14" s="14">
        <f>VLOOKUP(A:A,[1]TDSheet!$A:$M,13,0)</f>
        <v>0</v>
      </c>
      <c r="L14" s="14">
        <f>VLOOKUP(A:A,[1]TDSheet!$A:$N,14,0)</f>
        <v>0</v>
      </c>
      <c r="M14" s="14">
        <f>VLOOKUP(A:A,[1]TDSheet!$A:$O,15,0)</f>
        <v>0</v>
      </c>
      <c r="N14" s="14">
        <f>VLOOKUP(A:A,[1]TDSheet!$A:$T,20,0)</f>
        <v>40</v>
      </c>
      <c r="O14" s="14"/>
      <c r="P14" s="14"/>
      <c r="Q14" s="14"/>
      <c r="R14" s="14"/>
      <c r="S14" s="14">
        <f t="shared" si="9"/>
        <v>20.2</v>
      </c>
      <c r="T14" s="16">
        <v>120</v>
      </c>
      <c r="U14" s="17">
        <f t="shared" si="10"/>
        <v>10.445544554455445</v>
      </c>
      <c r="V14" s="14">
        <f t="shared" si="11"/>
        <v>2.5247524752475248</v>
      </c>
      <c r="W14" s="14"/>
      <c r="X14" s="14"/>
      <c r="Y14" s="14">
        <f>VLOOKUP(A:A,[1]TDSheet!$A:$Y,25,0)</f>
        <v>16.399999999999999</v>
      </c>
      <c r="Z14" s="14">
        <f>VLOOKUP(A:A,[1]TDSheet!$A:$Z,26,0)</f>
        <v>20.8</v>
      </c>
      <c r="AA14" s="14">
        <f>VLOOKUP(A:A,[1]TDSheet!$A:$AA,27,0)</f>
        <v>13.2</v>
      </c>
      <c r="AB14" s="14">
        <f>VLOOKUP(A:A,[3]TDSheet!$A:$D,4,0)</f>
        <v>15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2"/>
        <v>8.4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570.03399999999999</v>
      </c>
      <c r="D15" s="8">
        <v>641.99800000000005</v>
      </c>
      <c r="E15" s="8">
        <v>573.97500000000002</v>
      </c>
      <c r="F15" s="8">
        <v>620.42100000000005</v>
      </c>
      <c r="G15" s="1">
        <f>VLOOKUP(A:A,[1]TDSheet!$A:$G,7,0)</f>
        <v>1</v>
      </c>
      <c r="H15" s="1">
        <f>VLOOKUP(A:A,[1]TDSheet!$A:$H,8,0)</f>
        <v>60</v>
      </c>
      <c r="I15" s="14">
        <f>VLOOKUP(A:A,[2]TDSheet!$A:$F,6,0)</f>
        <v>559.65</v>
      </c>
      <c r="J15" s="14">
        <f t="shared" si="8"/>
        <v>14.325000000000045</v>
      </c>
      <c r="K15" s="14">
        <f>VLOOKUP(A:A,[1]TDSheet!$A:$M,13,0)</f>
        <v>0</v>
      </c>
      <c r="L15" s="14">
        <f>VLOOKUP(A:A,[1]TDSheet!$A:$N,14,0)</f>
        <v>0</v>
      </c>
      <c r="M15" s="14">
        <f>VLOOKUP(A:A,[1]TDSheet!$A:$O,15,0)</f>
        <v>100</v>
      </c>
      <c r="N15" s="14">
        <f>VLOOKUP(A:A,[1]TDSheet!$A:$T,20,0)</f>
        <v>360</v>
      </c>
      <c r="O15" s="14"/>
      <c r="P15" s="14"/>
      <c r="Q15" s="14"/>
      <c r="R15" s="14"/>
      <c r="S15" s="14">
        <f t="shared" si="9"/>
        <v>114.795</v>
      </c>
      <c r="T15" s="16">
        <v>300</v>
      </c>
      <c r="U15" s="17">
        <f t="shared" si="10"/>
        <v>12.025096911886406</v>
      </c>
      <c r="V15" s="14">
        <f t="shared" si="11"/>
        <v>5.4045995034626948</v>
      </c>
      <c r="W15" s="14"/>
      <c r="X15" s="14"/>
      <c r="Y15" s="14">
        <f>VLOOKUP(A:A,[1]TDSheet!$A:$Y,25,0)</f>
        <v>104.727</v>
      </c>
      <c r="Z15" s="14">
        <f>VLOOKUP(A:A,[1]TDSheet!$A:$Z,26,0)</f>
        <v>126.95820000000001</v>
      </c>
      <c r="AA15" s="14">
        <f>VLOOKUP(A:A,[1]TDSheet!$A:$AA,27,0)</f>
        <v>110.74839999999999</v>
      </c>
      <c r="AB15" s="14">
        <f>VLOOKUP(A:A,[3]TDSheet!$A:$D,4,0)</f>
        <v>72.602999999999994</v>
      </c>
      <c r="AC15" s="14">
        <f>VLOOKUP(A:A,[1]TDSheet!$A:$AC,29,0)</f>
        <v>0</v>
      </c>
      <c r="AD15" s="14">
        <f>VLOOKUP(A:A,[1]TDSheet!$A:$AD,30,0)</f>
        <v>0</v>
      </c>
      <c r="AE15" s="14">
        <f t="shared" si="12"/>
        <v>300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778</v>
      </c>
      <c r="D16" s="8">
        <v>415</v>
      </c>
      <c r="E16" s="8">
        <v>368</v>
      </c>
      <c r="F16" s="8">
        <v>813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374</v>
      </c>
      <c r="J16" s="14">
        <f t="shared" si="8"/>
        <v>-6</v>
      </c>
      <c r="K16" s="14">
        <f>VLOOKUP(A:A,[1]TDSheet!$A:$M,13,0)</f>
        <v>0</v>
      </c>
      <c r="L16" s="14">
        <f>VLOOKUP(A:A,[1]TDSheet!$A:$N,14,0)</f>
        <v>0</v>
      </c>
      <c r="M16" s="14">
        <f>VLOOKUP(A:A,[1]TDSheet!$A:$O,15,0)</f>
        <v>0</v>
      </c>
      <c r="N16" s="14">
        <f>VLOOKUP(A:A,[1]TDSheet!$A:$T,20,0)</f>
        <v>200</v>
      </c>
      <c r="O16" s="14"/>
      <c r="P16" s="14"/>
      <c r="Q16" s="14"/>
      <c r="R16" s="14"/>
      <c r="S16" s="14">
        <f t="shared" si="9"/>
        <v>73.599999999999994</v>
      </c>
      <c r="T16" s="16">
        <v>200</v>
      </c>
      <c r="U16" s="17">
        <f t="shared" si="10"/>
        <v>16.480978260869566</v>
      </c>
      <c r="V16" s="14">
        <f t="shared" si="11"/>
        <v>11.046195652173914</v>
      </c>
      <c r="W16" s="14"/>
      <c r="X16" s="14"/>
      <c r="Y16" s="14">
        <f>VLOOKUP(A:A,[1]TDSheet!$A:$Y,25,0)</f>
        <v>84.6</v>
      </c>
      <c r="Z16" s="14">
        <f>VLOOKUP(A:A,[1]TDSheet!$A:$Z,26,0)</f>
        <v>74.400000000000006</v>
      </c>
      <c r="AA16" s="14">
        <f>VLOOKUP(A:A,[1]TDSheet!$A:$AA,27,0)</f>
        <v>62.2</v>
      </c>
      <c r="AB16" s="14">
        <f>VLOOKUP(A:A,[3]TDSheet!$A:$D,4,0)</f>
        <v>63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50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46.07</v>
      </c>
      <c r="D17" s="8">
        <v>26.545000000000002</v>
      </c>
      <c r="E17" s="8">
        <v>32.569000000000003</v>
      </c>
      <c r="F17" s="8">
        <v>27.038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39.1</v>
      </c>
      <c r="J17" s="14">
        <f t="shared" si="8"/>
        <v>-6.5309999999999988</v>
      </c>
      <c r="K17" s="14">
        <f>VLOOKUP(A:A,[1]TDSheet!$A:$M,13,0)</f>
        <v>0</v>
      </c>
      <c r="L17" s="14">
        <f>VLOOKUP(A:A,[1]TDSheet!$A:$N,14,0)</f>
        <v>0</v>
      </c>
      <c r="M17" s="14">
        <f>VLOOKUP(A:A,[1]TDSheet!$A:$O,15,0)</f>
        <v>10</v>
      </c>
      <c r="N17" s="14">
        <f>VLOOKUP(A:A,[1]TDSheet!$A:$T,20,0)</f>
        <v>20</v>
      </c>
      <c r="O17" s="14"/>
      <c r="P17" s="14"/>
      <c r="Q17" s="14"/>
      <c r="R17" s="14"/>
      <c r="S17" s="14">
        <f t="shared" si="9"/>
        <v>6.5138000000000007</v>
      </c>
      <c r="T17" s="16"/>
      <c r="U17" s="17">
        <f t="shared" si="10"/>
        <v>8.7564862292363888</v>
      </c>
      <c r="V17" s="14">
        <f t="shared" si="11"/>
        <v>4.1508796708526505</v>
      </c>
      <c r="W17" s="14"/>
      <c r="X17" s="14"/>
      <c r="Y17" s="14">
        <f>VLOOKUP(A:A,[1]TDSheet!$A:$Y,25,0)</f>
        <v>3.0091999999999999</v>
      </c>
      <c r="Z17" s="14">
        <f>VLOOKUP(A:A,[1]TDSheet!$A:$Z,26,0)</f>
        <v>2.9929999999999999</v>
      </c>
      <c r="AA17" s="14">
        <f>VLOOKUP(A:A,[1]TDSheet!$A:$AA,27,0)</f>
        <v>8.0010000000000012</v>
      </c>
      <c r="AB17" s="14">
        <f>VLOOKUP(A:A,[3]TDSheet!$A:$D,4,0)</f>
        <v>5.883</v>
      </c>
      <c r="AC17" s="20" t="str">
        <f>VLOOKUP(A:A,[1]TDSheet!$A:$AC,29,0)</f>
        <v>Витал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/>
      <c r="D18" s="8">
        <v>62.878999999999998</v>
      </c>
      <c r="E18" s="8">
        <v>23.942</v>
      </c>
      <c r="F18" s="8">
        <v>38.936999999999998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25.5</v>
      </c>
      <c r="J18" s="14">
        <f t="shared" si="8"/>
        <v>-1.5579999999999998</v>
      </c>
      <c r="K18" s="14">
        <f>VLOOKUP(A:A,[1]TDSheet!$A:$M,13,0)</f>
        <v>10</v>
      </c>
      <c r="L18" s="14">
        <f>VLOOKUP(A:A,[1]TDSheet!$A:$N,14,0)</f>
        <v>0</v>
      </c>
      <c r="M18" s="14">
        <f>VLOOKUP(A:A,[1]TDSheet!$A:$O,15,0)</f>
        <v>0</v>
      </c>
      <c r="N18" s="14">
        <f>VLOOKUP(A:A,[1]TDSheet!$A:$T,20,0)</f>
        <v>0</v>
      </c>
      <c r="O18" s="14"/>
      <c r="P18" s="14"/>
      <c r="Q18" s="14"/>
      <c r="R18" s="14"/>
      <c r="S18" s="14">
        <f t="shared" si="9"/>
        <v>4.7884000000000002</v>
      </c>
      <c r="T18" s="16"/>
      <c r="U18" s="17">
        <f t="shared" si="10"/>
        <v>10.219906440564698</v>
      </c>
      <c r="V18" s="14">
        <f t="shared" si="11"/>
        <v>8.1315261882883618</v>
      </c>
      <c r="W18" s="14"/>
      <c r="X18" s="14"/>
      <c r="Y18" s="14">
        <f>VLOOKUP(A:A,[1]TDSheet!$A:$Y,25,0)</f>
        <v>3.3154000000000003</v>
      </c>
      <c r="Z18" s="14">
        <f>VLOOKUP(A:A,[1]TDSheet!$A:$Z,26,0)</f>
        <v>7.503400000000001</v>
      </c>
      <c r="AA18" s="14">
        <f>VLOOKUP(A:A,[1]TDSheet!$A:$AA,27,0)</f>
        <v>9.3610000000000007</v>
      </c>
      <c r="AB18" s="14">
        <v>0</v>
      </c>
      <c r="AC18" s="14" t="str">
        <f>VLOOKUP(A:A,[1]TDSheet!$A:$AC,29,0)</f>
        <v>Вит</v>
      </c>
      <c r="AD18" s="14" t="e">
        <f>VLOOKUP(A:A,[1]TDSheet!$A:$AD,30,0)</f>
        <v>#N/A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296.95499999999998</v>
      </c>
      <c r="D19" s="8">
        <v>694.47199999999998</v>
      </c>
      <c r="E19" s="8">
        <v>497.77100000000002</v>
      </c>
      <c r="F19" s="8">
        <v>480.33300000000003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480.2</v>
      </c>
      <c r="J19" s="14">
        <f t="shared" si="8"/>
        <v>17.571000000000026</v>
      </c>
      <c r="K19" s="14">
        <f>VLOOKUP(A:A,[1]TDSheet!$A:$M,13,0)</f>
        <v>230</v>
      </c>
      <c r="L19" s="14">
        <f>VLOOKUP(A:A,[1]TDSheet!$A:$N,14,0)</f>
        <v>0</v>
      </c>
      <c r="M19" s="14">
        <f>VLOOKUP(A:A,[1]TDSheet!$A:$O,15,0)</f>
        <v>100</v>
      </c>
      <c r="N19" s="14">
        <f>VLOOKUP(A:A,[1]TDSheet!$A:$T,20,0)</f>
        <v>150</v>
      </c>
      <c r="O19" s="14"/>
      <c r="P19" s="14"/>
      <c r="Q19" s="14"/>
      <c r="R19" s="14"/>
      <c r="S19" s="14">
        <f t="shared" si="9"/>
        <v>99.554200000000009</v>
      </c>
      <c r="T19" s="16">
        <v>50</v>
      </c>
      <c r="U19" s="17">
        <f t="shared" si="10"/>
        <v>10.148572335471533</v>
      </c>
      <c r="V19" s="14">
        <f t="shared" si="11"/>
        <v>4.8248391328542644</v>
      </c>
      <c r="W19" s="14"/>
      <c r="X19" s="14"/>
      <c r="Y19" s="14">
        <f>VLOOKUP(A:A,[1]TDSheet!$A:$Y,25,0)</f>
        <v>102.0372</v>
      </c>
      <c r="Z19" s="14">
        <f>VLOOKUP(A:A,[1]TDSheet!$A:$Z,26,0)</f>
        <v>97.219399999999993</v>
      </c>
      <c r="AA19" s="14">
        <f>VLOOKUP(A:A,[1]TDSheet!$A:$AA,27,0)</f>
        <v>120.5444</v>
      </c>
      <c r="AB19" s="14">
        <f>VLOOKUP(A:A,[3]TDSheet!$A:$D,4,0)</f>
        <v>50.170999999999999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50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1130</v>
      </c>
      <c r="D20" s="8">
        <v>16</v>
      </c>
      <c r="E20" s="8">
        <v>602</v>
      </c>
      <c r="F20" s="8">
        <v>529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604</v>
      </c>
      <c r="J20" s="14">
        <f t="shared" si="8"/>
        <v>-2</v>
      </c>
      <c r="K20" s="14">
        <f>VLOOKUP(A:A,[1]TDSheet!$A:$M,13,0)</f>
        <v>0</v>
      </c>
      <c r="L20" s="14">
        <f>VLOOKUP(A:A,[1]TDSheet!$A:$N,14,0)</f>
        <v>600</v>
      </c>
      <c r="M20" s="14">
        <f>VLOOKUP(A:A,[1]TDSheet!$A:$O,15,0)</f>
        <v>400</v>
      </c>
      <c r="N20" s="14">
        <f>VLOOKUP(A:A,[1]TDSheet!$A:$T,20,0)</f>
        <v>400</v>
      </c>
      <c r="O20" s="14"/>
      <c r="P20" s="14"/>
      <c r="Q20" s="14"/>
      <c r="R20" s="14"/>
      <c r="S20" s="14">
        <f t="shared" si="9"/>
        <v>120.4</v>
      </c>
      <c r="T20" s="16">
        <v>200</v>
      </c>
      <c r="U20" s="17">
        <f t="shared" si="10"/>
        <v>17.682724252491692</v>
      </c>
      <c r="V20" s="14">
        <f t="shared" si="11"/>
        <v>4.3936877076411962</v>
      </c>
      <c r="W20" s="14"/>
      <c r="X20" s="14"/>
      <c r="Y20" s="14">
        <f>VLOOKUP(A:A,[1]TDSheet!$A:$Y,25,0)</f>
        <v>132.19999999999999</v>
      </c>
      <c r="Z20" s="14">
        <f>VLOOKUP(A:A,[1]TDSheet!$A:$Z,26,0)</f>
        <v>133</v>
      </c>
      <c r="AA20" s="14">
        <f>VLOOKUP(A:A,[1]TDSheet!$A:$AA,27,0)</f>
        <v>123</v>
      </c>
      <c r="AB20" s="14">
        <f>VLOOKUP(A:A,[3]TDSheet!$A:$D,4,0)</f>
        <v>89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50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924.524</v>
      </c>
      <c r="D21" s="8">
        <v>1368.675</v>
      </c>
      <c r="E21" s="8">
        <v>992.07399999999996</v>
      </c>
      <c r="F21" s="8">
        <v>1283.463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944.1</v>
      </c>
      <c r="J21" s="14">
        <f t="shared" si="8"/>
        <v>47.973999999999933</v>
      </c>
      <c r="K21" s="14">
        <f>VLOOKUP(A:A,[1]TDSheet!$A:$M,13,0)</f>
        <v>260</v>
      </c>
      <c r="L21" s="14">
        <f>VLOOKUP(A:A,[1]TDSheet!$A:$N,14,0)</f>
        <v>500</v>
      </c>
      <c r="M21" s="14">
        <f>VLOOKUP(A:A,[1]TDSheet!$A:$O,15,0)</f>
        <v>0</v>
      </c>
      <c r="N21" s="14">
        <f>VLOOKUP(A:A,[1]TDSheet!$A:$T,20,0)</f>
        <v>200</v>
      </c>
      <c r="O21" s="14"/>
      <c r="P21" s="14"/>
      <c r="Q21" s="14"/>
      <c r="R21" s="14"/>
      <c r="S21" s="14">
        <f t="shared" si="9"/>
        <v>198.41479999999999</v>
      </c>
      <c r="T21" s="16"/>
      <c r="U21" s="17">
        <f t="shared" si="10"/>
        <v>11.306933756957646</v>
      </c>
      <c r="V21" s="14">
        <f t="shared" si="11"/>
        <v>6.4685850047476299</v>
      </c>
      <c r="W21" s="14"/>
      <c r="X21" s="14"/>
      <c r="Y21" s="14">
        <f>VLOOKUP(A:A,[1]TDSheet!$A:$Y,25,0)</f>
        <v>209.88499999999999</v>
      </c>
      <c r="Z21" s="14">
        <f>VLOOKUP(A:A,[1]TDSheet!$A:$Z,26,0)</f>
        <v>231.76280000000003</v>
      </c>
      <c r="AA21" s="14">
        <f>VLOOKUP(A:A,[1]TDSheet!$A:$AA,27,0)</f>
        <v>260.96280000000002</v>
      </c>
      <c r="AB21" s="14">
        <f>VLOOKUP(A:A,[3]TDSheet!$A:$D,4,0)</f>
        <v>81.146000000000001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133</v>
      </c>
      <c r="D22" s="8">
        <v>247</v>
      </c>
      <c r="E22" s="8">
        <v>184</v>
      </c>
      <c r="F22" s="8">
        <v>152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214</v>
      </c>
      <c r="J22" s="14">
        <f t="shared" si="8"/>
        <v>-30</v>
      </c>
      <c r="K22" s="14">
        <f>VLOOKUP(A:A,[1]TDSheet!$A:$M,13,0)</f>
        <v>80</v>
      </c>
      <c r="L22" s="14">
        <f>VLOOKUP(A:A,[1]TDSheet!$A:$N,14,0)</f>
        <v>0</v>
      </c>
      <c r="M22" s="14">
        <f>VLOOKUP(A:A,[1]TDSheet!$A:$O,15,0)</f>
        <v>0</v>
      </c>
      <c r="N22" s="14">
        <f>VLOOKUP(A:A,[1]TDSheet!$A:$T,20,0)</f>
        <v>0</v>
      </c>
      <c r="O22" s="14"/>
      <c r="P22" s="14"/>
      <c r="Q22" s="14"/>
      <c r="R22" s="14"/>
      <c r="S22" s="14">
        <f t="shared" si="9"/>
        <v>36.799999999999997</v>
      </c>
      <c r="T22" s="16">
        <v>80</v>
      </c>
      <c r="U22" s="17">
        <f t="shared" si="10"/>
        <v>8.4782608695652186</v>
      </c>
      <c r="V22" s="14">
        <f t="shared" si="11"/>
        <v>4.1304347826086962</v>
      </c>
      <c r="W22" s="14"/>
      <c r="X22" s="14"/>
      <c r="Y22" s="14">
        <f>VLOOKUP(A:A,[1]TDSheet!$A:$Y,25,0)</f>
        <v>49.6</v>
      </c>
      <c r="Z22" s="14">
        <f>VLOOKUP(A:A,[1]TDSheet!$A:$Z,26,0)</f>
        <v>31.2</v>
      </c>
      <c r="AA22" s="14">
        <f>VLOOKUP(A:A,[1]TDSheet!$A:$AA,27,0)</f>
        <v>42.4</v>
      </c>
      <c r="AB22" s="14">
        <f>VLOOKUP(A:A,[3]TDSheet!$A:$D,4,0)</f>
        <v>57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2"/>
        <v>12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1053</v>
      </c>
      <c r="D23" s="8">
        <v>1815</v>
      </c>
      <c r="E23" s="8">
        <v>2098</v>
      </c>
      <c r="F23" s="8">
        <v>730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2117</v>
      </c>
      <c r="J23" s="14">
        <f t="shared" si="8"/>
        <v>-19</v>
      </c>
      <c r="K23" s="14">
        <f>VLOOKUP(A:A,[1]TDSheet!$A:$M,13,0)</f>
        <v>800</v>
      </c>
      <c r="L23" s="14">
        <f>VLOOKUP(A:A,[1]TDSheet!$A:$N,14,0)</f>
        <v>0</v>
      </c>
      <c r="M23" s="14">
        <f>VLOOKUP(A:A,[1]TDSheet!$A:$O,15,0)</f>
        <v>0</v>
      </c>
      <c r="N23" s="14">
        <f>VLOOKUP(A:A,[1]TDSheet!$A:$T,20,0)</f>
        <v>1600</v>
      </c>
      <c r="O23" s="14"/>
      <c r="P23" s="14"/>
      <c r="Q23" s="14"/>
      <c r="R23" s="14"/>
      <c r="S23" s="14">
        <f t="shared" si="9"/>
        <v>419.6</v>
      </c>
      <c r="T23" s="16">
        <v>800</v>
      </c>
      <c r="U23" s="17">
        <f t="shared" si="10"/>
        <v>9.3660629170638696</v>
      </c>
      <c r="V23" s="14">
        <f t="shared" si="11"/>
        <v>1.7397521448999045</v>
      </c>
      <c r="W23" s="14"/>
      <c r="X23" s="14"/>
      <c r="Y23" s="14">
        <f>VLOOKUP(A:A,[1]TDSheet!$A:$Y,25,0)</f>
        <v>318.60000000000002</v>
      </c>
      <c r="Z23" s="14">
        <f>VLOOKUP(A:A,[1]TDSheet!$A:$Z,26,0)</f>
        <v>319.60000000000002</v>
      </c>
      <c r="AA23" s="14">
        <f>VLOOKUP(A:A,[1]TDSheet!$A:$AA,27,0)</f>
        <v>360.6</v>
      </c>
      <c r="AB23" s="14">
        <f>VLOOKUP(A:A,[3]TDSheet!$A:$D,4,0)</f>
        <v>193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96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1395</v>
      </c>
      <c r="D24" s="8">
        <v>836</v>
      </c>
      <c r="E24" s="8">
        <v>683</v>
      </c>
      <c r="F24" s="8">
        <v>1526</v>
      </c>
      <c r="G24" s="1">
        <f>VLOOKUP(A:A,[1]TDSheet!$A:$G,7,0)</f>
        <v>0.25</v>
      </c>
      <c r="H24" s="1">
        <f>VLOOKUP(A:A,[1]TDSheet!$A:$H,8,0)</f>
        <v>120</v>
      </c>
      <c r="I24" s="14">
        <f>VLOOKUP(A:A,[2]TDSheet!$A:$F,6,0)</f>
        <v>700</v>
      </c>
      <c r="J24" s="14">
        <f t="shared" si="8"/>
        <v>-17</v>
      </c>
      <c r="K24" s="14">
        <f>VLOOKUP(A:A,[1]TDSheet!$A:$M,13,0)</f>
        <v>0</v>
      </c>
      <c r="L24" s="14">
        <f>VLOOKUP(A:A,[1]TDSheet!$A:$N,14,0)</f>
        <v>0</v>
      </c>
      <c r="M24" s="14">
        <f>VLOOKUP(A:A,[1]TDSheet!$A:$O,15,0)</f>
        <v>0</v>
      </c>
      <c r="N24" s="14">
        <f>VLOOKUP(A:A,[1]TDSheet!$A:$T,20,0)</f>
        <v>600</v>
      </c>
      <c r="O24" s="14"/>
      <c r="P24" s="14"/>
      <c r="Q24" s="14"/>
      <c r="R24" s="14"/>
      <c r="S24" s="14">
        <f t="shared" si="9"/>
        <v>136.6</v>
      </c>
      <c r="T24" s="16">
        <v>200</v>
      </c>
      <c r="U24" s="17">
        <f t="shared" si="10"/>
        <v>17.027818448023428</v>
      </c>
      <c r="V24" s="14">
        <f t="shared" si="11"/>
        <v>11.171303074670572</v>
      </c>
      <c r="W24" s="14"/>
      <c r="X24" s="14"/>
      <c r="Y24" s="14">
        <f>VLOOKUP(A:A,[1]TDSheet!$A:$Y,25,0)</f>
        <v>161.19999999999999</v>
      </c>
      <c r="Z24" s="14">
        <f>VLOOKUP(A:A,[1]TDSheet!$A:$Z,26,0)</f>
        <v>148</v>
      </c>
      <c r="AA24" s="14">
        <f>VLOOKUP(A:A,[1]TDSheet!$A:$AA,27,0)</f>
        <v>133.80000000000001</v>
      </c>
      <c r="AB24" s="14">
        <f>VLOOKUP(A:A,[3]TDSheet!$A:$D,4,0)</f>
        <v>166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50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131.28399999999999</v>
      </c>
      <c r="D25" s="8"/>
      <c r="E25" s="8">
        <v>32.771000000000001</v>
      </c>
      <c r="F25" s="8">
        <v>97.497</v>
      </c>
      <c r="G25" s="1">
        <f>VLOOKUP(A:A,[1]TDSheet!$A:$G,7,0)</f>
        <v>1</v>
      </c>
      <c r="H25" s="1">
        <f>VLOOKUP(A:A,[1]TDSheet!$A:$H,8,0)</f>
        <v>120</v>
      </c>
      <c r="I25" s="14">
        <f>VLOOKUP(A:A,[2]TDSheet!$A:$F,6,0)</f>
        <v>33.9</v>
      </c>
      <c r="J25" s="14">
        <f t="shared" si="8"/>
        <v>-1.1289999999999978</v>
      </c>
      <c r="K25" s="14">
        <f>VLOOKUP(A:A,[1]TDSheet!$A:$M,13,0)</f>
        <v>0</v>
      </c>
      <c r="L25" s="14">
        <f>VLOOKUP(A:A,[1]TDSheet!$A:$N,14,0)</f>
        <v>0</v>
      </c>
      <c r="M25" s="14">
        <f>VLOOKUP(A:A,[1]TDSheet!$A:$O,15,0)</f>
        <v>0</v>
      </c>
      <c r="N25" s="14">
        <f>VLOOKUP(A:A,[1]TDSheet!$A:$T,20,0)</f>
        <v>0</v>
      </c>
      <c r="O25" s="14"/>
      <c r="P25" s="14"/>
      <c r="Q25" s="14"/>
      <c r="R25" s="14"/>
      <c r="S25" s="14">
        <f t="shared" si="9"/>
        <v>6.5541999999999998</v>
      </c>
      <c r="T25" s="16"/>
      <c r="U25" s="17">
        <f t="shared" si="10"/>
        <v>14.875499679594764</v>
      </c>
      <c r="V25" s="14">
        <f t="shared" si="11"/>
        <v>14.875499679594764</v>
      </c>
      <c r="W25" s="14"/>
      <c r="X25" s="14"/>
      <c r="Y25" s="14">
        <f>VLOOKUP(A:A,[1]TDSheet!$A:$Y,25,0)</f>
        <v>6.1441999999999997</v>
      </c>
      <c r="Z25" s="14">
        <f>VLOOKUP(A:A,[1]TDSheet!$A:$Z,26,0)</f>
        <v>8.7176000000000009</v>
      </c>
      <c r="AA25" s="14">
        <f>VLOOKUP(A:A,[1]TDSheet!$A:$AA,27,0)</f>
        <v>10.862399999999999</v>
      </c>
      <c r="AB25" s="14">
        <f>VLOOKUP(A:A,[3]TDSheet!$A:$D,4,0)</f>
        <v>6.399</v>
      </c>
      <c r="AC25" s="14" t="str">
        <f>VLOOKUP(A:A,[1]TDSheet!$A:$AC,29,0)</f>
        <v>увел</v>
      </c>
      <c r="AD25" s="14">
        <f>VLOOKUP(A:A,[1]TDSheet!$A:$AD,30,0)</f>
        <v>0</v>
      </c>
      <c r="AE25" s="14">
        <f t="shared" si="12"/>
        <v>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379.34100000000001</v>
      </c>
      <c r="D26" s="8">
        <v>412.35399999999998</v>
      </c>
      <c r="E26" s="8">
        <v>383.17500000000001</v>
      </c>
      <c r="F26" s="8">
        <v>405.803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367.1</v>
      </c>
      <c r="J26" s="14">
        <f t="shared" si="8"/>
        <v>16.074999999999989</v>
      </c>
      <c r="K26" s="14">
        <f>VLOOKUP(A:A,[1]TDSheet!$A:$M,13,0)</f>
        <v>0</v>
      </c>
      <c r="L26" s="14">
        <f>VLOOKUP(A:A,[1]TDSheet!$A:$N,14,0)</f>
        <v>200</v>
      </c>
      <c r="M26" s="14">
        <f>VLOOKUP(A:A,[1]TDSheet!$A:$O,15,0)</f>
        <v>50</v>
      </c>
      <c r="N26" s="14">
        <f>VLOOKUP(A:A,[1]TDSheet!$A:$T,20,0)</f>
        <v>50</v>
      </c>
      <c r="O26" s="14"/>
      <c r="P26" s="14"/>
      <c r="Q26" s="14"/>
      <c r="R26" s="14"/>
      <c r="S26" s="14">
        <f t="shared" si="9"/>
        <v>76.635000000000005</v>
      </c>
      <c r="T26" s="16">
        <v>200</v>
      </c>
      <c r="U26" s="17">
        <f t="shared" si="10"/>
        <v>11.819703790696156</v>
      </c>
      <c r="V26" s="14">
        <f t="shared" si="11"/>
        <v>5.2952697853461208</v>
      </c>
      <c r="W26" s="14"/>
      <c r="X26" s="14"/>
      <c r="Y26" s="14">
        <f>VLOOKUP(A:A,[1]TDSheet!$A:$Y,25,0)</f>
        <v>71.605999999999995</v>
      </c>
      <c r="Z26" s="14">
        <f>VLOOKUP(A:A,[1]TDSheet!$A:$Z,26,0)</f>
        <v>93.411799999999999</v>
      </c>
      <c r="AA26" s="14">
        <f>VLOOKUP(A:A,[1]TDSheet!$A:$AA,27,0)</f>
        <v>83.622799999999998</v>
      </c>
      <c r="AB26" s="14">
        <f>VLOOKUP(A:A,[3]TDSheet!$A:$D,4,0)</f>
        <v>64.872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200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1188</v>
      </c>
      <c r="D27" s="8">
        <v>1627</v>
      </c>
      <c r="E27" s="8">
        <v>857</v>
      </c>
      <c r="F27" s="8">
        <v>1933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859</v>
      </c>
      <c r="J27" s="14">
        <f t="shared" si="8"/>
        <v>-2</v>
      </c>
      <c r="K27" s="14">
        <f>VLOOKUP(A:A,[1]TDSheet!$A:$M,13,0)</f>
        <v>0</v>
      </c>
      <c r="L27" s="14">
        <f>VLOOKUP(A:A,[1]TDSheet!$A:$N,14,0)</f>
        <v>0</v>
      </c>
      <c r="M27" s="14">
        <f>VLOOKUP(A:A,[1]TDSheet!$A:$O,15,0)</f>
        <v>400</v>
      </c>
      <c r="N27" s="14">
        <f>VLOOKUP(A:A,[1]TDSheet!$A:$T,20,0)</f>
        <v>200</v>
      </c>
      <c r="O27" s="14"/>
      <c r="P27" s="14"/>
      <c r="Q27" s="14"/>
      <c r="R27" s="14"/>
      <c r="S27" s="14">
        <f t="shared" si="9"/>
        <v>171.4</v>
      </c>
      <c r="T27" s="16">
        <v>400</v>
      </c>
      <c r="U27" s="17">
        <f t="shared" si="10"/>
        <v>17.112018669778294</v>
      </c>
      <c r="V27" s="14">
        <f t="shared" si="11"/>
        <v>11.277712952158693</v>
      </c>
      <c r="W27" s="14"/>
      <c r="X27" s="14"/>
      <c r="Y27" s="14">
        <f>VLOOKUP(A:A,[1]TDSheet!$A:$Y,25,0)</f>
        <v>167.4</v>
      </c>
      <c r="Z27" s="14">
        <f>VLOOKUP(A:A,[1]TDSheet!$A:$Z,26,0)</f>
        <v>201.6</v>
      </c>
      <c r="AA27" s="14">
        <f>VLOOKUP(A:A,[1]TDSheet!$A:$AA,27,0)</f>
        <v>176.8</v>
      </c>
      <c r="AB27" s="14">
        <f>VLOOKUP(A:A,[3]TDSheet!$A:$D,4,0)</f>
        <v>129</v>
      </c>
      <c r="AC27" s="14" t="str">
        <f>VLOOKUP(A:A,[1]TDSheet!$A:$AC,29,0)</f>
        <v>костик</v>
      </c>
      <c r="AD27" s="14" t="str">
        <f>VLOOKUP(A:A,[1]TDSheet!$A:$AD,30,0)</f>
        <v>костик</v>
      </c>
      <c r="AE27" s="14">
        <f t="shared" si="12"/>
        <v>88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1038</v>
      </c>
      <c r="D28" s="8">
        <v>497</v>
      </c>
      <c r="E28" s="8">
        <v>934</v>
      </c>
      <c r="F28" s="8">
        <v>581</v>
      </c>
      <c r="G28" s="1">
        <f>VLOOKUP(A:A,[1]TDSheet!$A:$G,7,0)</f>
        <v>0.4</v>
      </c>
      <c r="H28" s="1" t="e">
        <f>VLOOKUP(A:A,[1]TDSheet!$A:$H,8,0)</f>
        <v>#N/A</v>
      </c>
      <c r="I28" s="14">
        <f>VLOOKUP(A:A,[2]TDSheet!$A:$F,6,0)</f>
        <v>940</v>
      </c>
      <c r="J28" s="14">
        <f t="shared" si="8"/>
        <v>-6</v>
      </c>
      <c r="K28" s="14">
        <f>VLOOKUP(A:A,[1]TDSheet!$A:$M,13,0)</f>
        <v>320</v>
      </c>
      <c r="L28" s="14">
        <f>VLOOKUP(A:A,[1]TDSheet!$A:$N,14,0)</f>
        <v>0</v>
      </c>
      <c r="M28" s="14">
        <f>VLOOKUP(A:A,[1]TDSheet!$A:$O,15,0)</f>
        <v>200</v>
      </c>
      <c r="N28" s="14">
        <f>VLOOKUP(A:A,[1]TDSheet!$A:$T,20,0)</f>
        <v>600</v>
      </c>
      <c r="O28" s="14"/>
      <c r="P28" s="14"/>
      <c r="Q28" s="14"/>
      <c r="R28" s="14"/>
      <c r="S28" s="14">
        <f t="shared" si="9"/>
        <v>186.8</v>
      </c>
      <c r="T28" s="16">
        <v>200</v>
      </c>
      <c r="U28" s="17">
        <f t="shared" si="10"/>
        <v>10.176659528907923</v>
      </c>
      <c r="V28" s="14">
        <f t="shared" si="11"/>
        <v>3.1102783725910061</v>
      </c>
      <c r="W28" s="14"/>
      <c r="X28" s="14"/>
      <c r="Y28" s="14">
        <f>VLOOKUP(A:A,[1]TDSheet!$A:$Y,25,0)</f>
        <v>210</v>
      </c>
      <c r="Z28" s="14">
        <f>VLOOKUP(A:A,[1]TDSheet!$A:$Z,26,0)</f>
        <v>236.6</v>
      </c>
      <c r="AA28" s="14">
        <f>VLOOKUP(A:A,[1]TDSheet!$A:$AA,27,0)</f>
        <v>201</v>
      </c>
      <c r="AB28" s="14">
        <f>VLOOKUP(A:A,[3]TDSheet!$A:$D,4,0)</f>
        <v>47</v>
      </c>
      <c r="AC28" s="14" t="str">
        <f>VLOOKUP(A:A,[1]TDSheet!$A:$AC,29,0)</f>
        <v>Виталик</v>
      </c>
      <c r="AD28" s="14" t="str">
        <f>VLOOKUP(A:A,[1]TDSheet!$A:$AD,30,0)</f>
        <v>Виталик</v>
      </c>
      <c r="AE28" s="14">
        <f t="shared" si="12"/>
        <v>80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372</v>
      </c>
      <c r="D29" s="8">
        <v>338</v>
      </c>
      <c r="E29" s="8">
        <v>449</v>
      </c>
      <c r="F29" s="8">
        <v>235</v>
      </c>
      <c r="G29" s="1">
        <f>VLOOKUP(A:A,[1]TDSheet!$A:$G,7,0)</f>
        <v>0.3</v>
      </c>
      <c r="H29" s="1" t="e">
        <f>VLOOKUP(A:A,[1]TDSheet!$A:$H,8,0)</f>
        <v>#N/A</v>
      </c>
      <c r="I29" s="14">
        <f>VLOOKUP(A:A,[2]TDSheet!$A:$F,6,0)</f>
        <v>467</v>
      </c>
      <c r="J29" s="14">
        <f t="shared" si="8"/>
        <v>-18</v>
      </c>
      <c r="K29" s="14">
        <f>VLOOKUP(A:A,[1]TDSheet!$A:$M,13,0)</f>
        <v>160</v>
      </c>
      <c r="L29" s="14">
        <f>VLOOKUP(A:A,[1]TDSheet!$A:$N,14,0)</f>
        <v>0</v>
      </c>
      <c r="M29" s="14">
        <f>VLOOKUP(A:A,[1]TDSheet!$A:$O,15,0)</f>
        <v>80</v>
      </c>
      <c r="N29" s="14">
        <f>VLOOKUP(A:A,[1]TDSheet!$A:$T,20,0)</f>
        <v>120</v>
      </c>
      <c r="O29" s="14"/>
      <c r="P29" s="14"/>
      <c r="Q29" s="14"/>
      <c r="R29" s="14"/>
      <c r="S29" s="14">
        <f t="shared" si="9"/>
        <v>89.8</v>
      </c>
      <c r="T29" s="16">
        <v>240</v>
      </c>
      <c r="U29" s="17">
        <f t="shared" si="10"/>
        <v>9.2984409799554566</v>
      </c>
      <c r="V29" s="14">
        <f t="shared" si="11"/>
        <v>2.6169265033407574</v>
      </c>
      <c r="W29" s="14"/>
      <c r="X29" s="14"/>
      <c r="Y29" s="14">
        <f>VLOOKUP(A:A,[1]TDSheet!$A:$Y,25,0)</f>
        <v>95.2</v>
      </c>
      <c r="Z29" s="14">
        <f>VLOOKUP(A:A,[1]TDSheet!$A:$Z,26,0)</f>
        <v>96.2</v>
      </c>
      <c r="AA29" s="14">
        <f>VLOOKUP(A:A,[1]TDSheet!$A:$AA,27,0)</f>
        <v>89.4</v>
      </c>
      <c r="AB29" s="14">
        <f>VLOOKUP(A:A,[3]TDSheet!$A:$D,4,0)</f>
        <v>86</v>
      </c>
      <c r="AC29" s="14" t="e">
        <f>VLOOKUP(A:A,[1]TDSheet!$A:$AC,29,0)</f>
        <v>#N/A</v>
      </c>
      <c r="AD29" s="14" t="e">
        <f>VLOOKUP(A:A,[1]TDSheet!$A:$AD,30,0)</f>
        <v>#N/A</v>
      </c>
      <c r="AE29" s="14">
        <f t="shared" si="12"/>
        <v>72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265</v>
      </c>
      <c r="D30" s="8">
        <v>886</v>
      </c>
      <c r="E30" s="19">
        <v>499</v>
      </c>
      <c r="F30" s="19">
        <v>511</v>
      </c>
      <c r="G30" s="1">
        <f>VLOOKUP(A:A,[1]TDSheet!$A:$G,7,0)</f>
        <v>0.3</v>
      </c>
      <c r="H30" s="1" t="e">
        <f>VLOOKUP(A:A,[1]TDSheet!$A:$H,8,0)</f>
        <v>#N/A</v>
      </c>
      <c r="I30" s="14">
        <f>VLOOKUP(A:A,[2]TDSheet!$A:$F,6,0)</f>
        <v>575</v>
      </c>
      <c r="J30" s="14">
        <f t="shared" si="8"/>
        <v>-76</v>
      </c>
      <c r="K30" s="14">
        <f>VLOOKUP(A:A,[1]TDSheet!$A:$M,13,0)</f>
        <v>240</v>
      </c>
      <c r="L30" s="14">
        <f>VLOOKUP(A:A,[1]TDSheet!$A:$N,14,0)</f>
        <v>0</v>
      </c>
      <c r="M30" s="14">
        <f>VLOOKUP(A:A,[1]TDSheet!$A:$O,15,0)</f>
        <v>120</v>
      </c>
      <c r="N30" s="14">
        <f>VLOOKUP(A:A,[1]TDSheet!$A:$T,20,0)</f>
        <v>120</v>
      </c>
      <c r="O30" s="14"/>
      <c r="P30" s="14"/>
      <c r="Q30" s="14"/>
      <c r="R30" s="14"/>
      <c r="S30" s="14">
        <f t="shared" si="9"/>
        <v>99.8</v>
      </c>
      <c r="T30" s="16"/>
      <c r="U30" s="17">
        <f t="shared" si="10"/>
        <v>9.9298597194388787</v>
      </c>
      <c r="V30" s="14">
        <f t="shared" si="11"/>
        <v>5.1202404809619244</v>
      </c>
      <c r="W30" s="14"/>
      <c r="X30" s="14"/>
      <c r="Y30" s="14">
        <f>VLOOKUP(A:A,[1]TDSheet!$A:$Y,25,0)</f>
        <v>124</v>
      </c>
      <c r="Z30" s="14">
        <f>VLOOKUP(A:A,[1]TDSheet!$A:$Z,26,0)</f>
        <v>110.4</v>
      </c>
      <c r="AA30" s="14">
        <f>VLOOKUP(A:A,[1]TDSheet!$A:$AA,27,0)</f>
        <v>117.2</v>
      </c>
      <c r="AB30" s="14">
        <f>VLOOKUP(A:A,[3]TDSheet!$A:$D,4,0)</f>
        <v>54</v>
      </c>
      <c r="AC30" s="14" t="str">
        <f>VLOOKUP(A:A,[1]TDSheet!$A:$AC,29,0)</f>
        <v>костик</v>
      </c>
      <c r="AD30" s="14" t="str">
        <f>VLOOKUP(A:A,[1]TDSheet!$A:$AD,30,0)</f>
        <v>костик</v>
      </c>
      <c r="AE30" s="14">
        <f t="shared" si="12"/>
        <v>0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8</v>
      </c>
      <c r="C31" s="8">
        <v>197</v>
      </c>
      <c r="D31" s="8">
        <v>245</v>
      </c>
      <c r="E31" s="8">
        <v>255</v>
      </c>
      <c r="F31" s="8">
        <v>183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255</v>
      </c>
      <c r="J31" s="14">
        <f t="shared" si="8"/>
        <v>0</v>
      </c>
      <c r="K31" s="14">
        <f>VLOOKUP(A:A,[1]TDSheet!$A:$M,13,0)</f>
        <v>120</v>
      </c>
      <c r="L31" s="14">
        <f>VLOOKUP(A:A,[1]TDSheet!$A:$N,14,0)</f>
        <v>0</v>
      </c>
      <c r="M31" s="14">
        <f>VLOOKUP(A:A,[1]TDSheet!$A:$O,15,0)</f>
        <v>40</v>
      </c>
      <c r="N31" s="14">
        <f>VLOOKUP(A:A,[1]TDSheet!$A:$T,20,0)</f>
        <v>0</v>
      </c>
      <c r="O31" s="14"/>
      <c r="P31" s="14"/>
      <c r="Q31" s="14"/>
      <c r="R31" s="14"/>
      <c r="S31" s="14">
        <f t="shared" si="9"/>
        <v>51</v>
      </c>
      <c r="T31" s="16">
        <v>120</v>
      </c>
      <c r="U31" s="17">
        <f t="shared" si="10"/>
        <v>9.0784313725490193</v>
      </c>
      <c r="V31" s="14">
        <f t="shared" si="11"/>
        <v>3.5882352941176472</v>
      </c>
      <c r="W31" s="14"/>
      <c r="X31" s="14"/>
      <c r="Y31" s="14">
        <f>VLOOKUP(A:A,[1]TDSheet!$A:$Y,25,0)</f>
        <v>55.2</v>
      </c>
      <c r="Z31" s="14">
        <f>VLOOKUP(A:A,[1]TDSheet!$A:$Z,26,0)</f>
        <v>52.8</v>
      </c>
      <c r="AA31" s="14">
        <f>VLOOKUP(A:A,[1]TDSheet!$A:$AA,27,0)</f>
        <v>59.6</v>
      </c>
      <c r="AB31" s="14">
        <f>VLOOKUP(A:A,[3]TDSheet!$A:$D,4,0)</f>
        <v>72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2"/>
        <v>10.799999999999999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109</v>
      </c>
      <c r="D32" s="8">
        <v>53</v>
      </c>
      <c r="E32" s="8">
        <v>123</v>
      </c>
      <c r="F32" s="8">
        <v>27</v>
      </c>
      <c r="G32" s="1">
        <f>VLOOKUP(A:A,[1]TDSheet!$A:$G,7,0)</f>
        <v>0.09</v>
      </c>
      <c r="H32" s="1" t="e">
        <f>VLOOKUP(A:A,[1]TDSheet!$A:$H,8,0)</f>
        <v>#N/A</v>
      </c>
      <c r="I32" s="14">
        <f>VLOOKUP(A:A,[2]TDSheet!$A:$F,6,0)</f>
        <v>135</v>
      </c>
      <c r="J32" s="14">
        <f t="shared" si="8"/>
        <v>-12</v>
      </c>
      <c r="K32" s="14">
        <f>VLOOKUP(A:A,[1]TDSheet!$A:$M,13,0)</f>
        <v>40</v>
      </c>
      <c r="L32" s="14">
        <f>VLOOKUP(A:A,[1]TDSheet!$A:$N,14,0)</f>
        <v>0</v>
      </c>
      <c r="M32" s="14">
        <f>VLOOKUP(A:A,[1]TDSheet!$A:$O,15,0)</f>
        <v>0</v>
      </c>
      <c r="N32" s="14">
        <f>VLOOKUP(A:A,[1]TDSheet!$A:$T,20,0)</f>
        <v>80</v>
      </c>
      <c r="O32" s="14"/>
      <c r="P32" s="14"/>
      <c r="Q32" s="14"/>
      <c r="R32" s="14"/>
      <c r="S32" s="14">
        <f t="shared" si="9"/>
        <v>24.6</v>
      </c>
      <c r="T32" s="16">
        <v>80</v>
      </c>
      <c r="U32" s="17">
        <f t="shared" si="10"/>
        <v>9.2276422764227632</v>
      </c>
      <c r="V32" s="14">
        <f t="shared" si="11"/>
        <v>1.097560975609756</v>
      </c>
      <c r="W32" s="14"/>
      <c r="X32" s="14"/>
      <c r="Y32" s="14">
        <f>VLOOKUP(A:A,[1]TDSheet!$A:$Y,25,0)</f>
        <v>19.600000000000001</v>
      </c>
      <c r="Z32" s="14">
        <f>VLOOKUP(A:A,[1]TDSheet!$A:$Z,26,0)</f>
        <v>24.2</v>
      </c>
      <c r="AA32" s="14">
        <f>VLOOKUP(A:A,[1]TDSheet!$A:$AA,27,0)</f>
        <v>19</v>
      </c>
      <c r="AB32" s="14">
        <f>VLOOKUP(A:A,[3]TDSheet!$A:$D,4,0)</f>
        <v>35</v>
      </c>
      <c r="AC32" s="14" t="str">
        <f>VLOOKUP(A:A,[1]TDSheet!$A:$AC,29,0)</f>
        <v>увел</v>
      </c>
      <c r="AD32" s="14" t="str">
        <f>VLOOKUP(A:A,[1]TDSheet!$A:$AD,30,0)</f>
        <v>склад</v>
      </c>
      <c r="AE32" s="14">
        <f t="shared" si="12"/>
        <v>7.1999999999999993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159</v>
      </c>
      <c r="D33" s="8">
        <v>638</v>
      </c>
      <c r="E33" s="8">
        <v>405</v>
      </c>
      <c r="F33" s="8">
        <v>219</v>
      </c>
      <c r="G33" s="1">
        <f>VLOOKUP(A:A,[1]TDSheet!$A:$G,7,0)</f>
        <v>0.09</v>
      </c>
      <c r="H33" s="1">
        <f>VLOOKUP(A:A,[1]TDSheet!$A:$H,8,0)</f>
        <v>45</v>
      </c>
      <c r="I33" s="14">
        <f>VLOOKUP(A:A,[2]TDSheet!$A:$F,6,0)</f>
        <v>466</v>
      </c>
      <c r="J33" s="14">
        <f t="shared" si="8"/>
        <v>-61</v>
      </c>
      <c r="K33" s="14">
        <f>VLOOKUP(A:A,[1]TDSheet!$A:$M,13,0)</f>
        <v>160</v>
      </c>
      <c r="L33" s="14">
        <f>VLOOKUP(A:A,[1]TDSheet!$A:$N,14,0)</f>
        <v>0</v>
      </c>
      <c r="M33" s="14">
        <f>VLOOKUP(A:A,[1]TDSheet!$A:$O,15,0)</f>
        <v>80</v>
      </c>
      <c r="N33" s="14">
        <f>VLOOKUP(A:A,[1]TDSheet!$A:$T,20,0)</f>
        <v>180</v>
      </c>
      <c r="O33" s="14"/>
      <c r="P33" s="14"/>
      <c r="Q33" s="14"/>
      <c r="R33" s="14"/>
      <c r="S33" s="14">
        <f t="shared" si="9"/>
        <v>81</v>
      </c>
      <c r="T33" s="16">
        <v>100</v>
      </c>
      <c r="U33" s="17">
        <f t="shared" si="10"/>
        <v>9.1234567901234573</v>
      </c>
      <c r="V33" s="14">
        <f t="shared" si="11"/>
        <v>2.7037037037037037</v>
      </c>
      <c r="W33" s="14"/>
      <c r="X33" s="14"/>
      <c r="Y33" s="14">
        <f>VLOOKUP(A:A,[1]TDSheet!$A:$Y,25,0)</f>
        <v>68.2</v>
      </c>
      <c r="Z33" s="14">
        <f>VLOOKUP(A:A,[1]TDSheet!$A:$Z,26,0)</f>
        <v>57.8</v>
      </c>
      <c r="AA33" s="14">
        <f>VLOOKUP(A:A,[1]TDSheet!$A:$AA,27,0)</f>
        <v>78.2</v>
      </c>
      <c r="AB33" s="14">
        <f>VLOOKUP(A:A,[3]TDSheet!$A:$D,4,0)</f>
        <v>48</v>
      </c>
      <c r="AC33" s="14">
        <f>VLOOKUP(A:A,[1]TDSheet!$A:$AC,29,0)</f>
        <v>0</v>
      </c>
      <c r="AD33" s="14">
        <f>VLOOKUP(A:A,[1]TDSheet!$A:$AD,30,0)</f>
        <v>0</v>
      </c>
      <c r="AE33" s="14">
        <f t="shared" si="12"/>
        <v>9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8</v>
      </c>
      <c r="C34" s="8">
        <v>225</v>
      </c>
      <c r="D34" s="8">
        <v>235</v>
      </c>
      <c r="E34" s="8">
        <v>230</v>
      </c>
      <c r="F34" s="8">
        <v>141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253</v>
      </c>
      <c r="J34" s="14">
        <f t="shared" si="8"/>
        <v>-23</v>
      </c>
      <c r="K34" s="14">
        <f>VLOOKUP(A:A,[1]TDSheet!$A:$M,13,0)</f>
        <v>40</v>
      </c>
      <c r="L34" s="14">
        <f>VLOOKUP(A:A,[1]TDSheet!$A:$N,14,0)</f>
        <v>0</v>
      </c>
      <c r="M34" s="14">
        <f>VLOOKUP(A:A,[1]TDSheet!$A:$O,15,0)</f>
        <v>40</v>
      </c>
      <c r="N34" s="14">
        <f>VLOOKUP(A:A,[1]TDSheet!$A:$T,20,0)</f>
        <v>160</v>
      </c>
      <c r="O34" s="14"/>
      <c r="P34" s="14"/>
      <c r="Q34" s="14"/>
      <c r="R34" s="14"/>
      <c r="S34" s="14">
        <f t="shared" si="9"/>
        <v>46</v>
      </c>
      <c r="T34" s="16">
        <v>80</v>
      </c>
      <c r="U34" s="17">
        <f t="shared" si="10"/>
        <v>10.021739130434783</v>
      </c>
      <c r="V34" s="14">
        <f t="shared" si="11"/>
        <v>3.0652173913043477</v>
      </c>
      <c r="W34" s="14"/>
      <c r="X34" s="14"/>
      <c r="Y34" s="14">
        <f>VLOOKUP(A:A,[1]TDSheet!$A:$Y,25,0)</f>
        <v>30.4</v>
      </c>
      <c r="Z34" s="14">
        <f>VLOOKUP(A:A,[1]TDSheet!$A:$Z,26,0)</f>
        <v>43.6</v>
      </c>
      <c r="AA34" s="14">
        <f>VLOOKUP(A:A,[1]TDSheet!$A:$AA,27,0)</f>
        <v>39.799999999999997</v>
      </c>
      <c r="AB34" s="14">
        <f>VLOOKUP(A:A,[3]TDSheet!$A:$D,4,0)</f>
        <v>20</v>
      </c>
      <c r="AC34" s="14">
        <f>VLOOKUP(A:A,[1]TDSheet!$A:$AC,29,0)</f>
        <v>0</v>
      </c>
      <c r="AD34" s="14" t="str">
        <f>VLOOKUP(A:A,[1]TDSheet!$A:$AD,30,0)</f>
        <v>м30з</v>
      </c>
      <c r="AE34" s="14">
        <f t="shared" si="12"/>
        <v>32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317</v>
      </c>
      <c r="D35" s="8">
        <v>248</v>
      </c>
      <c r="E35" s="8">
        <v>374</v>
      </c>
      <c r="F35" s="8">
        <v>174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387</v>
      </c>
      <c r="J35" s="14">
        <f t="shared" si="8"/>
        <v>-13</v>
      </c>
      <c r="K35" s="14">
        <f>VLOOKUP(A:A,[1]TDSheet!$A:$M,13,0)</f>
        <v>120</v>
      </c>
      <c r="L35" s="14">
        <f>VLOOKUP(A:A,[1]TDSheet!$A:$N,14,0)</f>
        <v>0</v>
      </c>
      <c r="M35" s="14">
        <f>VLOOKUP(A:A,[1]TDSheet!$A:$O,15,0)</f>
        <v>80</v>
      </c>
      <c r="N35" s="14">
        <f>VLOOKUP(A:A,[1]TDSheet!$A:$T,20,0)</f>
        <v>240</v>
      </c>
      <c r="O35" s="14"/>
      <c r="P35" s="14"/>
      <c r="Q35" s="14"/>
      <c r="R35" s="14"/>
      <c r="S35" s="14">
        <f t="shared" si="9"/>
        <v>74.8</v>
      </c>
      <c r="T35" s="16">
        <v>120</v>
      </c>
      <c r="U35" s="17">
        <f t="shared" si="10"/>
        <v>9.8128342245989302</v>
      </c>
      <c r="V35" s="14">
        <f t="shared" si="11"/>
        <v>2.3262032085561497</v>
      </c>
      <c r="W35" s="14"/>
      <c r="X35" s="14"/>
      <c r="Y35" s="14">
        <f>VLOOKUP(A:A,[1]TDSheet!$A:$Y,25,0)</f>
        <v>83.2</v>
      </c>
      <c r="Z35" s="14">
        <f>VLOOKUP(A:A,[1]TDSheet!$A:$Z,26,0)</f>
        <v>77</v>
      </c>
      <c r="AA35" s="14">
        <f>VLOOKUP(A:A,[1]TDSheet!$A:$AA,27,0)</f>
        <v>67</v>
      </c>
      <c r="AB35" s="14">
        <f>VLOOKUP(A:A,[3]TDSheet!$A:$D,4,0)</f>
        <v>87</v>
      </c>
      <c r="AC35" s="14">
        <f>VLOOKUP(A:A,[1]TDSheet!$A:$AC,29,0)</f>
        <v>0</v>
      </c>
      <c r="AD35" s="14" t="str">
        <f>VLOOKUP(A:A,[1]TDSheet!$A:$AD,30,0)</f>
        <v>м135з</v>
      </c>
      <c r="AE35" s="14">
        <f t="shared" si="12"/>
        <v>48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265</v>
      </c>
      <c r="D36" s="8">
        <v>128</v>
      </c>
      <c r="E36" s="8">
        <v>269</v>
      </c>
      <c r="F36" s="8">
        <v>119</v>
      </c>
      <c r="G36" s="1">
        <f>VLOOKUP(A:A,[1]TDSheet!$A:$G,7,0)</f>
        <v>0.15</v>
      </c>
      <c r="H36" s="1" t="e">
        <f>VLOOKUP(A:A,[1]TDSheet!$A:$H,8,0)</f>
        <v>#N/A</v>
      </c>
      <c r="I36" s="14">
        <f>VLOOKUP(A:A,[2]TDSheet!$A:$F,6,0)</f>
        <v>297</v>
      </c>
      <c r="J36" s="14">
        <f t="shared" si="8"/>
        <v>-28</v>
      </c>
      <c r="K36" s="14">
        <f>VLOOKUP(A:A,[1]TDSheet!$A:$M,13,0)</f>
        <v>80</v>
      </c>
      <c r="L36" s="14">
        <f>VLOOKUP(A:A,[1]TDSheet!$A:$N,14,0)</f>
        <v>0</v>
      </c>
      <c r="M36" s="14">
        <f>VLOOKUP(A:A,[1]TDSheet!$A:$O,15,0)</f>
        <v>40</v>
      </c>
      <c r="N36" s="14">
        <f>VLOOKUP(A:A,[1]TDSheet!$A:$T,20,0)</f>
        <v>200</v>
      </c>
      <c r="O36" s="14"/>
      <c r="P36" s="14"/>
      <c r="Q36" s="14"/>
      <c r="R36" s="14"/>
      <c r="S36" s="14">
        <f t="shared" si="9"/>
        <v>53.8</v>
      </c>
      <c r="T36" s="16">
        <v>80</v>
      </c>
      <c r="U36" s="17">
        <f t="shared" si="10"/>
        <v>9.6468401486988853</v>
      </c>
      <c r="V36" s="14">
        <f t="shared" si="11"/>
        <v>2.2118959107806693</v>
      </c>
      <c r="W36" s="14"/>
      <c r="X36" s="14"/>
      <c r="Y36" s="14">
        <f>VLOOKUP(A:A,[1]TDSheet!$A:$Y,25,0)</f>
        <v>49.8</v>
      </c>
      <c r="Z36" s="14">
        <f>VLOOKUP(A:A,[1]TDSheet!$A:$Z,26,0)</f>
        <v>58</v>
      </c>
      <c r="AA36" s="14">
        <f>VLOOKUP(A:A,[1]TDSheet!$A:$AA,27,0)</f>
        <v>46.8</v>
      </c>
      <c r="AB36" s="14">
        <f>VLOOKUP(A:A,[3]TDSheet!$A:$D,4,0)</f>
        <v>33</v>
      </c>
      <c r="AC36" s="14" t="str">
        <f>VLOOKUP(A:A,[1]TDSheet!$A:$AC,29,0)</f>
        <v>костик</v>
      </c>
      <c r="AD36" s="14" t="str">
        <f>VLOOKUP(A:A,[1]TDSheet!$A:$AD,30,0)</f>
        <v>костик</v>
      </c>
      <c r="AE36" s="14">
        <f t="shared" si="12"/>
        <v>12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9</v>
      </c>
      <c r="C37" s="8">
        <v>288.71499999999997</v>
      </c>
      <c r="D37" s="8">
        <v>394.45699999999999</v>
      </c>
      <c r="E37" s="8">
        <v>470.49200000000002</v>
      </c>
      <c r="F37" s="8">
        <v>198.26300000000001</v>
      </c>
      <c r="G37" s="1">
        <f>VLOOKUP(A:A,[1]TDSheet!$A:$G,7,0)</f>
        <v>1</v>
      </c>
      <c r="H37" s="1">
        <f>VLOOKUP(A:A,[1]TDSheet!$A:$H,8,0)</f>
        <v>45</v>
      </c>
      <c r="I37" s="14">
        <f>VLOOKUP(A:A,[2]TDSheet!$A:$F,6,0)</f>
        <v>461.4</v>
      </c>
      <c r="J37" s="14">
        <f t="shared" si="8"/>
        <v>9.0920000000000414</v>
      </c>
      <c r="K37" s="14">
        <f>VLOOKUP(A:A,[1]TDSheet!$A:$M,13,0)</f>
        <v>80</v>
      </c>
      <c r="L37" s="14">
        <f>VLOOKUP(A:A,[1]TDSheet!$A:$N,14,0)</f>
        <v>150</v>
      </c>
      <c r="M37" s="14">
        <f>VLOOKUP(A:A,[1]TDSheet!$A:$O,15,0)</f>
        <v>80</v>
      </c>
      <c r="N37" s="14">
        <f>VLOOKUP(A:A,[1]TDSheet!$A:$T,20,0)</f>
        <v>120</v>
      </c>
      <c r="O37" s="14"/>
      <c r="P37" s="14"/>
      <c r="Q37" s="14"/>
      <c r="R37" s="14"/>
      <c r="S37" s="14">
        <f t="shared" si="9"/>
        <v>94.098399999999998</v>
      </c>
      <c r="T37" s="16">
        <v>270</v>
      </c>
      <c r="U37" s="17">
        <f t="shared" si="10"/>
        <v>9.5459965312906494</v>
      </c>
      <c r="V37" s="14">
        <f t="shared" si="11"/>
        <v>2.1069752514389193</v>
      </c>
      <c r="W37" s="14"/>
      <c r="X37" s="14"/>
      <c r="Y37" s="14">
        <f>VLOOKUP(A:A,[1]TDSheet!$A:$Y,25,0)</f>
        <v>91.084000000000003</v>
      </c>
      <c r="Z37" s="14">
        <f>VLOOKUP(A:A,[1]TDSheet!$A:$Z,26,0)</f>
        <v>84.429000000000002</v>
      </c>
      <c r="AA37" s="14">
        <f>VLOOKUP(A:A,[1]TDSheet!$A:$AA,27,0)</f>
        <v>84.795000000000002</v>
      </c>
      <c r="AB37" s="14">
        <f>VLOOKUP(A:A,[3]TDSheet!$A:$D,4,0)</f>
        <v>89.95</v>
      </c>
      <c r="AC37" s="14" t="str">
        <f>VLOOKUP(A:A,[1]TDSheet!$A:$AC,29,0)</f>
        <v>увел</v>
      </c>
      <c r="AD37" s="14">
        <f>VLOOKUP(A:A,[1]TDSheet!$A:$AD,30,0)</f>
        <v>0</v>
      </c>
      <c r="AE37" s="14">
        <f t="shared" si="12"/>
        <v>270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479</v>
      </c>
      <c r="D38" s="8">
        <v>219</v>
      </c>
      <c r="E38" s="8">
        <v>175</v>
      </c>
      <c r="F38" s="8">
        <v>287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176</v>
      </c>
      <c r="J38" s="14">
        <f t="shared" si="8"/>
        <v>-1</v>
      </c>
      <c r="K38" s="14">
        <f>VLOOKUP(A:A,[1]TDSheet!$A:$M,13,0)</f>
        <v>0</v>
      </c>
      <c r="L38" s="14">
        <f>VLOOKUP(A:A,[1]TDSheet!$A:$N,14,0)</f>
        <v>0</v>
      </c>
      <c r="M38" s="14">
        <f>VLOOKUP(A:A,[1]TDSheet!$A:$O,15,0)</f>
        <v>0</v>
      </c>
      <c r="N38" s="14">
        <f>VLOOKUP(A:A,[1]TDSheet!$A:$T,20,0)</f>
        <v>0</v>
      </c>
      <c r="O38" s="14"/>
      <c r="P38" s="14"/>
      <c r="Q38" s="14"/>
      <c r="R38" s="14"/>
      <c r="S38" s="14">
        <f t="shared" si="9"/>
        <v>35</v>
      </c>
      <c r="T38" s="16">
        <v>40</v>
      </c>
      <c r="U38" s="17">
        <f t="shared" si="10"/>
        <v>9.3428571428571434</v>
      </c>
      <c r="V38" s="14">
        <f t="shared" si="11"/>
        <v>8.1999999999999993</v>
      </c>
      <c r="W38" s="14"/>
      <c r="X38" s="14"/>
      <c r="Y38" s="14">
        <f>VLOOKUP(A:A,[1]TDSheet!$A:$Y,25,0)</f>
        <v>72.8</v>
      </c>
      <c r="Z38" s="14">
        <f>VLOOKUP(A:A,[1]TDSheet!$A:$Z,26,0)</f>
        <v>40.6</v>
      </c>
      <c r="AA38" s="14">
        <f>VLOOKUP(A:A,[1]TDSheet!$A:$AA,27,0)</f>
        <v>32.200000000000003</v>
      </c>
      <c r="AB38" s="14">
        <f>VLOOKUP(A:A,[3]TDSheet!$A:$D,4,0)</f>
        <v>35</v>
      </c>
      <c r="AC38" s="14" t="str">
        <f>VLOOKUP(A:A,[1]TDSheet!$A:$AC,29,0)</f>
        <v>Витал</v>
      </c>
      <c r="AD38" s="14" t="str">
        <f>VLOOKUP(A:A,[1]TDSheet!$A:$AD,30,0)</f>
        <v>костик</v>
      </c>
      <c r="AE38" s="14">
        <f t="shared" si="12"/>
        <v>16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262</v>
      </c>
      <c r="D39" s="8">
        <v>1024</v>
      </c>
      <c r="E39" s="8">
        <v>641</v>
      </c>
      <c r="F39" s="8">
        <v>262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647</v>
      </c>
      <c r="J39" s="14">
        <f t="shared" si="8"/>
        <v>-6</v>
      </c>
      <c r="K39" s="14">
        <f>VLOOKUP(A:A,[1]TDSheet!$A:$M,13,0)</f>
        <v>240</v>
      </c>
      <c r="L39" s="14">
        <f>VLOOKUP(A:A,[1]TDSheet!$A:$N,14,0)</f>
        <v>0</v>
      </c>
      <c r="M39" s="14">
        <f>VLOOKUP(A:A,[1]TDSheet!$A:$O,15,0)</f>
        <v>120</v>
      </c>
      <c r="N39" s="14">
        <f>VLOOKUP(A:A,[1]TDSheet!$A:$T,20,0)</f>
        <v>400</v>
      </c>
      <c r="O39" s="14"/>
      <c r="P39" s="14"/>
      <c r="Q39" s="14"/>
      <c r="R39" s="14"/>
      <c r="S39" s="14">
        <f t="shared" si="9"/>
        <v>128.19999999999999</v>
      </c>
      <c r="T39" s="16">
        <v>240</v>
      </c>
      <c r="U39" s="17">
        <f t="shared" si="10"/>
        <v>9.8439937597503917</v>
      </c>
      <c r="V39" s="14">
        <f t="shared" si="11"/>
        <v>2.0436817472698912</v>
      </c>
      <c r="W39" s="14"/>
      <c r="X39" s="14"/>
      <c r="Y39" s="14">
        <f>VLOOKUP(A:A,[1]TDSheet!$A:$Y,25,0)</f>
        <v>93.2</v>
      </c>
      <c r="Z39" s="14">
        <f>VLOOKUP(A:A,[1]TDSheet!$A:$Z,26,0)</f>
        <v>100</v>
      </c>
      <c r="AA39" s="14">
        <f>VLOOKUP(A:A,[1]TDSheet!$A:$AA,27,0)</f>
        <v>113.4</v>
      </c>
      <c r="AB39" s="14">
        <f>VLOOKUP(A:A,[3]TDSheet!$A:$D,4,0)</f>
        <v>118</v>
      </c>
      <c r="AC39" s="14">
        <f>VLOOKUP(A:A,[1]TDSheet!$A:$AC,29,0)</f>
        <v>0</v>
      </c>
      <c r="AD39" s="14" t="str">
        <f>VLOOKUP(A:A,[1]TDSheet!$A:$AD,30,0)</f>
        <v>м43з</v>
      </c>
      <c r="AE39" s="14">
        <f t="shared" si="12"/>
        <v>96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4520</v>
      </c>
      <c r="D40" s="8">
        <v>5297</v>
      </c>
      <c r="E40" s="8">
        <v>5368</v>
      </c>
      <c r="F40" s="8">
        <v>4360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5433</v>
      </c>
      <c r="J40" s="14">
        <f t="shared" si="8"/>
        <v>-65</v>
      </c>
      <c r="K40" s="14">
        <f>VLOOKUP(A:A,[1]TDSheet!$A:$M,13,0)</f>
        <v>0</v>
      </c>
      <c r="L40" s="14">
        <f>VLOOKUP(A:A,[1]TDSheet!$A:$N,14,0)</f>
        <v>800</v>
      </c>
      <c r="M40" s="14">
        <f>VLOOKUP(A:A,[1]TDSheet!$A:$O,15,0)</f>
        <v>2200</v>
      </c>
      <c r="N40" s="14">
        <f>VLOOKUP(A:A,[1]TDSheet!$A:$T,20,0)</f>
        <v>4000</v>
      </c>
      <c r="O40" s="14"/>
      <c r="P40" s="14"/>
      <c r="Q40" s="14"/>
      <c r="R40" s="14"/>
      <c r="S40" s="14">
        <f t="shared" si="9"/>
        <v>1073.5999999999999</v>
      </c>
      <c r="T40" s="16">
        <v>1000</v>
      </c>
      <c r="U40" s="17">
        <f t="shared" si="10"/>
        <v>11.512667660208646</v>
      </c>
      <c r="V40" s="14">
        <f t="shared" si="11"/>
        <v>4.0611028315946349</v>
      </c>
      <c r="W40" s="14"/>
      <c r="X40" s="14"/>
      <c r="Y40" s="14">
        <f>VLOOKUP(A:A,[1]TDSheet!$A:$Y,25,0)</f>
        <v>1061</v>
      </c>
      <c r="Z40" s="14">
        <f>VLOOKUP(A:A,[1]TDSheet!$A:$Z,26,0)</f>
        <v>1123</v>
      </c>
      <c r="AA40" s="14">
        <f>VLOOKUP(A:A,[1]TDSheet!$A:$AA,27,0)</f>
        <v>1082.8</v>
      </c>
      <c r="AB40" s="14">
        <f>VLOOKUP(A:A,[3]TDSheet!$A:$D,4,0)</f>
        <v>747</v>
      </c>
      <c r="AC40" s="14" t="str">
        <f>VLOOKUP(A:A,[1]TDSheet!$A:$AC,29,0)</f>
        <v>кор</v>
      </c>
      <c r="AD40" s="14" t="str">
        <f>VLOOKUP(A:A,[1]TDSheet!$A:$AD,30,0)</f>
        <v>кор</v>
      </c>
      <c r="AE40" s="14">
        <f t="shared" si="12"/>
        <v>400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622</v>
      </c>
      <c r="D41" s="8">
        <v>484</v>
      </c>
      <c r="E41" s="19">
        <v>603</v>
      </c>
      <c r="F41" s="19">
        <v>516</v>
      </c>
      <c r="G41" s="1">
        <f>VLOOKUP(A:A,[1]TDSheet!$A:$G,7,0)</f>
        <v>0.5</v>
      </c>
      <c r="H41" s="1" t="e">
        <f>VLOOKUP(A:A,[1]TDSheet!$A:$H,8,0)</f>
        <v>#N/A</v>
      </c>
      <c r="I41" s="14">
        <f>VLOOKUP(A:A,[2]TDSheet!$A:$F,6,0)</f>
        <v>568</v>
      </c>
      <c r="J41" s="14">
        <f t="shared" si="8"/>
        <v>35</v>
      </c>
      <c r="K41" s="14">
        <f>VLOOKUP(A:A,[1]TDSheet!$A:$M,13,0)</f>
        <v>0</v>
      </c>
      <c r="L41" s="14">
        <f>VLOOKUP(A:A,[1]TDSheet!$A:$N,14,0)</f>
        <v>0</v>
      </c>
      <c r="M41" s="14">
        <f>VLOOKUP(A:A,[1]TDSheet!$A:$O,15,0)</f>
        <v>0</v>
      </c>
      <c r="N41" s="14">
        <f>VLOOKUP(A:A,[1]TDSheet!$A:$T,20,0)</f>
        <v>120</v>
      </c>
      <c r="O41" s="14"/>
      <c r="P41" s="14"/>
      <c r="Q41" s="14"/>
      <c r="R41" s="14"/>
      <c r="S41" s="14">
        <f t="shared" si="9"/>
        <v>120.6</v>
      </c>
      <c r="T41" s="16">
        <v>480</v>
      </c>
      <c r="U41" s="17">
        <f t="shared" si="10"/>
        <v>9.253731343283583</v>
      </c>
      <c r="V41" s="14">
        <f t="shared" si="11"/>
        <v>4.2786069651741299</v>
      </c>
      <c r="W41" s="14"/>
      <c r="X41" s="14"/>
      <c r="Y41" s="14">
        <f>VLOOKUP(A:A,[1]TDSheet!$A:$Y,25,0)</f>
        <v>139.19999999999999</v>
      </c>
      <c r="Z41" s="14">
        <f>VLOOKUP(A:A,[1]TDSheet!$A:$Z,26,0)</f>
        <v>146</v>
      </c>
      <c r="AA41" s="14">
        <f>VLOOKUP(A:A,[1]TDSheet!$A:$AA,27,0)</f>
        <v>104.4</v>
      </c>
      <c r="AB41" s="14">
        <f>VLOOKUP(A:A,[3]TDSheet!$A:$D,4,0)</f>
        <v>129</v>
      </c>
      <c r="AC41" s="14" t="str">
        <f>VLOOKUP(A:A,[1]TDSheet!$A:$AC,29,0)</f>
        <v>костик</v>
      </c>
      <c r="AD41" s="14" t="str">
        <f>VLOOKUP(A:A,[1]TDSheet!$A:$AD,30,0)</f>
        <v>костик</v>
      </c>
      <c r="AE41" s="14">
        <f t="shared" si="12"/>
        <v>240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74</v>
      </c>
      <c r="D42" s="8">
        <v>2</v>
      </c>
      <c r="E42" s="8">
        <v>77</v>
      </c>
      <c r="F42" s="8">
        <v>-4</v>
      </c>
      <c r="G42" s="1">
        <f>VLOOKUP(A:A,[1]TDSheet!$A:$G,7,0)</f>
        <v>0.5</v>
      </c>
      <c r="H42" s="1" t="e">
        <f>VLOOKUP(A:A,[1]TDSheet!$A:$H,8,0)</f>
        <v>#N/A</v>
      </c>
      <c r="I42" s="14">
        <f>VLOOKUP(A:A,[2]TDSheet!$A:$F,6,0)</f>
        <v>77</v>
      </c>
      <c r="J42" s="14">
        <f t="shared" si="8"/>
        <v>0</v>
      </c>
      <c r="K42" s="14">
        <f>VLOOKUP(A:A,[1]TDSheet!$A:$M,13,0)</f>
        <v>0</v>
      </c>
      <c r="L42" s="14">
        <f>VLOOKUP(A:A,[1]TDSheet!$A:$N,14,0)</f>
        <v>0</v>
      </c>
      <c r="M42" s="14">
        <f>VLOOKUP(A:A,[1]TDSheet!$A:$O,15,0)</f>
        <v>0</v>
      </c>
      <c r="N42" s="14">
        <f>VLOOKUP(A:A,[1]TDSheet!$A:$T,20,0)</f>
        <v>40</v>
      </c>
      <c r="O42" s="14"/>
      <c r="P42" s="14"/>
      <c r="Q42" s="14"/>
      <c r="R42" s="14"/>
      <c r="S42" s="14">
        <f t="shared" si="9"/>
        <v>15.4</v>
      </c>
      <c r="T42" s="16">
        <v>40</v>
      </c>
      <c r="U42" s="17">
        <f t="shared" si="10"/>
        <v>4.9350649350649354</v>
      </c>
      <c r="V42" s="14">
        <f t="shared" si="11"/>
        <v>-0.25974025974025972</v>
      </c>
      <c r="W42" s="14"/>
      <c r="X42" s="14"/>
      <c r="Y42" s="14">
        <f>VLOOKUP(A:A,[1]TDSheet!$A:$Y,25,0)</f>
        <v>6.4</v>
      </c>
      <c r="Z42" s="14">
        <f>VLOOKUP(A:A,[1]TDSheet!$A:$Z,26,0)</f>
        <v>9</v>
      </c>
      <c r="AA42" s="14">
        <f>VLOOKUP(A:A,[1]TDSheet!$A:$AA,27,0)</f>
        <v>9</v>
      </c>
      <c r="AB42" s="14">
        <f>VLOOKUP(A:A,[3]TDSheet!$A:$D,4,0)</f>
        <v>17</v>
      </c>
      <c r="AC42" s="14" t="str">
        <f>VLOOKUP(A:A,[1]TDSheet!$A:$AC,29,0)</f>
        <v>Вит</v>
      </c>
      <c r="AD42" s="14" t="str">
        <f>VLOOKUP(A:A,[1]TDSheet!$A:$AD,30,0)</f>
        <v>увел</v>
      </c>
      <c r="AE42" s="14">
        <f t="shared" si="12"/>
        <v>20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1405</v>
      </c>
      <c r="D43" s="8">
        <v>2433</v>
      </c>
      <c r="E43" s="8">
        <v>2125</v>
      </c>
      <c r="F43" s="8">
        <v>1672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2149</v>
      </c>
      <c r="J43" s="14">
        <f t="shared" si="8"/>
        <v>-24</v>
      </c>
      <c r="K43" s="14">
        <f>VLOOKUP(A:A,[1]TDSheet!$A:$M,13,0)</f>
        <v>600</v>
      </c>
      <c r="L43" s="14">
        <f>VLOOKUP(A:A,[1]TDSheet!$A:$N,14,0)</f>
        <v>800</v>
      </c>
      <c r="M43" s="14">
        <f>VLOOKUP(A:A,[1]TDSheet!$A:$O,15,0)</f>
        <v>400</v>
      </c>
      <c r="N43" s="14">
        <f>VLOOKUP(A:A,[1]TDSheet!$A:$T,20,0)</f>
        <v>1000</v>
      </c>
      <c r="O43" s="14"/>
      <c r="P43" s="14"/>
      <c r="Q43" s="14"/>
      <c r="R43" s="14"/>
      <c r="S43" s="14">
        <f t="shared" si="9"/>
        <v>425</v>
      </c>
      <c r="T43" s="16">
        <v>400</v>
      </c>
      <c r="U43" s="17">
        <f t="shared" si="10"/>
        <v>11.463529411764705</v>
      </c>
      <c r="V43" s="14">
        <f t="shared" si="11"/>
        <v>3.9341176470588235</v>
      </c>
      <c r="W43" s="14"/>
      <c r="X43" s="14"/>
      <c r="Y43" s="14">
        <f>VLOOKUP(A:A,[1]TDSheet!$A:$Y,25,0)</f>
        <v>422.8</v>
      </c>
      <c r="Z43" s="14">
        <f>VLOOKUP(A:A,[1]TDSheet!$A:$Z,26,0)</f>
        <v>464.4</v>
      </c>
      <c r="AA43" s="14">
        <f>VLOOKUP(A:A,[1]TDSheet!$A:$AA,27,0)</f>
        <v>489.6</v>
      </c>
      <c r="AB43" s="14">
        <f>VLOOKUP(A:A,[3]TDSheet!$A:$D,4,0)</f>
        <v>373</v>
      </c>
      <c r="AC43" s="14" t="str">
        <f>VLOOKUP(A:A,[1]TDSheet!$A:$AC,29,0)</f>
        <v>м1400з</v>
      </c>
      <c r="AD43" s="14" t="str">
        <f>VLOOKUP(A:A,[1]TDSheet!$A:$AD,30,0)</f>
        <v>м1400з</v>
      </c>
      <c r="AE43" s="14">
        <f t="shared" si="12"/>
        <v>160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2922</v>
      </c>
      <c r="D44" s="8">
        <v>4311</v>
      </c>
      <c r="E44" s="8">
        <v>4649</v>
      </c>
      <c r="F44" s="8">
        <v>2495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4707</v>
      </c>
      <c r="J44" s="14">
        <f t="shared" si="8"/>
        <v>-58</v>
      </c>
      <c r="K44" s="14">
        <f>VLOOKUP(A:A,[1]TDSheet!$A:$M,13,0)</f>
        <v>1000</v>
      </c>
      <c r="L44" s="14">
        <f>VLOOKUP(A:A,[1]TDSheet!$A:$N,14,0)</f>
        <v>800</v>
      </c>
      <c r="M44" s="14">
        <f>VLOOKUP(A:A,[1]TDSheet!$A:$O,15,0)</f>
        <v>1600</v>
      </c>
      <c r="N44" s="14">
        <f>VLOOKUP(A:A,[1]TDSheet!$A:$T,20,0)</f>
        <v>3400</v>
      </c>
      <c r="O44" s="14"/>
      <c r="P44" s="14"/>
      <c r="Q44" s="14"/>
      <c r="R44" s="14"/>
      <c r="S44" s="14">
        <f t="shared" si="9"/>
        <v>929.8</v>
      </c>
      <c r="T44" s="16">
        <v>1400</v>
      </c>
      <c r="U44" s="17">
        <f t="shared" si="10"/>
        <v>11.502473650247365</v>
      </c>
      <c r="V44" s="14">
        <f t="shared" si="11"/>
        <v>2.6833727683372768</v>
      </c>
      <c r="W44" s="14"/>
      <c r="X44" s="14"/>
      <c r="Y44" s="14">
        <f>VLOOKUP(A:A,[1]TDSheet!$A:$Y,25,0)</f>
        <v>794.2</v>
      </c>
      <c r="Z44" s="14">
        <f>VLOOKUP(A:A,[1]TDSheet!$A:$Z,26,0)</f>
        <v>806.4</v>
      </c>
      <c r="AA44" s="14">
        <f>VLOOKUP(A:A,[1]TDSheet!$A:$AA,27,0)</f>
        <v>898.8</v>
      </c>
      <c r="AB44" s="14">
        <f>VLOOKUP(A:A,[3]TDSheet!$A:$D,4,0)</f>
        <v>566</v>
      </c>
      <c r="AC44" s="14" t="str">
        <f>VLOOKUP(A:A,[1]TDSheet!$A:$AC,29,0)</f>
        <v>кор</v>
      </c>
      <c r="AD44" s="14" t="str">
        <f>VLOOKUP(A:A,[1]TDSheet!$A:$AD,30,0)</f>
        <v>пуд8</v>
      </c>
      <c r="AE44" s="14">
        <f t="shared" si="12"/>
        <v>560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71</v>
      </c>
      <c r="D45" s="8">
        <v>143</v>
      </c>
      <c r="E45" s="8">
        <v>80</v>
      </c>
      <c r="F45" s="8">
        <v>116</v>
      </c>
      <c r="G45" s="1">
        <f>VLOOKUP(A:A,[1]TDSheet!$A:$G,7,0)</f>
        <v>0.3</v>
      </c>
      <c r="H45" s="1" t="e">
        <f>VLOOKUP(A:A,[1]TDSheet!$A:$H,8,0)</f>
        <v>#N/A</v>
      </c>
      <c r="I45" s="14">
        <f>VLOOKUP(A:A,[2]TDSheet!$A:$F,6,0)</f>
        <v>97</v>
      </c>
      <c r="J45" s="14">
        <f t="shared" si="8"/>
        <v>-17</v>
      </c>
      <c r="K45" s="14">
        <f>VLOOKUP(A:A,[1]TDSheet!$A:$M,13,0)</f>
        <v>0</v>
      </c>
      <c r="L45" s="14">
        <f>VLOOKUP(A:A,[1]TDSheet!$A:$N,14,0)</f>
        <v>0</v>
      </c>
      <c r="M45" s="14">
        <f>VLOOKUP(A:A,[1]TDSheet!$A:$O,15,0)</f>
        <v>30</v>
      </c>
      <c r="N45" s="14">
        <f>VLOOKUP(A:A,[1]TDSheet!$A:$T,20,0)</f>
        <v>120</v>
      </c>
      <c r="O45" s="14"/>
      <c r="P45" s="14"/>
      <c r="Q45" s="14"/>
      <c r="R45" s="14"/>
      <c r="S45" s="14">
        <f t="shared" si="9"/>
        <v>16</v>
      </c>
      <c r="T45" s="16"/>
      <c r="U45" s="17">
        <f t="shared" si="10"/>
        <v>16.625</v>
      </c>
      <c r="V45" s="14">
        <f t="shared" si="11"/>
        <v>7.25</v>
      </c>
      <c r="W45" s="14"/>
      <c r="X45" s="14"/>
      <c r="Y45" s="14">
        <f>VLOOKUP(A:A,[1]TDSheet!$A:$Y,25,0)</f>
        <v>0</v>
      </c>
      <c r="Z45" s="14">
        <f>VLOOKUP(A:A,[1]TDSheet!$A:$Z,26,0)</f>
        <v>3.4</v>
      </c>
      <c r="AA45" s="14">
        <f>VLOOKUP(A:A,[1]TDSheet!$A:$AA,27,0)</f>
        <v>23</v>
      </c>
      <c r="AB45" s="14">
        <f>VLOOKUP(A:A,[3]TDSheet!$A:$D,4,0)</f>
        <v>10</v>
      </c>
      <c r="AC45" s="14" t="str">
        <f>VLOOKUP(A:A,[1]TDSheet!$A:$AC,29,0)</f>
        <v>Витал</v>
      </c>
      <c r="AD45" s="21" t="str">
        <f>VLOOKUP(A:A,[1]TDSheet!$A:$AD,30,0)</f>
        <v>увел</v>
      </c>
      <c r="AE45" s="14">
        <f t="shared" si="12"/>
        <v>0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26</v>
      </c>
      <c r="D46" s="8">
        <v>131</v>
      </c>
      <c r="E46" s="8">
        <v>64</v>
      </c>
      <c r="F46" s="8">
        <v>48</v>
      </c>
      <c r="G46" s="1">
        <f>VLOOKUP(A:A,[1]TDSheet!$A:$G,7,0)</f>
        <v>0.84</v>
      </c>
      <c r="H46" s="1" t="e">
        <f>VLOOKUP(A:A,[1]TDSheet!$A:$H,8,0)</f>
        <v>#N/A</v>
      </c>
      <c r="I46" s="14">
        <f>VLOOKUP(A:A,[2]TDSheet!$A:$F,6,0)</f>
        <v>68</v>
      </c>
      <c r="J46" s="14">
        <f t="shared" si="8"/>
        <v>-4</v>
      </c>
      <c r="K46" s="14">
        <f>VLOOKUP(A:A,[1]TDSheet!$A:$M,13,0)</f>
        <v>30</v>
      </c>
      <c r="L46" s="14">
        <f>VLOOKUP(A:A,[1]TDSheet!$A:$N,14,0)</f>
        <v>0</v>
      </c>
      <c r="M46" s="14">
        <f>VLOOKUP(A:A,[1]TDSheet!$A:$O,15,0)</f>
        <v>0</v>
      </c>
      <c r="N46" s="14">
        <f>VLOOKUP(A:A,[1]TDSheet!$A:$T,20,0)</f>
        <v>30</v>
      </c>
      <c r="O46" s="14"/>
      <c r="P46" s="14"/>
      <c r="Q46" s="14"/>
      <c r="R46" s="14"/>
      <c r="S46" s="14">
        <f t="shared" si="9"/>
        <v>12.8</v>
      </c>
      <c r="T46" s="16"/>
      <c r="U46" s="17">
        <f t="shared" si="10"/>
        <v>8.4375</v>
      </c>
      <c r="V46" s="14">
        <f t="shared" si="11"/>
        <v>3.75</v>
      </c>
      <c r="W46" s="14"/>
      <c r="X46" s="14"/>
      <c r="Y46" s="14">
        <f>VLOOKUP(A:A,[1]TDSheet!$A:$Y,25,0)</f>
        <v>12.2</v>
      </c>
      <c r="Z46" s="14">
        <f>VLOOKUP(A:A,[1]TDSheet!$A:$Z,26,0)</f>
        <v>10.6</v>
      </c>
      <c r="AA46" s="14">
        <f>VLOOKUP(A:A,[1]TDSheet!$A:$AA,27,0)</f>
        <v>14.8</v>
      </c>
      <c r="AB46" s="14">
        <f>VLOOKUP(A:A,[3]TDSheet!$A:$D,4,0)</f>
        <v>7</v>
      </c>
      <c r="AC46" s="14">
        <f>VLOOKUP(A:A,[1]TDSheet!$A:$AC,29,0)</f>
        <v>0</v>
      </c>
      <c r="AD46" s="14" t="str">
        <f>VLOOKUP(A:A,[1]TDSheet!$A:$AD,30,0)</f>
        <v>склад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8</v>
      </c>
      <c r="C47" s="8">
        <v>1727</v>
      </c>
      <c r="D47" s="8">
        <v>1785</v>
      </c>
      <c r="E47" s="8">
        <v>1752</v>
      </c>
      <c r="F47" s="8">
        <v>894</v>
      </c>
      <c r="G47" s="1">
        <f>VLOOKUP(A:A,[1]TDSheet!$A:$G,7,0)</f>
        <v>0.3</v>
      </c>
      <c r="H47" s="1">
        <f>VLOOKUP(A:A,[1]TDSheet!$A:$H,8,0)</f>
        <v>60</v>
      </c>
      <c r="I47" s="14">
        <f>VLOOKUP(A:A,[2]TDSheet!$A:$F,6,0)</f>
        <v>1796</v>
      </c>
      <c r="J47" s="14">
        <f t="shared" si="8"/>
        <v>-44</v>
      </c>
      <c r="K47" s="14">
        <f>VLOOKUP(A:A,[1]TDSheet!$A:$M,13,0)</f>
        <v>480</v>
      </c>
      <c r="L47" s="14">
        <f>VLOOKUP(A:A,[1]TDSheet!$A:$N,14,0)</f>
        <v>0</v>
      </c>
      <c r="M47" s="14">
        <f>VLOOKUP(A:A,[1]TDSheet!$A:$O,15,0)</f>
        <v>200</v>
      </c>
      <c r="N47" s="14">
        <f>VLOOKUP(A:A,[1]TDSheet!$A:$T,20,0)</f>
        <v>1000</v>
      </c>
      <c r="O47" s="14"/>
      <c r="P47" s="14"/>
      <c r="Q47" s="14"/>
      <c r="R47" s="14"/>
      <c r="S47" s="14">
        <f t="shared" si="9"/>
        <v>350.4</v>
      </c>
      <c r="T47" s="16">
        <v>800</v>
      </c>
      <c r="U47" s="17">
        <f t="shared" si="10"/>
        <v>9.6289954337899548</v>
      </c>
      <c r="V47" s="14">
        <f t="shared" si="11"/>
        <v>2.5513698630136989</v>
      </c>
      <c r="W47" s="14"/>
      <c r="X47" s="14"/>
      <c r="Y47" s="14">
        <f>VLOOKUP(A:A,[1]TDSheet!$A:$Y,25,0)</f>
        <v>330</v>
      </c>
      <c r="Z47" s="14">
        <f>VLOOKUP(A:A,[1]TDSheet!$A:$Z,26,0)</f>
        <v>402.4</v>
      </c>
      <c r="AA47" s="14">
        <f>VLOOKUP(A:A,[1]TDSheet!$A:$AA,27,0)</f>
        <v>339.2</v>
      </c>
      <c r="AB47" s="14">
        <f>VLOOKUP(A:A,[3]TDSheet!$A:$D,4,0)</f>
        <v>137</v>
      </c>
      <c r="AC47" s="14" t="str">
        <f>VLOOKUP(A:A,[1]TDSheet!$A:$AC,29,0)</f>
        <v>костик</v>
      </c>
      <c r="AD47" s="14" t="str">
        <f>VLOOKUP(A:A,[1]TDSheet!$A:$AD,30,0)</f>
        <v>костик</v>
      </c>
      <c r="AE47" s="14">
        <f t="shared" si="12"/>
        <v>240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219</v>
      </c>
      <c r="D48" s="8">
        <v>523</v>
      </c>
      <c r="E48" s="8">
        <v>357</v>
      </c>
      <c r="F48" s="8">
        <v>139</v>
      </c>
      <c r="G48" s="1">
        <f>VLOOKUP(A:A,[1]TDSheet!$A:$G,7,0)</f>
        <v>0.1</v>
      </c>
      <c r="H48" s="1" t="e">
        <f>VLOOKUP(A:A,[1]TDSheet!$A:$H,8,0)</f>
        <v>#N/A</v>
      </c>
      <c r="I48" s="14">
        <f>VLOOKUP(A:A,[2]TDSheet!$A:$F,6,0)</f>
        <v>358</v>
      </c>
      <c r="J48" s="14">
        <f t="shared" si="8"/>
        <v>-1</v>
      </c>
      <c r="K48" s="14">
        <f>VLOOKUP(A:A,[1]TDSheet!$A:$M,13,0)</f>
        <v>120</v>
      </c>
      <c r="L48" s="14">
        <f>VLOOKUP(A:A,[1]TDSheet!$A:$N,14,0)</f>
        <v>0</v>
      </c>
      <c r="M48" s="14">
        <f>VLOOKUP(A:A,[1]TDSheet!$A:$O,15,0)</f>
        <v>40</v>
      </c>
      <c r="N48" s="14">
        <f>VLOOKUP(A:A,[1]TDSheet!$A:$T,20,0)</f>
        <v>80</v>
      </c>
      <c r="O48" s="14"/>
      <c r="P48" s="14"/>
      <c r="Q48" s="14"/>
      <c r="R48" s="14"/>
      <c r="S48" s="14">
        <f t="shared" si="9"/>
        <v>71.400000000000006</v>
      </c>
      <c r="T48" s="16">
        <v>280</v>
      </c>
      <c r="U48" s="17">
        <f t="shared" si="10"/>
        <v>9.2296918767506995</v>
      </c>
      <c r="V48" s="14">
        <f t="shared" si="11"/>
        <v>1.9467787114845936</v>
      </c>
      <c r="W48" s="14"/>
      <c r="X48" s="14"/>
      <c r="Y48" s="14">
        <f>VLOOKUP(A:A,[1]TDSheet!$A:$Y,25,0)</f>
        <v>62</v>
      </c>
      <c r="Z48" s="14">
        <f>VLOOKUP(A:A,[1]TDSheet!$A:$Z,26,0)</f>
        <v>66.400000000000006</v>
      </c>
      <c r="AA48" s="14">
        <f>VLOOKUP(A:A,[1]TDSheet!$A:$AA,27,0)</f>
        <v>66.8</v>
      </c>
      <c r="AB48" s="14">
        <f>VLOOKUP(A:A,[3]TDSheet!$A:$D,4,0)</f>
        <v>111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12"/>
        <v>28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1095</v>
      </c>
      <c r="D49" s="8">
        <v>3297</v>
      </c>
      <c r="E49" s="8">
        <v>1435</v>
      </c>
      <c r="F49" s="8">
        <v>1182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1466</v>
      </c>
      <c r="J49" s="14">
        <f t="shared" si="8"/>
        <v>-31</v>
      </c>
      <c r="K49" s="14">
        <f>VLOOKUP(A:A,[1]TDSheet!$A:$M,13,0)</f>
        <v>420</v>
      </c>
      <c r="L49" s="14">
        <f>VLOOKUP(A:A,[1]TDSheet!$A:$N,14,0)</f>
        <v>0</v>
      </c>
      <c r="M49" s="14">
        <f>VLOOKUP(A:A,[1]TDSheet!$A:$O,15,0)</f>
        <v>280</v>
      </c>
      <c r="N49" s="14">
        <f>VLOOKUP(A:A,[1]TDSheet!$A:$T,20,0)</f>
        <v>420</v>
      </c>
      <c r="O49" s="14"/>
      <c r="P49" s="14"/>
      <c r="Q49" s="14"/>
      <c r="R49" s="14"/>
      <c r="S49" s="14">
        <f t="shared" si="9"/>
        <v>287</v>
      </c>
      <c r="T49" s="16">
        <v>420</v>
      </c>
      <c r="U49" s="17">
        <f t="shared" si="10"/>
        <v>9.484320557491289</v>
      </c>
      <c r="V49" s="14">
        <f t="shared" si="11"/>
        <v>4.1184668989547042</v>
      </c>
      <c r="W49" s="14"/>
      <c r="X49" s="14"/>
      <c r="Y49" s="14">
        <f>VLOOKUP(A:A,[1]TDSheet!$A:$Y,25,0)</f>
        <v>312.60000000000002</v>
      </c>
      <c r="Z49" s="14">
        <f>VLOOKUP(A:A,[1]TDSheet!$A:$Z,26,0)</f>
        <v>283.39999999999998</v>
      </c>
      <c r="AA49" s="14">
        <f>VLOOKUP(A:A,[1]TDSheet!$A:$AA,27,0)</f>
        <v>298</v>
      </c>
      <c r="AB49" s="14">
        <f>VLOOKUP(A:A,[3]TDSheet!$A:$D,4,0)</f>
        <v>261</v>
      </c>
      <c r="AC49" s="14" t="str">
        <f>VLOOKUP(A:A,[1]TDSheet!$A:$AC,29,0)</f>
        <v>костик</v>
      </c>
      <c r="AD49" s="14" t="str">
        <f>VLOOKUP(A:A,[1]TDSheet!$A:$AD,30,0)</f>
        <v>костик</v>
      </c>
      <c r="AE49" s="14">
        <f t="shared" si="12"/>
        <v>42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1031</v>
      </c>
      <c r="D50" s="8">
        <v>3164</v>
      </c>
      <c r="E50" s="8">
        <v>1257</v>
      </c>
      <c r="F50" s="8">
        <v>1111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1286</v>
      </c>
      <c r="J50" s="14">
        <f t="shared" si="8"/>
        <v>-29</v>
      </c>
      <c r="K50" s="14">
        <f>VLOOKUP(A:A,[1]TDSheet!$A:$M,13,0)</f>
        <v>420</v>
      </c>
      <c r="L50" s="14">
        <f>VLOOKUP(A:A,[1]TDSheet!$A:$N,14,0)</f>
        <v>0</v>
      </c>
      <c r="M50" s="14">
        <f>VLOOKUP(A:A,[1]TDSheet!$A:$O,15,0)</f>
        <v>140</v>
      </c>
      <c r="N50" s="14">
        <f>VLOOKUP(A:A,[1]TDSheet!$A:$T,20,0)</f>
        <v>280</v>
      </c>
      <c r="O50" s="14"/>
      <c r="P50" s="14"/>
      <c r="Q50" s="14"/>
      <c r="R50" s="14"/>
      <c r="S50" s="14">
        <f t="shared" si="9"/>
        <v>251.4</v>
      </c>
      <c r="T50" s="16">
        <v>420</v>
      </c>
      <c r="U50" s="17">
        <f t="shared" si="10"/>
        <v>9.4311853619729504</v>
      </c>
      <c r="V50" s="14">
        <f t="shared" si="11"/>
        <v>4.419252187748608</v>
      </c>
      <c r="W50" s="14"/>
      <c r="X50" s="14"/>
      <c r="Y50" s="14">
        <f>VLOOKUP(A:A,[1]TDSheet!$A:$Y,25,0)</f>
        <v>285.8</v>
      </c>
      <c r="Z50" s="14">
        <f>VLOOKUP(A:A,[1]TDSheet!$A:$Z,26,0)</f>
        <v>277.39999999999998</v>
      </c>
      <c r="AA50" s="14">
        <f>VLOOKUP(A:A,[1]TDSheet!$A:$AA,27,0)</f>
        <v>280</v>
      </c>
      <c r="AB50" s="14">
        <f>VLOOKUP(A:A,[3]TDSheet!$A:$D,4,0)</f>
        <v>235</v>
      </c>
      <c r="AC50" s="14" t="str">
        <f>VLOOKUP(A:A,[1]TDSheet!$A:$AC,29,0)</f>
        <v>костик</v>
      </c>
      <c r="AD50" s="14" t="str">
        <f>VLOOKUP(A:A,[1]TDSheet!$A:$AD,30,0)</f>
        <v>п90</v>
      </c>
      <c r="AE50" s="14">
        <f t="shared" si="12"/>
        <v>42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420</v>
      </c>
      <c r="D51" s="8">
        <v>415</v>
      </c>
      <c r="E51" s="8">
        <v>505</v>
      </c>
      <c r="F51" s="8">
        <v>320</v>
      </c>
      <c r="G51" s="1">
        <f>VLOOKUP(A:A,[1]TDSheet!$A:$G,7,0)</f>
        <v>0.1</v>
      </c>
      <c r="H51" s="1" t="e">
        <f>VLOOKUP(A:A,[1]TDSheet!$A:$H,8,0)</f>
        <v>#N/A</v>
      </c>
      <c r="I51" s="14">
        <f>VLOOKUP(A:A,[2]TDSheet!$A:$F,6,0)</f>
        <v>509</v>
      </c>
      <c r="J51" s="14">
        <f t="shared" si="8"/>
        <v>-4</v>
      </c>
      <c r="K51" s="14">
        <f>VLOOKUP(A:A,[1]TDSheet!$A:$M,13,0)</f>
        <v>160</v>
      </c>
      <c r="L51" s="14">
        <f>VLOOKUP(A:A,[1]TDSheet!$A:$N,14,0)</f>
        <v>0</v>
      </c>
      <c r="M51" s="14">
        <f>VLOOKUP(A:A,[1]TDSheet!$A:$O,15,0)</f>
        <v>80</v>
      </c>
      <c r="N51" s="14">
        <f>VLOOKUP(A:A,[1]TDSheet!$A:$T,20,0)</f>
        <v>200</v>
      </c>
      <c r="O51" s="14"/>
      <c r="P51" s="14"/>
      <c r="Q51" s="14"/>
      <c r="R51" s="14"/>
      <c r="S51" s="14">
        <f t="shared" si="9"/>
        <v>101</v>
      </c>
      <c r="T51" s="16">
        <v>150</v>
      </c>
      <c r="U51" s="17">
        <f t="shared" si="10"/>
        <v>9.009900990099009</v>
      </c>
      <c r="V51" s="14">
        <f t="shared" si="11"/>
        <v>3.1683168316831685</v>
      </c>
      <c r="W51" s="14"/>
      <c r="X51" s="14"/>
      <c r="Y51" s="14">
        <f>VLOOKUP(A:A,[1]TDSheet!$A:$Y,25,0)</f>
        <v>115.6</v>
      </c>
      <c r="Z51" s="14">
        <f>VLOOKUP(A:A,[1]TDSheet!$A:$Z,26,0)</f>
        <v>111.2</v>
      </c>
      <c r="AA51" s="14">
        <f>VLOOKUP(A:A,[1]TDSheet!$A:$AA,27,0)</f>
        <v>102.2</v>
      </c>
      <c r="AB51" s="14">
        <f>VLOOKUP(A:A,[3]TDSheet!$A:$D,4,0)</f>
        <v>142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2"/>
        <v>15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9</v>
      </c>
      <c r="C52" s="8">
        <v>121.815</v>
      </c>
      <c r="D52" s="8">
        <v>2.54</v>
      </c>
      <c r="E52" s="8">
        <v>69.944999999999993</v>
      </c>
      <c r="F52" s="8">
        <v>50.77</v>
      </c>
      <c r="G52" s="1">
        <f>VLOOKUP(A:A,[1]TDSheet!$A:$G,7,0)</f>
        <v>1</v>
      </c>
      <c r="H52" s="1">
        <f>VLOOKUP(A:A,[1]TDSheet!$A:$H,8,0)</f>
        <v>45</v>
      </c>
      <c r="I52" s="14">
        <f>VLOOKUP(A:A,[2]TDSheet!$A:$F,6,0)</f>
        <v>68.2</v>
      </c>
      <c r="J52" s="14">
        <f t="shared" si="8"/>
        <v>1.7449999999999903</v>
      </c>
      <c r="K52" s="14">
        <f>VLOOKUP(A:A,[1]TDSheet!$A:$M,13,0)</f>
        <v>10</v>
      </c>
      <c r="L52" s="14">
        <f>VLOOKUP(A:A,[1]TDSheet!$A:$N,14,0)</f>
        <v>0</v>
      </c>
      <c r="M52" s="14">
        <f>VLOOKUP(A:A,[1]TDSheet!$A:$O,15,0)</f>
        <v>0</v>
      </c>
      <c r="N52" s="14">
        <f>VLOOKUP(A:A,[1]TDSheet!$A:$T,20,0)</f>
        <v>10</v>
      </c>
      <c r="O52" s="14"/>
      <c r="P52" s="14"/>
      <c r="Q52" s="14"/>
      <c r="R52" s="14"/>
      <c r="S52" s="14">
        <f t="shared" si="9"/>
        <v>13.988999999999999</v>
      </c>
      <c r="T52" s="16">
        <v>20</v>
      </c>
      <c r="U52" s="17">
        <f t="shared" si="10"/>
        <v>6.488669669025664</v>
      </c>
      <c r="V52" s="14">
        <f t="shared" si="11"/>
        <v>3.6292801486882555</v>
      </c>
      <c r="W52" s="14"/>
      <c r="X52" s="14"/>
      <c r="Y52" s="14">
        <f>VLOOKUP(A:A,[1]TDSheet!$A:$Y,25,0)</f>
        <v>21.928000000000001</v>
      </c>
      <c r="Z52" s="14">
        <f>VLOOKUP(A:A,[1]TDSheet!$A:$Z,26,0)</f>
        <v>8.3189999999999991</v>
      </c>
      <c r="AA52" s="14">
        <f>VLOOKUP(A:A,[1]TDSheet!$A:$AA,27,0)</f>
        <v>14.449000000000002</v>
      </c>
      <c r="AB52" s="14">
        <f>VLOOKUP(A:A,[3]TDSheet!$A:$D,4,0)</f>
        <v>6.0350000000000001</v>
      </c>
      <c r="AC52" s="14" t="str">
        <f>VLOOKUP(A:A,[1]TDSheet!$A:$AC,29,0)</f>
        <v>увел</v>
      </c>
      <c r="AD52" s="14" t="str">
        <f>VLOOKUP(A:A,[1]TDSheet!$A:$AD,30,0)</f>
        <v>костик</v>
      </c>
      <c r="AE52" s="14">
        <f t="shared" si="12"/>
        <v>20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85</v>
      </c>
      <c r="D53" s="8">
        <v>512</v>
      </c>
      <c r="E53" s="19">
        <v>224</v>
      </c>
      <c r="F53" s="8">
        <v>62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192</v>
      </c>
      <c r="J53" s="14">
        <f t="shared" si="8"/>
        <v>32</v>
      </c>
      <c r="K53" s="14">
        <f>VLOOKUP(A:A,[1]TDSheet!$A:$M,13,0)</f>
        <v>80</v>
      </c>
      <c r="L53" s="14">
        <f>VLOOKUP(A:A,[1]TDSheet!$A:$N,14,0)</f>
        <v>0</v>
      </c>
      <c r="M53" s="14">
        <f>VLOOKUP(A:A,[1]TDSheet!$A:$O,15,0)</f>
        <v>0</v>
      </c>
      <c r="N53" s="14">
        <f>VLOOKUP(A:A,[1]TDSheet!$A:$T,20,0)</f>
        <v>160</v>
      </c>
      <c r="O53" s="14"/>
      <c r="P53" s="14"/>
      <c r="Q53" s="14"/>
      <c r="R53" s="14"/>
      <c r="S53" s="14">
        <f t="shared" si="9"/>
        <v>44.8</v>
      </c>
      <c r="T53" s="16">
        <v>120</v>
      </c>
      <c r="U53" s="17">
        <f t="shared" si="10"/>
        <v>9.4196428571428577</v>
      </c>
      <c r="V53" s="14">
        <f t="shared" si="11"/>
        <v>1.3839285714285716</v>
      </c>
      <c r="W53" s="14"/>
      <c r="X53" s="14"/>
      <c r="Y53" s="14">
        <f>VLOOKUP(A:A,[1]TDSheet!$A:$Y,25,0)</f>
        <v>39.799999999999997</v>
      </c>
      <c r="Z53" s="14">
        <f>VLOOKUP(A:A,[1]TDSheet!$A:$Z,26,0)</f>
        <v>36.4</v>
      </c>
      <c r="AA53" s="14">
        <f>VLOOKUP(A:A,[1]TDSheet!$A:$AA,27,0)</f>
        <v>41.2</v>
      </c>
      <c r="AB53" s="14">
        <f>VLOOKUP(A:A,[3]TDSheet!$A:$D,4,0)</f>
        <v>30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2"/>
        <v>36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328</v>
      </c>
      <c r="D54" s="8">
        <v>833</v>
      </c>
      <c r="E54" s="8">
        <v>318</v>
      </c>
      <c r="F54" s="8">
        <v>396</v>
      </c>
      <c r="G54" s="1">
        <f>VLOOKUP(A:A,[1]TDSheet!$A:$G,7,0)</f>
        <v>0.3</v>
      </c>
      <c r="H54" s="1">
        <f>VLOOKUP(A:A,[1]TDSheet!$A:$H,8,0)</f>
        <v>45</v>
      </c>
      <c r="I54" s="14">
        <f>VLOOKUP(A:A,[2]TDSheet!$A:$F,6,0)</f>
        <v>333</v>
      </c>
      <c r="J54" s="14">
        <f t="shared" si="8"/>
        <v>-15</v>
      </c>
      <c r="K54" s="14">
        <f>VLOOKUP(A:A,[1]TDSheet!$A:$M,13,0)</f>
        <v>180</v>
      </c>
      <c r="L54" s="14">
        <f>VLOOKUP(A:A,[1]TDSheet!$A:$N,14,0)</f>
        <v>0</v>
      </c>
      <c r="M54" s="14">
        <f>VLOOKUP(A:A,[1]TDSheet!$A:$O,15,0)</f>
        <v>0</v>
      </c>
      <c r="N54" s="14">
        <f>VLOOKUP(A:A,[1]TDSheet!$A:$T,20,0)</f>
        <v>0</v>
      </c>
      <c r="O54" s="14"/>
      <c r="P54" s="14"/>
      <c r="Q54" s="14"/>
      <c r="R54" s="14"/>
      <c r="S54" s="14">
        <f t="shared" si="9"/>
        <v>63.6</v>
      </c>
      <c r="T54" s="16">
        <v>60</v>
      </c>
      <c r="U54" s="17">
        <f t="shared" si="10"/>
        <v>10</v>
      </c>
      <c r="V54" s="14">
        <f t="shared" si="11"/>
        <v>6.2264150943396226</v>
      </c>
      <c r="W54" s="14"/>
      <c r="X54" s="14"/>
      <c r="Y54" s="14">
        <f>VLOOKUP(A:A,[1]TDSheet!$A:$Y,25,0)</f>
        <v>108.6</v>
      </c>
      <c r="Z54" s="14">
        <f>VLOOKUP(A:A,[1]TDSheet!$A:$Z,26,0)</f>
        <v>104.6</v>
      </c>
      <c r="AA54" s="14">
        <f>VLOOKUP(A:A,[1]TDSheet!$A:$AA,27,0)</f>
        <v>97.8</v>
      </c>
      <c r="AB54" s="14">
        <f>VLOOKUP(A:A,[3]TDSheet!$A:$D,4,0)</f>
        <v>73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2"/>
        <v>18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9</v>
      </c>
      <c r="C55" s="8">
        <v>413.19499999999999</v>
      </c>
      <c r="D55" s="8">
        <v>352.36900000000003</v>
      </c>
      <c r="E55" s="8">
        <v>454.69099999999997</v>
      </c>
      <c r="F55" s="8">
        <v>302.07299999999998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469.6</v>
      </c>
      <c r="J55" s="14">
        <f t="shared" si="8"/>
        <v>-14.909000000000049</v>
      </c>
      <c r="K55" s="14">
        <f>VLOOKUP(A:A,[1]TDSheet!$A:$M,13,0)</f>
        <v>200</v>
      </c>
      <c r="L55" s="14">
        <f>VLOOKUP(A:A,[1]TDSheet!$A:$N,14,0)</f>
        <v>0</v>
      </c>
      <c r="M55" s="14">
        <f>VLOOKUP(A:A,[1]TDSheet!$A:$O,15,0)</f>
        <v>80</v>
      </c>
      <c r="N55" s="14">
        <f>VLOOKUP(A:A,[1]TDSheet!$A:$T,20,0)</f>
        <v>150</v>
      </c>
      <c r="O55" s="14"/>
      <c r="P55" s="14"/>
      <c r="Q55" s="14"/>
      <c r="R55" s="14"/>
      <c r="S55" s="14">
        <f t="shared" si="9"/>
        <v>90.938199999999995</v>
      </c>
      <c r="T55" s="16">
        <v>130</v>
      </c>
      <c r="U55" s="17">
        <f t="shared" si="10"/>
        <v>9.4797675784213897</v>
      </c>
      <c r="V55" s="14">
        <f t="shared" si="11"/>
        <v>3.3217393790508281</v>
      </c>
      <c r="W55" s="14"/>
      <c r="X55" s="14"/>
      <c r="Y55" s="14">
        <f>VLOOKUP(A:A,[1]TDSheet!$A:$Y,25,0)</f>
        <v>108.42100000000001</v>
      </c>
      <c r="Z55" s="14">
        <f>VLOOKUP(A:A,[1]TDSheet!$A:$Z,26,0)</f>
        <v>101.52979999999999</v>
      </c>
      <c r="AA55" s="14">
        <f>VLOOKUP(A:A,[1]TDSheet!$A:$AA,27,0)</f>
        <v>94.475800000000007</v>
      </c>
      <c r="AB55" s="14">
        <f>VLOOKUP(A:A,[3]TDSheet!$A:$D,4,0)</f>
        <v>101.899</v>
      </c>
      <c r="AC55" s="14">
        <f>VLOOKUP(A:A,[1]TDSheet!$A:$AC,29,0)</f>
        <v>0</v>
      </c>
      <c r="AD55" s="14">
        <f>VLOOKUP(A:A,[1]TDSheet!$A:$AD,30,0)</f>
        <v>0</v>
      </c>
      <c r="AE55" s="14">
        <f t="shared" si="12"/>
        <v>130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64</v>
      </c>
      <c r="D56" s="8">
        <v>6</v>
      </c>
      <c r="E56" s="8">
        <v>27</v>
      </c>
      <c r="F56" s="8">
        <v>43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27</v>
      </c>
      <c r="J56" s="14">
        <f t="shared" si="8"/>
        <v>0</v>
      </c>
      <c r="K56" s="14">
        <f>VLOOKUP(A:A,[1]TDSheet!$A:$M,13,0)</f>
        <v>0</v>
      </c>
      <c r="L56" s="14">
        <f>VLOOKUP(A:A,[1]TDSheet!$A:$N,14,0)</f>
        <v>0</v>
      </c>
      <c r="M56" s="14">
        <f>VLOOKUP(A:A,[1]TDSheet!$A:$O,15,0)</f>
        <v>0</v>
      </c>
      <c r="N56" s="14">
        <f>VLOOKUP(A:A,[1]TDSheet!$A:$T,20,0)</f>
        <v>0</v>
      </c>
      <c r="O56" s="14"/>
      <c r="P56" s="14"/>
      <c r="Q56" s="14"/>
      <c r="R56" s="14"/>
      <c r="S56" s="14">
        <f t="shared" si="9"/>
        <v>5.4</v>
      </c>
      <c r="T56" s="16"/>
      <c r="U56" s="17">
        <f t="shared" si="10"/>
        <v>7.9629629629629628</v>
      </c>
      <c r="V56" s="14">
        <f t="shared" si="11"/>
        <v>7.9629629629629628</v>
      </c>
      <c r="W56" s="14"/>
      <c r="X56" s="14"/>
      <c r="Y56" s="14">
        <f>VLOOKUP(A:A,[1]TDSheet!$A:$Y,25,0)</f>
        <v>0</v>
      </c>
      <c r="Z56" s="14">
        <f>VLOOKUP(A:A,[1]TDSheet!$A:$Z,26,0)</f>
        <v>2.8</v>
      </c>
      <c r="AA56" s="14">
        <f>VLOOKUP(A:A,[1]TDSheet!$A:$AA,27,0)</f>
        <v>3.2</v>
      </c>
      <c r="AB56" s="14">
        <f>VLOOKUP(A:A,[3]TDSheet!$A:$D,4,0)</f>
        <v>9</v>
      </c>
      <c r="AC56" s="14" t="str">
        <f>VLOOKUP(A:A,[1]TDSheet!$A:$AC,29,0)</f>
        <v>увел</v>
      </c>
      <c r="AD56" s="14" t="e">
        <f>VLOOKUP(A:A,[1]TDSheet!$A:$AD,30,0)</f>
        <v>#N/A</v>
      </c>
      <c r="AE56" s="14">
        <f t="shared" si="12"/>
        <v>0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308</v>
      </c>
      <c r="D57" s="8">
        <v>177</v>
      </c>
      <c r="E57" s="8">
        <v>334</v>
      </c>
      <c r="F57" s="8">
        <v>147</v>
      </c>
      <c r="G57" s="1">
        <f>VLOOKUP(A:A,[1]TDSheet!$A:$G,7,0)</f>
        <v>0.09</v>
      </c>
      <c r="H57" s="1">
        <f>VLOOKUP(A:A,[1]TDSheet!$A:$H,8,0)</f>
        <v>45</v>
      </c>
      <c r="I57" s="14">
        <f>VLOOKUP(A:A,[2]TDSheet!$A:$F,6,0)</f>
        <v>340</v>
      </c>
      <c r="J57" s="14">
        <f t="shared" si="8"/>
        <v>-6</v>
      </c>
      <c r="K57" s="14">
        <f>VLOOKUP(A:A,[1]TDSheet!$A:$M,13,0)</f>
        <v>40</v>
      </c>
      <c r="L57" s="14">
        <f>VLOOKUP(A:A,[1]TDSheet!$A:$N,14,0)</f>
        <v>0</v>
      </c>
      <c r="M57" s="14">
        <f>VLOOKUP(A:A,[1]TDSheet!$A:$O,15,0)</f>
        <v>40</v>
      </c>
      <c r="N57" s="14">
        <f>VLOOKUP(A:A,[1]TDSheet!$A:$T,20,0)</f>
        <v>200</v>
      </c>
      <c r="O57" s="14"/>
      <c r="P57" s="14"/>
      <c r="Q57" s="14"/>
      <c r="R57" s="14"/>
      <c r="S57" s="14">
        <f t="shared" si="9"/>
        <v>66.8</v>
      </c>
      <c r="T57" s="16">
        <v>200</v>
      </c>
      <c r="U57" s="17">
        <f t="shared" si="10"/>
        <v>9.3862275449101809</v>
      </c>
      <c r="V57" s="14">
        <f t="shared" si="11"/>
        <v>2.2005988023952097</v>
      </c>
      <c r="W57" s="14"/>
      <c r="X57" s="14"/>
      <c r="Y57" s="14">
        <f>VLOOKUP(A:A,[1]TDSheet!$A:$Y,25,0)</f>
        <v>79.2</v>
      </c>
      <c r="Z57" s="14">
        <f>VLOOKUP(A:A,[1]TDSheet!$A:$Z,26,0)</f>
        <v>68</v>
      </c>
      <c r="AA57" s="14">
        <f>VLOOKUP(A:A,[1]TDSheet!$A:$AA,27,0)</f>
        <v>49.4</v>
      </c>
      <c r="AB57" s="14">
        <f>VLOOKUP(A:A,[3]TDSheet!$A:$D,4,0)</f>
        <v>54</v>
      </c>
      <c r="AC57" s="14" t="str">
        <f>VLOOKUP(A:A,[1]TDSheet!$A:$AC,29,0)</f>
        <v>костик</v>
      </c>
      <c r="AD57" s="14" t="str">
        <f>VLOOKUP(A:A,[1]TDSheet!$A:$AD,30,0)</f>
        <v>костик</v>
      </c>
      <c r="AE57" s="14">
        <f t="shared" si="12"/>
        <v>18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8</v>
      </c>
      <c r="C58" s="8">
        <v>43</v>
      </c>
      <c r="D58" s="8">
        <v>88</v>
      </c>
      <c r="E58" s="8">
        <v>40</v>
      </c>
      <c r="F58" s="8">
        <v>39</v>
      </c>
      <c r="G58" s="1">
        <f>VLOOKUP(A:A,[1]TDSheet!$A:$G,7,0)</f>
        <v>0.4</v>
      </c>
      <c r="H58" s="1" t="e">
        <f>VLOOKUP(A:A,[1]TDSheet!$A:$H,8,0)</f>
        <v>#N/A</v>
      </c>
      <c r="I58" s="14">
        <f>VLOOKUP(A:A,[2]TDSheet!$A:$F,6,0)</f>
        <v>42</v>
      </c>
      <c r="J58" s="14">
        <f t="shared" si="8"/>
        <v>-2</v>
      </c>
      <c r="K58" s="14">
        <f>VLOOKUP(A:A,[1]TDSheet!$A:$M,13,0)</f>
        <v>0</v>
      </c>
      <c r="L58" s="14">
        <f>VLOOKUP(A:A,[1]TDSheet!$A:$N,14,0)</f>
        <v>0</v>
      </c>
      <c r="M58" s="14">
        <f>VLOOKUP(A:A,[1]TDSheet!$A:$O,15,0)</f>
        <v>0</v>
      </c>
      <c r="N58" s="14">
        <f>VLOOKUP(A:A,[1]TDSheet!$A:$T,20,0)</f>
        <v>0</v>
      </c>
      <c r="O58" s="14"/>
      <c r="P58" s="14"/>
      <c r="Q58" s="14"/>
      <c r="R58" s="14"/>
      <c r="S58" s="14">
        <f t="shared" si="9"/>
        <v>8</v>
      </c>
      <c r="T58" s="16">
        <v>30</v>
      </c>
      <c r="U58" s="17">
        <f t="shared" si="10"/>
        <v>8.625</v>
      </c>
      <c r="V58" s="14">
        <f t="shared" si="11"/>
        <v>4.875</v>
      </c>
      <c r="W58" s="14"/>
      <c r="X58" s="14"/>
      <c r="Y58" s="14">
        <f>VLOOKUP(A:A,[1]TDSheet!$A:$Y,25,0)</f>
        <v>13</v>
      </c>
      <c r="Z58" s="14">
        <f>VLOOKUP(A:A,[1]TDSheet!$A:$Z,26,0)</f>
        <v>8.8000000000000007</v>
      </c>
      <c r="AA58" s="14">
        <f>VLOOKUP(A:A,[1]TDSheet!$A:$AA,27,0)</f>
        <v>9.4</v>
      </c>
      <c r="AB58" s="14">
        <f>VLOOKUP(A:A,[3]TDSheet!$A:$D,4,0)</f>
        <v>3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12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335</v>
      </c>
      <c r="D59" s="8">
        <v>394</v>
      </c>
      <c r="E59" s="8">
        <v>388</v>
      </c>
      <c r="F59" s="8">
        <v>253</v>
      </c>
      <c r="G59" s="1">
        <f>VLOOKUP(A:A,[1]TDSheet!$A:$G,7,0)</f>
        <v>0.3</v>
      </c>
      <c r="H59" s="1" t="e">
        <f>VLOOKUP(A:A,[1]TDSheet!$A:$H,8,0)</f>
        <v>#N/A</v>
      </c>
      <c r="I59" s="14">
        <f>VLOOKUP(A:A,[2]TDSheet!$A:$F,6,0)</f>
        <v>405</v>
      </c>
      <c r="J59" s="14">
        <f t="shared" si="8"/>
        <v>-17</v>
      </c>
      <c r="K59" s="14">
        <f>VLOOKUP(A:A,[1]TDSheet!$A:$M,13,0)</f>
        <v>160</v>
      </c>
      <c r="L59" s="14">
        <f>VLOOKUP(A:A,[1]TDSheet!$A:$N,14,0)</f>
        <v>0</v>
      </c>
      <c r="M59" s="14">
        <f>VLOOKUP(A:A,[1]TDSheet!$A:$O,15,0)</f>
        <v>0</v>
      </c>
      <c r="N59" s="14">
        <f>VLOOKUP(A:A,[1]TDSheet!$A:$T,20,0)</f>
        <v>200</v>
      </c>
      <c r="O59" s="14"/>
      <c r="P59" s="14"/>
      <c r="Q59" s="14"/>
      <c r="R59" s="14"/>
      <c r="S59" s="14">
        <f t="shared" si="9"/>
        <v>77.599999999999994</v>
      </c>
      <c r="T59" s="16">
        <v>120</v>
      </c>
      <c r="U59" s="17">
        <f t="shared" si="10"/>
        <v>9.4458762886597949</v>
      </c>
      <c r="V59" s="14">
        <f t="shared" si="11"/>
        <v>3.2603092783505159</v>
      </c>
      <c r="W59" s="14"/>
      <c r="X59" s="14"/>
      <c r="Y59" s="14">
        <f>VLOOKUP(A:A,[1]TDSheet!$A:$Y,25,0)</f>
        <v>81</v>
      </c>
      <c r="Z59" s="14">
        <f>VLOOKUP(A:A,[1]TDSheet!$A:$Z,26,0)</f>
        <v>37.200000000000003</v>
      </c>
      <c r="AA59" s="14">
        <f>VLOOKUP(A:A,[1]TDSheet!$A:$AA,27,0)</f>
        <v>84</v>
      </c>
      <c r="AB59" s="14">
        <f>VLOOKUP(A:A,[3]TDSheet!$A:$D,4,0)</f>
        <v>116</v>
      </c>
      <c r="AC59" s="14" t="str">
        <f>VLOOKUP(A:A,[1]TDSheet!$A:$AC,29,0)</f>
        <v>нов</v>
      </c>
      <c r="AD59" s="14" t="str">
        <f>VLOOKUP(A:A,[1]TDSheet!$A:$AD,30,0)</f>
        <v>нов</v>
      </c>
      <c r="AE59" s="14">
        <f t="shared" si="12"/>
        <v>36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8</v>
      </c>
      <c r="C60" s="8">
        <v>1165</v>
      </c>
      <c r="D60" s="8">
        <v>1183</v>
      </c>
      <c r="E60" s="8">
        <v>1371</v>
      </c>
      <c r="F60" s="8">
        <v>949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1388</v>
      </c>
      <c r="J60" s="14">
        <f t="shared" si="8"/>
        <v>-17</v>
      </c>
      <c r="K60" s="14">
        <f>VLOOKUP(A:A,[1]TDSheet!$A:$M,13,0)</f>
        <v>280</v>
      </c>
      <c r="L60" s="14">
        <f>VLOOKUP(A:A,[1]TDSheet!$A:$N,14,0)</f>
        <v>400</v>
      </c>
      <c r="M60" s="14">
        <f>VLOOKUP(A:A,[1]TDSheet!$A:$O,15,0)</f>
        <v>200</v>
      </c>
      <c r="N60" s="14">
        <f>VLOOKUP(A:A,[1]TDSheet!$A:$T,20,0)</f>
        <v>480</v>
      </c>
      <c r="O60" s="14"/>
      <c r="P60" s="14"/>
      <c r="Q60" s="14"/>
      <c r="R60" s="14"/>
      <c r="S60" s="14">
        <f t="shared" si="9"/>
        <v>274.2</v>
      </c>
      <c r="T60" s="16">
        <v>320</v>
      </c>
      <c r="U60" s="17">
        <f t="shared" si="10"/>
        <v>9.5878920495988336</v>
      </c>
      <c r="V60" s="14">
        <f t="shared" si="11"/>
        <v>3.4609773887673234</v>
      </c>
      <c r="W60" s="14"/>
      <c r="X60" s="14"/>
      <c r="Y60" s="14">
        <f>VLOOKUP(A:A,[1]TDSheet!$A:$Y,25,0)</f>
        <v>288</v>
      </c>
      <c r="Z60" s="14">
        <f>VLOOKUP(A:A,[1]TDSheet!$A:$Z,26,0)</f>
        <v>288.8</v>
      </c>
      <c r="AA60" s="14">
        <f>VLOOKUP(A:A,[1]TDSheet!$A:$AA,27,0)</f>
        <v>292.60000000000002</v>
      </c>
      <c r="AB60" s="14">
        <f>VLOOKUP(A:A,[3]TDSheet!$A:$D,4,0)</f>
        <v>266</v>
      </c>
      <c r="AC60" s="14">
        <f>VLOOKUP(A:A,[1]TDSheet!$A:$AC,29,0)</f>
        <v>0</v>
      </c>
      <c r="AD60" s="14">
        <f>VLOOKUP(A:A,[1]TDSheet!$A:$AD,30,0)</f>
        <v>0</v>
      </c>
      <c r="AE60" s="14">
        <f t="shared" si="12"/>
        <v>89.600000000000009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2851</v>
      </c>
      <c r="D61" s="8">
        <v>2285</v>
      </c>
      <c r="E61" s="8">
        <v>3052</v>
      </c>
      <c r="F61" s="8">
        <v>1998</v>
      </c>
      <c r="G61" s="1">
        <f>VLOOKUP(A:A,[1]TDSheet!$A:$G,7,0)</f>
        <v>0.35</v>
      </c>
      <c r="H61" s="1">
        <f>VLOOKUP(A:A,[1]TDSheet!$A:$H,8,0)</f>
        <v>45</v>
      </c>
      <c r="I61" s="14">
        <f>VLOOKUP(A:A,[2]TDSheet!$A:$F,6,0)</f>
        <v>3099</v>
      </c>
      <c r="J61" s="14">
        <f t="shared" si="8"/>
        <v>-47</v>
      </c>
      <c r="K61" s="14">
        <f>VLOOKUP(A:A,[1]TDSheet!$A:$M,13,0)</f>
        <v>600</v>
      </c>
      <c r="L61" s="14">
        <f>VLOOKUP(A:A,[1]TDSheet!$A:$N,14,0)</f>
        <v>1000</v>
      </c>
      <c r="M61" s="14">
        <f>VLOOKUP(A:A,[1]TDSheet!$A:$O,15,0)</f>
        <v>400</v>
      </c>
      <c r="N61" s="14">
        <f>VLOOKUP(A:A,[1]TDSheet!$A:$T,20,0)</f>
        <v>1400</v>
      </c>
      <c r="O61" s="14"/>
      <c r="P61" s="14"/>
      <c r="Q61" s="14"/>
      <c r="R61" s="14"/>
      <c r="S61" s="14">
        <f t="shared" si="9"/>
        <v>610.4</v>
      </c>
      <c r="T61" s="16">
        <v>480</v>
      </c>
      <c r="U61" s="17">
        <f t="shared" si="10"/>
        <v>9.6297509829619923</v>
      </c>
      <c r="V61" s="14">
        <f t="shared" si="11"/>
        <v>3.2732634338138928</v>
      </c>
      <c r="W61" s="14"/>
      <c r="X61" s="14"/>
      <c r="Y61" s="14">
        <f>VLOOKUP(A:A,[1]TDSheet!$A:$Y,25,0)</f>
        <v>605.4</v>
      </c>
      <c r="Z61" s="14">
        <f>VLOOKUP(A:A,[1]TDSheet!$A:$Z,26,0)</f>
        <v>745.2</v>
      </c>
      <c r="AA61" s="14">
        <f>VLOOKUP(A:A,[1]TDSheet!$A:$AA,27,0)</f>
        <v>646.20000000000005</v>
      </c>
      <c r="AB61" s="14">
        <f>VLOOKUP(A:A,[3]TDSheet!$A:$D,4,0)</f>
        <v>427</v>
      </c>
      <c r="AC61" s="14" t="str">
        <f>VLOOKUP(A:A,[1]TDSheet!$A:$AC,29,0)</f>
        <v>пл600</v>
      </c>
      <c r="AD61" s="14" t="str">
        <f>VLOOKUP(A:A,[1]TDSheet!$A:$AD,30,0)</f>
        <v>п80</v>
      </c>
      <c r="AE61" s="14">
        <f t="shared" si="12"/>
        <v>168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2256</v>
      </c>
      <c r="D62" s="8">
        <v>2347</v>
      </c>
      <c r="E62" s="8">
        <v>2664</v>
      </c>
      <c r="F62" s="8">
        <v>1887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2679</v>
      </c>
      <c r="J62" s="14">
        <f t="shared" si="8"/>
        <v>-15</v>
      </c>
      <c r="K62" s="14">
        <f>VLOOKUP(A:A,[1]TDSheet!$A:$M,13,0)</f>
        <v>600</v>
      </c>
      <c r="L62" s="14">
        <f>VLOOKUP(A:A,[1]TDSheet!$A:$N,14,0)</f>
        <v>800</v>
      </c>
      <c r="M62" s="14">
        <f>VLOOKUP(A:A,[1]TDSheet!$A:$O,15,0)</f>
        <v>400</v>
      </c>
      <c r="N62" s="14">
        <f>VLOOKUP(A:A,[1]TDSheet!$A:$T,20,0)</f>
        <v>600</v>
      </c>
      <c r="O62" s="14"/>
      <c r="P62" s="14"/>
      <c r="Q62" s="14"/>
      <c r="R62" s="14"/>
      <c r="S62" s="14">
        <f t="shared" si="9"/>
        <v>532.79999999999995</v>
      </c>
      <c r="T62" s="16">
        <v>1000</v>
      </c>
      <c r="U62" s="17">
        <f t="shared" si="10"/>
        <v>9.9230480480480487</v>
      </c>
      <c r="V62" s="14">
        <f t="shared" si="11"/>
        <v>3.541666666666667</v>
      </c>
      <c r="W62" s="14"/>
      <c r="X62" s="14"/>
      <c r="Y62" s="14">
        <f>VLOOKUP(A:A,[1]TDSheet!$A:$Y,25,0)</f>
        <v>624.79999999999995</v>
      </c>
      <c r="Z62" s="14">
        <f>VLOOKUP(A:A,[1]TDSheet!$A:$Z,26,0)</f>
        <v>600</v>
      </c>
      <c r="AA62" s="14">
        <f>VLOOKUP(A:A,[1]TDSheet!$A:$AA,27,0)</f>
        <v>561.6</v>
      </c>
      <c r="AB62" s="14">
        <f>VLOOKUP(A:A,[3]TDSheet!$A:$D,4,0)</f>
        <v>399</v>
      </c>
      <c r="AC62" s="14" t="str">
        <f>VLOOKUP(A:A,[1]TDSheet!$A:$AC,29,0)</f>
        <v>м335з</v>
      </c>
      <c r="AD62" s="14" t="str">
        <f>VLOOKUP(A:A,[1]TDSheet!$A:$AD,30,0)</f>
        <v>м335з</v>
      </c>
      <c r="AE62" s="14">
        <f t="shared" si="12"/>
        <v>280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2910.2860000000001</v>
      </c>
      <c r="D63" s="8">
        <v>3103</v>
      </c>
      <c r="E63" s="8">
        <v>3134</v>
      </c>
      <c r="F63" s="8">
        <v>2760.2860000000001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3186</v>
      </c>
      <c r="J63" s="14">
        <f t="shared" si="8"/>
        <v>-52</v>
      </c>
      <c r="K63" s="14">
        <f>VLOOKUP(A:A,[1]TDSheet!$A:$M,13,0)</f>
        <v>800</v>
      </c>
      <c r="L63" s="14">
        <f>VLOOKUP(A:A,[1]TDSheet!$A:$N,14,0)</f>
        <v>1200</v>
      </c>
      <c r="M63" s="14">
        <f>VLOOKUP(A:A,[1]TDSheet!$A:$O,15,0)</f>
        <v>400</v>
      </c>
      <c r="N63" s="14">
        <f>VLOOKUP(A:A,[1]TDSheet!$A:$T,20,0)</f>
        <v>600</v>
      </c>
      <c r="O63" s="14"/>
      <c r="P63" s="14"/>
      <c r="Q63" s="14"/>
      <c r="R63" s="14"/>
      <c r="S63" s="14">
        <f t="shared" si="9"/>
        <v>626.79999999999995</v>
      </c>
      <c r="T63" s="16">
        <v>480</v>
      </c>
      <c r="U63" s="17">
        <f t="shared" si="10"/>
        <v>9.9557849393746025</v>
      </c>
      <c r="V63" s="14">
        <f t="shared" si="11"/>
        <v>4.4037747287811104</v>
      </c>
      <c r="W63" s="14"/>
      <c r="X63" s="14"/>
      <c r="Y63" s="14">
        <f>VLOOKUP(A:A,[1]TDSheet!$A:$Y,25,0)</f>
        <v>715.6</v>
      </c>
      <c r="Z63" s="14">
        <f>VLOOKUP(A:A,[1]TDSheet!$A:$Z,26,0)</f>
        <v>790.8</v>
      </c>
      <c r="AA63" s="14">
        <f>VLOOKUP(A:A,[1]TDSheet!$A:$AA,27,0)</f>
        <v>758.4</v>
      </c>
      <c r="AB63" s="14">
        <f>VLOOKUP(A:A,[3]TDSheet!$A:$D,4,0)</f>
        <v>523</v>
      </c>
      <c r="AC63" s="14" t="str">
        <f>VLOOKUP(A:A,[1]TDSheet!$A:$AC,29,0)</f>
        <v>пл600</v>
      </c>
      <c r="AD63" s="14" t="str">
        <f>VLOOKUP(A:A,[1]TDSheet!$A:$AD,30,0)</f>
        <v>пл600</v>
      </c>
      <c r="AE63" s="14">
        <f t="shared" si="12"/>
        <v>168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4342</v>
      </c>
      <c r="D64" s="8">
        <v>3948</v>
      </c>
      <c r="E64" s="8">
        <v>4352</v>
      </c>
      <c r="F64" s="8">
        <v>3812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4433</v>
      </c>
      <c r="J64" s="14">
        <f t="shared" si="8"/>
        <v>-81</v>
      </c>
      <c r="K64" s="14">
        <f>VLOOKUP(A:A,[1]TDSheet!$A:$M,13,0)</f>
        <v>1000</v>
      </c>
      <c r="L64" s="14">
        <f>VLOOKUP(A:A,[1]TDSheet!$A:$N,14,0)</f>
        <v>400</v>
      </c>
      <c r="M64" s="14">
        <f>VLOOKUP(A:A,[1]TDSheet!$A:$O,15,0)</f>
        <v>1000</v>
      </c>
      <c r="N64" s="14">
        <f>VLOOKUP(A:A,[1]TDSheet!$A:$T,20,0)</f>
        <v>1800</v>
      </c>
      <c r="O64" s="14"/>
      <c r="P64" s="14"/>
      <c r="Q64" s="14"/>
      <c r="R64" s="14"/>
      <c r="S64" s="14">
        <f t="shared" si="9"/>
        <v>870.4</v>
      </c>
      <c r="T64" s="16">
        <v>800</v>
      </c>
      <c r="U64" s="17">
        <f t="shared" si="10"/>
        <v>10.124080882352942</v>
      </c>
      <c r="V64" s="14">
        <f t="shared" si="11"/>
        <v>4.3795955882352944</v>
      </c>
      <c r="W64" s="14"/>
      <c r="X64" s="14"/>
      <c r="Y64" s="14">
        <f>VLOOKUP(A:A,[1]TDSheet!$A:$Y,25,0)</f>
        <v>1111.5999999999999</v>
      </c>
      <c r="Z64" s="14">
        <f>VLOOKUP(A:A,[1]TDSheet!$A:$Z,26,0)</f>
        <v>1059.2</v>
      </c>
      <c r="AA64" s="14">
        <f>VLOOKUP(A:A,[1]TDSheet!$A:$AA,27,0)</f>
        <v>958.8</v>
      </c>
      <c r="AB64" s="14">
        <f>VLOOKUP(A:A,[3]TDSheet!$A:$D,4,0)</f>
        <v>650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2"/>
        <v>280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8</v>
      </c>
      <c r="C65" s="8">
        <v>1565</v>
      </c>
      <c r="D65" s="8">
        <v>1630</v>
      </c>
      <c r="E65" s="8">
        <v>1487</v>
      </c>
      <c r="F65" s="8">
        <v>1685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1494</v>
      </c>
      <c r="J65" s="14">
        <f t="shared" si="8"/>
        <v>-7</v>
      </c>
      <c r="K65" s="14">
        <f>VLOOKUP(A:A,[1]TDSheet!$A:$M,13,0)</f>
        <v>0</v>
      </c>
      <c r="L65" s="14">
        <f>VLOOKUP(A:A,[1]TDSheet!$A:$N,14,0)</f>
        <v>0</v>
      </c>
      <c r="M65" s="14">
        <f>VLOOKUP(A:A,[1]TDSheet!$A:$O,15,0)</f>
        <v>200</v>
      </c>
      <c r="N65" s="14">
        <f>VLOOKUP(A:A,[1]TDSheet!$A:$T,20,0)</f>
        <v>600</v>
      </c>
      <c r="O65" s="14"/>
      <c r="P65" s="14"/>
      <c r="Q65" s="14"/>
      <c r="R65" s="14"/>
      <c r="S65" s="14">
        <f t="shared" si="9"/>
        <v>297.39999999999998</v>
      </c>
      <c r="T65" s="16">
        <v>280</v>
      </c>
      <c r="U65" s="17">
        <f t="shared" si="10"/>
        <v>9.2972427706792207</v>
      </c>
      <c r="V65" s="14">
        <f t="shared" si="11"/>
        <v>5.6657700067249497</v>
      </c>
      <c r="W65" s="14"/>
      <c r="X65" s="14"/>
      <c r="Y65" s="14">
        <f>VLOOKUP(A:A,[1]TDSheet!$A:$Y,25,0)</f>
        <v>313.2</v>
      </c>
      <c r="Z65" s="14">
        <f>VLOOKUP(A:A,[1]TDSheet!$A:$Z,26,0)</f>
        <v>439.2</v>
      </c>
      <c r="AA65" s="14">
        <f>VLOOKUP(A:A,[1]TDSheet!$A:$AA,27,0)</f>
        <v>311.60000000000002</v>
      </c>
      <c r="AB65" s="14">
        <f>VLOOKUP(A:A,[3]TDSheet!$A:$D,4,0)</f>
        <v>242</v>
      </c>
      <c r="AC65" s="14" t="str">
        <f>VLOOKUP(A:A,[1]TDSheet!$A:$AC,29,0)</f>
        <v>плакат</v>
      </c>
      <c r="AD65" s="14" t="str">
        <f>VLOOKUP(A:A,[1]TDSheet!$A:$AD,30,0)</f>
        <v>плакат</v>
      </c>
      <c r="AE65" s="14">
        <f t="shared" si="12"/>
        <v>114.8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120</v>
      </c>
      <c r="D66" s="8">
        <v>206</v>
      </c>
      <c r="E66" s="8">
        <v>243</v>
      </c>
      <c r="F66" s="8">
        <v>77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249</v>
      </c>
      <c r="J66" s="14">
        <f t="shared" si="8"/>
        <v>-6</v>
      </c>
      <c r="K66" s="14">
        <f>VLOOKUP(A:A,[1]TDSheet!$A:$M,13,0)</f>
        <v>80</v>
      </c>
      <c r="L66" s="14">
        <f>VLOOKUP(A:A,[1]TDSheet!$A:$N,14,0)</f>
        <v>0</v>
      </c>
      <c r="M66" s="14">
        <f>VLOOKUP(A:A,[1]TDSheet!$A:$O,15,0)</f>
        <v>0</v>
      </c>
      <c r="N66" s="14">
        <f>VLOOKUP(A:A,[1]TDSheet!$A:$T,20,0)</f>
        <v>120</v>
      </c>
      <c r="O66" s="14"/>
      <c r="P66" s="14"/>
      <c r="Q66" s="14"/>
      <c r="R66" s="14"/>
      <c r="S66" s="14">
        <f t="shared" si="9"/>
        <v>48.6</v>
      </c>
      <c r="T66" s="16">
        <v>120</v>
      </c>
      <c r="U66" s="17">
        <f t="shared" si="10"/>
        <v>8.1687242798353914</v>
      </c>
      <c r="V66" s="14">
        <f t="shared" si="11"/>
        <v>1.5843621399176955</v>
      </c>
      <c r="W66" s="14"/>
      <c r="X66" s="14"/>
      <c r="Y66" s="14">
        <f>VLOOKUP(A:A,[1]TDSheet!$A:$Y,25,0)</f>
        <v>31.6</v>
      </c>
      <c r="Z66" s="14">
        <f>VLOOKUP(A:A,[1]TDSheet!$A:$Z,26,0)</f>
        <v>35.6</v>
      </c>
      <c r="AA66" s="14">
        <f>VLOOKUP(A:A,[1]TDSheet!$A:$AA,27,0)</f>
        <v>40</v>
      </c>
      <c r="AB66" s="14">
        <f>VLOOKUP(A:A,[3]TDSheet!$A:$D,4,0)</f>
        <v>50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2"/>
        <v>49.199999999999996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116</v>
      </c>
      <c r="D67" s="8">
        <v>61</v>
      </c>
      <c r="E67" s="8">
        <v>73</v>
      </c>
      <c r="F67" s="8">
        <v>23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98</v>
      </c>
      <c r="J67" s="14">
        <f t="shared" si="8"/>
        <v>-25</v>
      </c>
      <c r="K67" s="14">
        <f>VLOOKUP(A:A,[1]TDSheet!$A:$M,13,0)</f>
        <v>40</v>
      </c>
      <c r="L67" s="14">
        <f>VLOOKUP(A:A,[1]TDSheet!$A:$N,14,0)</f>
        <v>0</v>
      </c>
      <c r="M67" s="14">
        <f>VLOOKUP(A:A,[1]TDSheet!$A:$O,15,0)</f>
        <v>0</v>
      </c>
      <c r="N67" s="14">
        <f>VLOOKUP(A:A,[1]TDSheet!$A:$T,20,0)</f>
        <v>0</v>
      </c>
      <c r="O67" s="14"/>
      <c r="P67" s="14"/>
      <c r="Q67" s="14"/>
      <c r="R67" s="14"/>
      <c r="S67" s="14">
        <f t="shared" si="9"/>
        <v>14.6</v>
      </c>
      <c r="T67" s="16">
        <v>40</v>
      </c>
      <c r="U67" s="17">
        <f t="shared" si="10"/>
        <v>7.0547945205479454</v>
      </c>
      <c r="V67" s="14">
        <f t="shared" si="11"/>
        <v>1.5753424657534247</v>
      </c>
      <c r="W67" s="14"/>
      <c r="X67" s="14"/>
      <c r="Y67" s="14">
        <f>VLOOKUP(A:A,[1]TDSheet!$A:$Y,25,0)</f>
        <v>28.4</v>
      </c>
      <c r="Z67" s="14">
        <f>VLOOKUP(A:A,[1]TDSheet!$A:$Z,26,0)</f>
        <v>21.8</v>
      </c>
      <c r="AA67" s="14">
        <f>VLOOKUP(A:A,[1]TDSheet!$A:$AA,27,0)</f>
        <v>18.2</v>
      </c>
      <c r="AB67" s="14">
        <f>VLOOKUP(A:A,[3]TDSheet!$A:$D,4,0)</f>
        <v>8</v>
      </c>
      <c r="AC67" s="14" t="str">
        <f>VLOOKUP(A:A,[1]TDSheet!$A:$AC,29,0)</f>
        <v>увел</v>
      </c>
      <c r="AD67" s="14" t="str">
        <f>VLOOKUP(A:A,[1]TDSheet!$A:$AD,30,0)</f>
        <v>увел</v>
      </c>
      <c r="AE67" s="14">
        <f t="shared" si="12"/>
        <v>16.399999999999999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338</v>
      </c>
      <c r="D68" s="8">
        <v>859</v>
      </c>
      <c r="E68" s="8">
        <v>595</v>
      </c>
      <c r="F68" s="8">
        <v>577</v>
      </c>
      <c r="G68" s="1">
        <f>VLOOKUP(A:A,[1]TDSheet!$A:$G,7,0)</f>
        <v>0.36</v>
      </c>
      <c r="H68" s="1" t="e">
        <f>VLOOKUP(A:A,[1]TDSheet!$A:$H,8,0)</f>
        <v>#N/A</v>
      </c>
      <c r="I68" s="14">
        <f>VLOOKUP(A:A,[2]TDSheet!$A:$F,6,0)</f>
        <v>608</v>
      </c>
      <c r="J68" s="14">
        <f t="shared" si="8"/>
        <v>-13</v>
      </c>
      <c r="K68" s="14">
        <f>VLOOKUP(A:A,[1]TDSheet!$A:$M,13,0)</f>
        <v>240</v>
      </c>
      <c r="L68" s="14">
        <f>VLOOKUP(A:A,[1]TDSheet!$A:$N,14,0)</f>
        <v>0</v>
      </c>
      <c r="M68" s="14">
        <f>VLOOKUP(A:A,[1]TDSheet!$A:$O,15,0)</f>
        <v>60</v>
      </c>
      <c r="N68" s="14">
        <f>VLOOKUP(A:A,[1]TDSheet!$A:$T,20,0)</f>
        <v>240</v>
      </c>
      <c r="O68" s="14"/>
      <c r="P68" s="14"/>
      <c r="Q68" s="14"/>
      <c r="R68" s="14"/>
      <c r="S68" s="14">
        <f t="shared" si="9"/>
        <v>119</v>
      </c>
      <c r="T68" s="16"/>
      <c r="U68" s="17">
        <f t="shared" si="10"/>
        <v>9.3865546218487399</v>
      </c>
      <c r="V68" s="14">
        <f t="shared" si="11"/>
        <v>4.848739495798319</v>
      </c>
      <c r="W68" s="14"/>
      <c r="X68" s="14"/>
      <c r="Y68" s="14">
        <f>VLOOKUP(A:A,[1]TDSheet!$A:$Y,25,0)</f>
        <v>142.4</v>
      </c>
      <c r="Z68" s="14">
        <f>VLOOKUP(A:A,[1]TDSheet!$A:$Z,26,0)</f>
        <v>122.2</v>
      </c>
      <c r="AA68" s="14">
        <f>VLOOKUP(A:A,[1]TDSheet!$A:$AA,27,0)</f>
        <v>144.80000000000001</v>
      </c>
      <c r="AB68" s="14">
        <f>VLOOKUP(A:A,[3]TDSheet!$A:$D,4,0)</f>
        <v>67</v>
      </c>
      <c r="AC68" s="14" t="str">
        <f>VLOOKUP(A:A,[1]TDSheet!$A:$AC,29,0)</f>
        <v>к720</v>
      </c>
      <c r="AD68" s="14" t="str">
        <f>VLOOKUP(A:A,[1]TDSheet!$A:$AD,30,0)</f>
        <v>к720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8</v>
      </c>
      <c r="C69" s="8">
        <v>455</v>
      </c>
      <c r="D69" s="8">
        <v>540</v>
      </c>
      <c r="E69" s="8">
        <v>613</v>
      </c>
      <c r="F69" s="8">
        <v>365</v>
      </c>
      <c r="G69" s="1">
        <f>VLOOKUP(A:A,[1]TDSheet!$A:$G,7,0)</f>
        <v>0.28000000000000003</v>
      </c>
      <c r="H69" s="1" t="e">
        <f>VLOOKUP(A:A,[1]TDSheet!$A:$H,8,0)</f>
        <v>#N/A</v>
      </c>
      <c r="I69" s="14">
        <f>VLOOKUP(A:A,[2]TDSheet!$A:$F,6,0)</f>
        <v>623</v>
      </c>
      <c r="J69" s="14">
        <f t="shared" si="8"/>
        <v>-10</v>
      </c>
      <c r="K69" s="14">
        <f>VLOOKUP(A:A,[1]TDSheet!$A:$M,13,0)</f>
        <v>240</v>
      </c>
      <c r="L69" s="14">
        <f>VLOOKUP(A:A,[1]TDSheet!$A:$N,14,0)</f>
        <v>0</v>
      </c>
      <c r="M69" s="14">
        <f>VLOOKUP(A:A,[1]TDSheet!$A:$O,15,0)</f>
        <v>80</v>
      </c>
      <c r="N69" s="14">
        <f>VLOOKUP(A:A,[1]TDSheet!$A:$T,20,0)</f>
        <v>320</v>
      </c>
      <c r="O69" s="14"/>
      <c r="P69" s="14"/>
      <c r="Q69" s="14"/>
      <c r="R69" s="14"/>
      <c r="S69" s="14">
        <f t="shared" si="9"/>
        <v>122.6</v>
      </c>
      <c r="T69" s="16">
        <v>120</v>
      </c>
      <c r="U69" s="17">
        <f t="shared" si="10"/>
        <v>9.1761827079934744</v>
      </c>
      <c r="V69" s="14">
        <f t="shared" si="11"/>
        <v>2.9771615008156607</v>
      </c>
      <c r="W69" s="14"/>
      <c r="X69" s="14"/>
      <c r="Y69" s="14">
        <f>VLOOKUP(A:A,[1]TDSheet!$A:$Y,25,0)</f>
        <v>134.19999999999999</v>
      </c>
      <c r="Z69" s="14">
        <f>VLOOKUP(A:A,[1]TDSheet!$A:$Z,26,0)</f>
        <v>131.4</v>
      </c>
      <c r="AA69" s="14">
        <f>VLOOKUP(A:A,[1]TDSheet!$A:$AA,27,0)</f>
        <v>125.6</v>
      </c>
      <c r="AB69" s="14">
        <f>VLOOKUP(A:A,[3]TDSheet!$A:$D,4,0)</f>
        <v>118</v>
      </c>
      <c r="AC69" s="14" t="str">
        <f>VLOOKUP(A:A,[1]TDSheet!$A:$AC,29,0)</f>
        <v>м10з</v>
      </c>
      <c r="AD69" s="14" t="str">
        <f>VLOOKUP(A:A,[1]TDSheet!$A:$AD,30,0)</f>
        <v>м10з</v>
      </c>
      <c r="AE69" s="14">
        <f t="shared" si="12"/>
        <v>33.6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212</v>
      </c>
      <c r="D70" s="8">
        <v>309</v>
      </c>
      <c r="E70" s="8">
        <v>276</v>
      </c>
      <c r="F70" s="8">
        <v>231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293</v>
      </c>
      <c r="J70" s="14">
        <f t="shared" si="8"/>
        <v>-17</v>
      </c>
      <c r="K70" s="14">
        <f>VLOOKUP(A:A,[1]TDSheet!$A:$M,13,0)</f>
        <v>120</v>
      </c>
      <c r="L70" s="14">
        <f>VLOOKUP(A:A,[1]TDSheet!$A:$N,14,0)</f>
        <v>0</v>
      </c>
      <c r="M70" s="14">
        <f>VLOOKUP(A:A,[1]TDSheet!$A:$O,15,0)</f>
        <v>0</v>
      </c>
      <c r="N70" s="14">
        <f>VLOOKUP(A:A,[1]TDSheet!$A:$T,20,0)</f>
        <v>80</v>
      </c>
      <c r="O70" s="14"/>
      <c r="P70" s="14"/>
      <c r="Q70" s="14"/>
      <c r="R70" s="14"/>
      <c r="S70" s="14">
        <f t="shared" si="9"/>
        <v>55.2</v>
      </c>
      <c r="T70" s="16">
        <v>80</v>
      </c>
      <c r="U70" s="17">
        <f t="shared" si="10"/>
        <v>9.2572463768115938</v>
      </c>
      <c r="V70" s="14">
        <f t="shared" si="11"/>
        <v>4.1847826086956523</v>
      </c>
      <c r="W70" s="14"/>
      <c r="X70" s="14"/>
      <c r="Y70" s="14">
        <f>VLOOKUP(A:A,[1]TDSheet!$A:$Y,25,0)</f>
        <v>74.599999999999994</v>
      </c>
      <c r="Z70" s="14">
        <f>VLOOKUP(A:A,[1]TDSheet!$A:$Z,26,0)</f>
        <v>62.8</v>
      </c>
      <c r="AA70" s="14">
        <f>VLOOKUP(A:A,[1]TDSheet!$A:$AA,27,0)</f>
        <v>61.4</v>
      </c>
      <c r="AB70" s="14">
        <f>VLOOKUP(A:A,[3]TDSheet!$A:$D,4,0)</f>
        <v>52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2"/>
        <v>26.400000000000002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290</v>
      </c>
      <c r="D71" s="8">
        <v>53</v>
      </c>
      <c r="E71" s="8">
        <v>212</v>
      </c>
      <c r="F71" s="8">
        <v>124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219</v>
      </c>
      <c r="J71" s="14">
        <f t="shared" si="8"/>
        <v>-7</v>
      </c>
      <c r="K71" s="14">
        <f>VLOOKUP(A:A,[1]TDSheet!$A:$M,13,0)</f>
        <v>80</v>
      </c>
      <c r="L71" s="14">
        <f>VLOOKUP(A:A,[1]TDSheet!$A:$N,14,0)</f>
        <v>0</v>
      </c>
      <c r="M71" s="14">
        <f>VLOOKUP(A:A,[1]TDSheet!$A:$O,15,0)</f>
        <v>0</v>
      </c>
      <c r="N71" s="14">
        <f>VLOOKUP(A:A,[1]TDSheet!$A:$T,20,0)</f>
        <v>120</v>
      </c>
      <c r="O71" s="14"/>
      <c r="P71" s="14"/>
      <c r="Q71" s="14"/>
      <c r="R71" s="14"/>
      <c r="S71" s="14">
        <f t="shared" si="9"/>
        <v>42.4</v>
      </c>
      <c r="T71" s="16">
        <v>80</v>
      </c>
      <c r="U71" s="17">
        <f t="shared" si="10"/>
        <v>9.5283018867924536</v>
      </c>
      <c r="V71" s="14">
        <f t="shared" si="11"/>
        <v>2.9245283018867925</v>
      </c>
      <c r="W71" s="14"/>
      <c r="X71" s="14"/>
      <c r="Y71" s="14">
        <f>VLOOKUP(A:A,[1]TDSheet!$A:$Y,25,0)</f>
        <v>65</v>
      </c>
      <c r="Z71" s="14">
        <f>VLOOKUP(A:A,[1]TDSheet!$A:$Z,26,0)</f>
        <v>49.2</v>
      </c>
      <c r="AA71" s="14">
        <f>VLOOKUP(A:A,[1]TDSheet!$A:$AA,27,0)</f>
        <v>39.6</v>
      </c>
      <c r="AB71" s="14">
        <f>VLOOKUP(A:A,[3]TDSheet!$A:$D,4,0)</f>
        <v>28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2"/>
        <v>26.400000000000002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629</v>
      </c>
      <c r="D72" s="8">
        <v>151</v>
      </c>
      <c r="E72" s="8">
        <v>493</v>
      </c>
      <c r="F72" s="8">
        <v>252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526</v>
      </c>
      <c r="J72" s="14">
        <f t="shared" ref="J72:J106" si="13">E72-I72</f>
        <v>-33</v>
      </c>
      <c r="K72" s="14">
        <f>VLOOKUP(A:A,[1]TDSheet!$A:$M,13,0)</f>
        <v>200</v>
      </c>
      <c r="L72" s="14">
        <f>VLOOKUP(A:A,[1]TDSheet!$A:$N,14,0)</f>
        <v>0</v>
      </c>
      <c r="M72" s="14">
        <f>VLOOKUP(A:A,[1]TDSheet!$A:$O,15,0)</f>
        <v>0</v>
      </c>
      <c r="N72" s="14">
        <f>VLOOKUP(A:A,[1]TDSheet!$A:$T,20,0)</f>
        <v>400</v>
      </c>
      <c r="O72" s="14"/>
      <c r="P72" s="14"/>
      <c r="Q72" s="14"/>
      <c r="R72" s="14"/>
      <c r="S72" s="14">
        <f t="shared" ref="S72:S106" si="14">E72/5</f>
        <v>98.6</v>
      </c>
      <c r="T72" s="16">
        <v>80</v>
      </c>
      <c r="U72" s="17">
        <f t="shared" ref="U72:U106" si="15">(F72+K72+L72+M72+N72+T72)/S72</f>
        <v>9.4523326572008113</v>
      </c>
      <c r="V72" s="14">
        <f t="shared" ref="V72:V106" si="16">F72/S72</f>
        <v>2.5557809330628807</v>
      </c>
      <c r="W72" s="14"/>
      <c r="X72" s="14"/>
      <c r="Y72" s="14">
        <f>VLOOKUP(A:A,[1]TDSheet!$A:$Y,25,0)</f>
        <v>150.4</v>
      </c>
      <c r="Z72" s="14">
        <f>VLOOKUP(A:A,[1]TDSheet!$A:$Z,26,0)</f>
        <v>102.8</v>
      </c>
      <c r="AA72" s="14">
        <f>VLOOKUP(A:A,[1]TDSheet!$A:$AA,27,0)</f>
        <v>97</v>
      </c>
      <c r="AB72" s="14">
        <f>VLOOKUP(A:A,[3]TDSheet!$A:$D,4,0)</f>
        <v>83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ref="AE72:AE106" si="17">T72*G72</f>
        <v>26.400000000000002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9</v>
      </c>
      <c r="C73" s="8">
        <v>31.404</v>
      </c>
      <c r="D73" s="8">
        <v>30.949000000000002</v>
      </c>
      <c r="E73" s="8">
        <v>9.7240000000000002</v>
      </c>
      <c r="F73" s="8">
        <v>52.628999999999998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9.6</v>
      </c>
      <c r="J73" s="14">
        <f t="shared" si="13"/>
        <v>0.12400000000000055</v>
      </c>
      <c r="K73" s="14">
        <f>VLOOKUP(A:A,[1]TDSheet!$A:$M,13,0)</f>
        <v>10</v>
      </c>
      <c r="L73" s="14">
        <f>VLOOKUP(A:A,[1]TDSheet!$A:$N,14,0)</f>
        <v>10</v>
      </c>
      <c r="M73" s="14">
        <f>VLOOKUP(A:A,[1]TDSheet!$A:$O,15,0)</f>
        <v>0</v>
      </c>
      <c r="N73" s="14">
        <f>VLOOKUP(A:A,[1]TDSheet!$A:$T,20,0)</f>
        <v>0</v>
      </c>
      <c r="O73" s="14"/>
      <c r="P73" s="14"/>
      <c r="Q73" s="14"/>
      <c r="R73" s="14"/>
      <c r="S73" s="14">
        <f t="shared" si="14"/>
        <v>1.9448000000000001</v>
      </c>
      <c r="T73" s="16"/>
      <c r="U73" s="17">
        <f t="shared" si="15"/>
        <v>37.345228301110645</v>
      </c>
      <c r="V73" s="14">
        <f t="shared" si="16"/>
        <v>27.061394487865073</v>
      </c>
      <c r="W73" s="14"/>
      <c r="X73" s="14"/>
      <c r="Y73" s="14">
        <f>VLOOKUP(A:A,[1]TDSheet!$A:$Y,25,0)</f>
        <v>9.0106000000000002</v>
      </c>
      <c r="Z73" s="14">
        <f>VLOOKUP(A:A,[1]TDSheet!$A:$Z,26,0)</f>
        <v>3.1536</v>
      </c>
      <c r="AA73" s="14">
        <f>VLOOKUP(A:A,[1]TDSheet!$A:$AA,27,0)</f>
        <v>10.5192</v>
      </c>
      <c r="AB73" s="14">
        <f>VLOOKUP(A:A,[3]TDSheet!$A:$D,4,0)</f>
        <v>3.323</v>
      </c>
      <c r="AC73" s="21" t="str">
        <f>VLOOKUP(A:A,[1]TDSheet!$A:$AC,29,0)</f>
        <v>Витал</v>
      </c>
      <c r="AD73" s="14" t="str">
        <f>VLOOKUP(A:A,[1]TDSheet!$A:$AD,30,0)</f>
        <v>костик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102</v>
      </c>
      <c r="D74" s="8"/>
      <c r="E74" s="8">
        <v>42</v>
      </c>
      <c r="F74" s="8">
        <v>58</v>
      </c>
      <c r="G74" s="1">
        <f>VLOOKUP(A:A,[1]TDSheet!$A:$G,7,0)</f>
        <v>0.4</v>
      </c>
      <c r="H74" s="1" t="e">
        <f>VLOOKUP(A:A,[1]TDSheet!$A:$H,8,0)</f>
        <v>#N/A</v>
      </c>
      <c r="I74" s="14">
        <f>VLOOKUP(A:A,[2]TDSheet!$A:$F,6,0)</f>
        <v>44</v>
      </c>
      <c r="J74" s="14">
        <f t="shared" si="13"/>
        <v>-2</v>
      </c>
      <c r="K74" s="14">
        <f>VLOOKUP(A:A,[1]TDSheet!$A:$M,13,0)</f>
        <v>40</v>
      </c>
      <c r="L74" s="14">
        <f>VLOOKUP(A:A,[1]TDSheet!$A:$N,14,0)</f>
        <v>0</v>
      </c>
      <c r="M74" s="14">
        <f>VLOOKUP(A:A,[1]TDSheet!$A:$O,15,0)</f>
        <v>0</v>
      </c>
      <c r="N74" s="14">
        <f>VLOOKUP(A:A,[1]TDSheet!$A:$T,20,0)</f>
        <v>0</v>
      </c>
      <c r="O74" s="14"/>
      <c r="P74" s="14"/>
      <c r="Q74" s="14"/>
      <c r="R74" s="14"/>
      <c r="S74" s="14">
        <f t="shared" si="14"/>
        <v>8.4</v>
      </c>
      <c r="T74" s="16"/>
      <c r="U74" s="17">
        <f t="shared" si="15"/>
        <v>11.666666666666666</v>
      </c>
      <c r="V74" s="14">
        <f t="shared" si="16"/>
        <v>6.9047619047619042</v>
      </c>
      <c r="W74" s="14"/>
      <c r="X74" s="14"/>
      <c r="Y74" s="14">
        <f>VLOOKUP(A:A,[1]TDSheet!$A:$Y,25,0)</f>
        <v>21.2</v>
      </c>
      <c r="Z74" s="14">
        <f>VLOOKUP(A:A,[1]TDSheet!$A:$Z,26,0)</f>
        <v>11.8</v>
      </c>
      <c r="AA74" s="14">
        <f>VLOOKUP(A:A,[1]TDSheet!$A:$AA,27,0)</f>
        <v>13.8</v>
      </c>
      <c r="AB74" s="14">
        <f>VLOOKUP(A:A,[3]TDSheet!$A:$D,4,0)</f>
        <v>15</v>
      </c>
      <c r="AC74" s="14" t="str">
        <f>VLOOKUP(A:A,[1]TDSheet!$A:$AC,29,0)</f>
        <v>увел</v>
      </c>
      <c r="AD74" s="14" t="str">
        <f>VLOOKUP(A:A,[1]TDSheet!$A:$AD,30,0)</f>
        <v>увел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9</v>
      </c>
      <c r="C75" s="8">
        <v>499.005</v>
      </c>
      <c r="D75" s="8">
        <v>375.43200000000002</v>
      </c>
      <c r="E75" s="8">
        <v>408.59300000000002</v>
      </c>
      <c r="F75" s="8">
        <v>463.738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388.5</v>
      </c>
      <c r="J75" s="14">
        <f t="shared" si="13"/>
        <v>20.093000000000018</v>
      </c>
      <c r="K75" s="14">
        <f>VLOOKUP(A:A,[1]TDSheet!$A:$M,13,0)</f>
        <v>250</v>
      </c>
      <c r="L75" s="14">
        <f>VLOOKUP(A:A,[1]TDSheet!$A:$N,14,0)</f>
        <v>0</v>
      </c>
      <c r="M75" s="14">
        <f>VLOOKUP(A:A,[1]TDSheet!$A:$O,15,0)</f>
        <v>50</v>
      </c>
      <c r="N75" s="14">
        <f>VLOOKUP(A:A,[1]TDSheet!$A:$T,20,0)</f>
        <v>100</v>
      </c>
      <c r="O75" s="14"/>
      <c r="P75" s="14"/>
      <c r="Q75" s="14"/>
      <c r="R75" s="14"/>
      <c r="S75" s="14">
        <f t="shared" si="14"/>
        <v>81.718600000000009</v>
      </c>
      <c r="T75" s="16"/>
      <c r="U75" s="17">
        <f t="shared" si="15"/>
        <v>10.569662231119965</v>
      </c>
      <c r="V75" s="14">
        <f t="shared" si="16"/>
        <v>5.6748157702163269</v>
      </c>
      <c r="W75" s="14"/>
      <c r="X75" s="14"/>
      <c r="Y75" s="14">
        <f>VLOOKUP(A:A,[1]TDSheet!$A:$Y,25,0)</f>
        <v>111.50999999999999</v>
      </c>
      <c r="Z75" s="14">
        <f>VLOOKUP(A:A,[1]TDSheet!$A:$Z,26,0)</f>
        <v>126.1414</v>
      </c>
      <c r="AA75" s="14">
        <f>VLOOKUP(A:A,[1]TDSheet!$A:$AA,27,0)</f>
        <v>111.833</v>
      </c>
      <c r="AB75" s="14">
        <f>VLOOKUP(A:A,[3]TDSheet!$A:$D,4,0)</f>
        <v>63.067999999999998</v>
      </c>
      <c r="AC75" s="14" t="str">
        <f>VLOOKUP(A:A,[1]TDSheet!$A:$AC,29,0)</f>
        <v>костик</v>
      </c>
      <c r="AD75" s="14" t="str">
        <f>VLOOKUP(A:A,[1]TDSheet!$A:$AD,30,0)</f>
        <v>костик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1180</v>
      </c>
      <c r="D76" s="8">
        <v>660</v>
      </c>
      <c r="E76" s="8">
        <v>1131</v>
      </c>
      <c r="F76" s="8">
        <v>647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1149</v>
      </c>
      <c r="J76" s="14">
        <f t="shared" si="13"/>
        <v>-18</v>
      </c>
      <c r="K76" s="14">
        <f>VLOOKUP(A:A,[1]TDSheet!$A:$M,13,0)</f>
        <v>480</v>
      </c>
      <c r="L76" s="14">
        <f>VLOOKUP(A:A,[1]TDSheet!$A:$N,14,0)</f>
        <v>0</v>
      </c>
      <c r="M76" s="14">
        <f>VLOOKUP(A:A,[1]TDSheet!$A:$O,15,0)</f>
        <v>120</v>
      </c>
      <c r="N76" s="14">
        <f>VLOOKUP(A:A,[1]TDSheet!$A:$T,20,0)</f>
        <v>600</v>
      </c>
      <c r="O76" s="14"/>
      <c r="P76" s="14"/>
      <c r="Q76" s="14"/>
      <c r="R76" s="14"/>
      <c r="S76" s="14">
        <f t="shared" si="14"/>
        <v>226.2</v>
      </c>
      <c r="T76" s="16">
        <v>240</v>
      </c>
      <c r="U76" s="17">
        <f t="shared" si="15"/>
        <v>9.2263483642793993</v>
      </c>
      <c r="V76" s="14">
        <f t="shared" si="16"/>
        <v>2.8603006189213089</v>
      </c>
      <c r="W76" s="14"/>
      <c r="X76" s="14"/>
      <c r="Y76" s="14">
        <f>VLOOKUP(A:A,[1]TDSheet!$A:$Y,25,0)</f>
        <v>219.6</v>
      </c>
      <c r="Z76" s="14">
        <f>VLOOKUP(A:A,[1]TDSheet!$A:$Z,26,0)</f>
        <v>250</v>
      </c>
      <c r="AA76" s="14">
        <f>VLOOKUP(A:A,[1]TDSheet!$A:$AA,27,0)</f>
        <v>220.4</v>
      </c>
      <c r="AB76" s="14">
        <f>VLOOKUP(A:A,[3]TDSheet!$A:$D,4,0)</f>
        <v>146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7"/>
        <v>96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23</v>
      </c>
      <c r="D77" s="8">
        <v>84</v>
      </c>
      <c r="E77" s="8">
        <v>65</v>
      </c>
      <c r="F77" s="8">
        <v>41</v>
      </c>
      <c r="G77" s="1">
        <f>VLOOKUP(A:A,[1]TDSheet!$A:$G,7,0)</f>
        <v>0.3</v>
      </c>
      <c r="H77" s="1" t="e">
        <f>VLOOKUP(A:A,[1]TDSheet!$A:$H,8,0)</f>
        <v>#N/A</v>
      </c>
      <c r="I77" s="14">
        <f>VLOOKUP(A:A,[2]TDSheet!$A:$F,6,0)</f>
        <v>65</v>
      </c>
      <c r="J77" s="14">
        <f t="shared" si="13"/>
        <v>0</v>
      </c>
      <c r="K77" s="14">
        <f>VLOOKUP(A:A,[1]TDSheet!$A:$M,13,0)</f>
        <v>40</v>
      </c>
      <c r="L77" s="14">
        <f>VLOOKUP(A:A,[1]TDSheet!$A:$N,14,0)</f>
        <v>0</v>
      </c>
      <c r="M77" s="14">
        <f>VLOOKUP(A:A,[1]TDSheet!$A:$O,15,0)</f>
        <v>0</v>
      </c>
      <c r="N77" s="14">
        <f>VLOOKUP(A:A,[1]TDSheet!$A:$T,20,0)</f>
        <v>0</v>
      </c>
      <c r="O77" s="14"/>
      <c r="P77" s="14"/>
      <c r="Q77" s="14"/>
      <c r="R77" s="14"/>
      <c r="S77" s="14">
        <f t="shared" si="14"/>
        <v>13</v>
      </c>
      <c r="T77" s="16">
        <v>40</v>
      </c>
      <c r="U77" s="17">
        <f t="shared" si="15"/>
        <v>9.3076923076923084</v>
      </c>
      <c r="V77" s="14">
        <f t="shared" si="16"/>
        <v>3.1538461538461537</v>
      </c>
      <c r="W77" s="14"/>
      <c r="X77" s="14"/>
      <c r="Y77" s="14">
        <f>VLOOKUP(A:A,[1]TDSheet!$A:$Y,25,0)</f>
        <v>11.2</v>
      </c>
      <c r="Z77" s="14">
        <f>VLOOKUP(A:A,[1]TDSheet!$A:$Z,26,0)</f>
        <v>10</v>
      </c>
      <c r="AA77" s="14">
        <f>VLOOKUP(A:A,[1]TDSheet!$A:$AA,27,0)</f>
        <v>13.2</v>
      </c>
      <c r="AB77" s="14">
        <v>0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17"/>
        <v>12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9</v>
      </c>
      <c r="C78" s="8">
        <v>274.05</v>
      </c>
      <c r="D78" s="8">
        <v>252.21700000000001</v>
      </c>
      <c r="E78" s="19">
        <v>249</v>
      </c>
      <c r="F78" s="19">
        <v>268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234.39699999999999</v>
      </c>
      <c r="J78" s="14">
        <f t="shared" si="13"/>
        <v>14.603000000000009</v>
      </c>
      <c r="K78" s="14">
        <f>VLOOKUP(A:A,[1]TDSheet!$A:$M,13,0)</f>
        <v>80</v>
      </c>
      <c r="L78" s="14">
        <f>VLOOKUP(A:A,[1]TDSheet!$A:$N,14,0)</f>
        <v>100</v>
      </c>
      <c r="M78" s="14">
        <f>VLOOKUP(A:A,[1]TDSheet!$A:$O,15,0)</f>
        <v>0</v>
      </c>
      <c r="N78" s="14">
        <f>VLOOKUP(A:A,[1]TDSheet!$A:$T,20,0)</f>
        <v>50</v>
      </c>
      <c r="O78" s="14"/>
      <c r="P78" s="14"/>
      <c r="Q78" s="14"/>
      <c r="R78" s="14"/>
      <c r="S78" s="14">
        <f t="shared" si="14"/>
        <v>49.8</v>
      </c>
      <c r="T78" s="16"/>
      <c r="U78" s="17">
        <f t="shared" si="15"/>
        <v>10</v>
      </c>
      <c r="V78" s="14">
        <f t="shared" si="16"/>
        <v>5.381526104417671</v>
      </c>
      <c r="W78" s="14"/>
      <c r="X78" s="14"/>
      <c r="Y78" s="14">
        <f>VLOOKUP(A:A,[1]TDSheet!$A:$Y,25,0)</f>
        <v>66.8</v>
      </c>
      <c r="Z78" s="14">
        <f>VLOOKUP(A:A,[1]TDSheet!$A:$Z,26,0)</f>
        <v>68.8</v>
      </c>
      <c r="AA78" s="14">
        <f>VLOOKUP(A:A,[1]TDSheet!$A:$AA,27,0)</f>
        <v>66.8</v>
      </c>
      <c r="AB78" s="14">
        <f>VLOOKUP(A:A,[3]TDSheet!$A:$D,4,0)</f>
        <v>53.286999999999999</v>
      </c>
      <c r="AC78" s="14" t="str">
        <f>VLOOKUP(A:A,[1]TDSheet!$A:$AC,29,0)</f>
        <v>увел</v>
      </c>
      <c r="AD78" s="14" t="str">
        <f>VLOOKUP(A:A,[1]TDSheet!$A:$AD,30,0)</f>
        <v>увел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9</v>
      </c>
      <c r="C79" s="8">
        <v>31.617000000000001</v>
      </c>
      <c r="D79" s="8">
        <v>50.820999999999998</v>
      </c>
      <c r="E79" s="8">
        <v>45.686999999999998</v>
      </c>
      <c r="F79" s="8">
        <v>36.750999999999998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46.1</v>
      </c>
      <c r="J79" s="14">
        <f t="shared" si="13"/>
        <v>-0.41300000000000381</v>
      </c>
      <c r="K79" s="14">
        <f>VLOOKUP(A:A,[1]TDSheet!$A:$M,13,0)</f>
        <v>30</v>
      </c>
      <c r="L79" s="14">
        <f>VLOOKUP(A:A,[1]TDSheet!$A:$N,14,0)</f>
        <v>0</v>
      </c>
      <c r="M79" s="14">
        <f>VLOOKUP(A:A,[1]TDSheet!$A:$O,15,0)</f>
        <v>0</v>
      </c>
      <c r="N79" s="14">
        <f>VLOOKUP(A:A,[1]TDSheet!$A:$T,20,0)</f>
        <v>0</v>
      </c>
      <c r="O79" s="14"/>
      <c r="P79" s="14"/>
      <c r="Q79" s="14"/>
      <c r="R79" s="14"/>
      <c r="S79" s="14">
        <f t="shared" si="14"/>
        <v>9.1373999999999995</v>
      </c>
      <c r="T79" s="16">
        <v>10</v>
      </c>
      <c r="U79" s="17">
        <f t="shared" si="15"/>
        <v>8.3996541685818737</v>
      </c>
      <c r="V79" s="14">
        <f t="shared" si="16"/>
        <v>4.0220412808895309</v>
      </c>
      <c r="W79" s="14"/>
      <c r="X79" s="14"/>
      <c r="Y79" s="14">
        <f>VLOOKUP(A:A,[1]TDSheet!$A:$Y,25,0)</f>
        <v>11.8118</v>
      </c>
      <c r="Z79" s="14">
        <f>VLOOKUP(A:A,[1]TDSheet!$A:$Z,26,0)</f>
        <v>6.3130000000000006</v>
      </c>
      <c r="AA79" s="14">
        <f>VLOOKUP(A:A,[1]TDSheet!$A:$AA,27,0)</f>
        <v>14.622999999999999</v>
      </c>
      <c r="AB79" s="14">
        <f>VLOOKUP(A:A,[3]TDSheet!$A:$D,4,0)</f>
        <v>9.8919999999999995</v>
      </c>
      <c r="AC79" s="14" t="str">
        <f>VLOOKUP(A:A,[1]TDSheet!$A:$AC,29,0)</f>
        <v>Витал</v>
      </c>
      <c r="AD79" s="14" t="str">
        <f>VLOOKUP(A:A,[1]TDSheet!$A:$AD,30,0)</f>
        <v>костик</v>
      </c>
      <c r="AE79" s="14">
        <f t="shared" si="17"/>
        <v>10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9</v>
      </c>
      <c r="C80" s="8">
        <v>262.07600000000002</v>
      </c>
      <c r="D80" s="8">
        <v>227.46299999999999</v>
      </c>
      <c r="E80" s="8">
        <v>142.524</v>
      </c>
      <c r="F80" s="8">
        <v>341.01600000000002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138</v>
      </c>
      <c r="J80" s="14">
        <f t="shared" si="13"/>
        <v>4.5240000000000009</v>
      </c>
      <c r="K80" s="14">
        <f>VLOOKUP(A:A,[1]TDSheet!$A:$M,13,0)</f>
        <v>0</v>
      </c>
      <c r="L80" s="14">
        <f>VLOOKUP(A:A,[1]TDSheet!$A:$N,14,0)</f>
        <v>0</v>
      </c>
      <c r="M80" s="14">
        <f>VLOOKUP(A:A,[1]TDSheet!$A:$O,15,0)</f>
        <v>0</v>
      </c>
      <c r="N80" s="14">
        <f>VLOOKUP(A:A,[1]TDSheet!$A:$T,20,0)</f>
        <v>0</v>
      </c>
      <c r="O80" s="14"/>
      <c r="P80" s="14"/>
      <c r="Q80" s="14"/>
      <c r="R80" s="14"/>
      <c r="S80" s="14">
        <f t="shared" si="14"/>
        <v>28.504799999999999</v>
      </c>
      <c r="T80" s="16"/>
      <c r="U80" s="17">
        <f t="shared" si="15"/>
        <v>11.963458785888694</v>
      </c>
      <c r="V80" s="14">
        <f t="shared" si="16"/>
        <v>11.963458785888694</v>
      </c>
      <c r="W80" s="14"/>
      <c r="X80" s="14"/>
      <c r="Y80" s="14">
        <f>VLOOKUP(A:A,[1]TDSheet!$A:$Y,25,0)</f>
        <v>37.167000000000002</v>
      </c>
      <c r="Z80" s="14">
        <f>VLOOKUP(A:A,[1]TDSheet!$A:$Z,26,0)</f>
        <v>54.051000000000002</v>
      </c>
      <c r="AA80" s="14">
        <f>VLOOKUP(A:A,[1]TDSheet!$A:$AA,27,0)</f>
        <v>35.796399999999998</v>
      </c>
      <c r="AB80" s="14">
        <f>VLOOKUP(A:A,[3]TDSheet!$A:$D,4,0)</f>
        <v>7.4720000000000004</v>
      </c>
      <c r="AC80" s="14" t="str">
        <f>VLOOKUP(A:A,[1]TDSheet!$A:$AC,29,0)</f>
        <v>Витал</v>
      </c>
      <c r="AD80" s="14" t="str">
        <f>VLOOKUP(A:A,[1]TDSheet!$A:$AD,30,0)</f>
        <v>Витал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162</v>
      </c>
      <c r="D81" s="8">
        <v>186</v>
      </c>
      <c r="E81" s="8">
        <v>261</v>
      </c>
      <c r="F81" s="8">
        <v>78</v>
      </c>
      <c r="G81" s="1">
        <f>VLOOKUP(A:A,[1]TDSheet!$A:$G,7,0)</f>
        <v>0.33</v>
      </c>
      <c r="H81" s="1">
        <f>VLOOKUP(A:A,[1]TDSheet!$A:$H,8,0)</f>
        <v>30</v>
      </c>
      <c r="I81" s="14">
        <f>VLOOKUP(A:A,[2]TDSheet!$A:$F,6,0)</f>
        <v>397</v>
      </c>
      <c r="J81" s="14">
        <f t="shared" si="13"/>
        <v>-136</v>
      </c>
      <c r="K81" s="14">
        <f>VLOOKUP(A:A,[1]TDSheet!$A:$M,13,0)</f>
        <v>60</v>
      </c>
      <c r="L81" s="14">
        <f>VLOOKUP(A:A,[1]TDSheet!$A:$N,14,0)</f>
        <v>60</v>
      </c>
      <c r="M81" s="14">
        <f>VLOOKUP(A:A,[1]TDSheet!$A:$O,15,0)</f>
        <v>60</v>
      </c>
      <c r="N81" s="14">
        <f>VLOOKUP(A:A,[1]TDSheet!$A:$T,20,0)</f>
        <v>120</v>
      </c>
      <c r="O81" s="14"/>
      <c r="P81" s="14"/>
      <c r="Q81" s="14"/>
      <c r="R81" s="14"/>
      <c r="S81" s="14">
        <f t="shared" si="14"/>
        <v>52.2</v>
      </c>
      <c r="T81" s="16">
        <v>60</v>
      </c>
      <c r="U81" s="17">
        <f t="shared" si="15"/>
        <v>8.3908045977011483</v>
      </c>
      <c r="V81" s="14">
        <f t="shared" si="16"/>
        <v>1.4942528735632183</v>
      </c>
      <c r="W81" s="14"/>
      <c r="X81" s="14"/>
      <c r="Y81" s="14">
        <f>VLOOKUP(A:A,[1]TDSheet!$A:$Y,25,0)</f>
        <v>92.8</v>
      </c>
      <c r="Z81" s="14">
        <f>VLOOKUP(A:A,[1]TDSheet!$A:$Z,26,0)</f>
        <v>51.8</v>
      </c>
      <c r="AA81" s="14">
        <f>VLOOKUP(A:A,[1]TDSheet!$A:$AA,27,0)</f>
        <v>74.8</v>
      </c>
      <c r="AB81" s="14">
        <f>VLOOKUP(A:A,[3]TDSheet!$A:$D,4,0)</f>
        <v>55</v>
      </c>
      <c r="AC81" s="14" t="str">
        <f>VLOOKUP(A:A,[1]TDSheet!$A:$AC,29,0)</f>
        <v>Витал</v>
      </c>
      <c r="AD81" s="14" t="str">
        <f>VLOOKUP(A:A,[1]TDSheet!$A:$AD,30,0)</f>
        <v>Витал</v>
      </c>
      <c r="AE81" s="14">
        <f t="shared" si="17"/>
        <v>19.8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14</v>
      </c>
      <c r="D82" s="8">
        <v>42</v>
      </c>
      <c r="E82" s="8">
        <v>18</v>
      </c>
      <c r="F82" s="8">
        <v>38</v>
      </c>
      <c r="G82" s="1">
        <f>VLOOKUP(A:A,[1]TDSheet!$A:$G,7,0)</f>
        <v>0.16</v>
      </c>
      <c r="H82" s="1" t="e">
        <f>VLOOKUP(A:A,[1]TDSheet!$A:$H,8,0)</f>
        <v>#N/A</v>
      </c>
      <c r="I82" s="14">
        <f>VLOOKUP(A:A,[2]TDSheet!$A:$F,6,0)</f>
        <v>18</v>
      </c>
      <c r="J82" s="14">
        <f t="shared" si="13"/>
        <v>0</v>
      </c>
      <c r="K82" s="14">
        <f>VLOOKUP(A:A,[1]TDSheet!$A:$M,13,0)</f>
        <v>40</v>
      </c>
      <c r="L82" s="14">
        <f>VLOOKUP(A:A,[1]TDSheet!$A:$N,14,0)</f>
        <v>0</v>
      </c>
      <c r="M82" s="14">
        <f>VLOOKUP(A:A,[1]TDSheet!$A:$O,15,0)</f>
        <v>0</v>
      </c>
      <c r="N82" s="14">
        <f>VLOOKUP(A:A,[1]TDSheet!$A:$T,20,0)</f>
        <v>0</v>
      </c>
      <c r="O82" s="14"/>
      <c r="P82" s="14"/>
      <c r="Q82" s="14"/>
      <c r="R82" s="14"/>
      <c r="S82" s="14">
        <f t="shared" si="14"/>
        <v>3.6</v>
      </c>
      <c r="T82" s="16"/>
      <c r="U82" s="17">
        <f t="shared" si="15"/>
        <v>21.666666666666668</v>
      </c>
      <c r="V82" s="14">
        <f t="shared" si="16"/>
        <v>10.555555555555555</v>
      </c>
      <c r="W82" s="14"/>
      <c r="X82" s="14"/>
      <c r="Y82" s="14">
        <f>VLOOKUP(A:A,[1]TDSheet!$A:$Y,25,0)</f>
        <v>0</v>
      </c>
      <c r="Z82" s="14">
        <f>VLOOKUP(A:A,[1]TDSheet!$A:$Z,26,0)</f>
        <v>1.4</v>
      </c>
      <c r="AA82" s="14">
        <f>VLOOKUP(A:A,[1]TDSheet!$A:$AA,27,0)</f>
        <v>8.1999999999999993</v>
      </c>
      <c r="AB82" s="14">
        <f>VLOOKUP(A:A,[3]TDSheet!$A:$D,4,0)</f>
        <v>2</v>
      </c>
      <c r="AC82" s="21" t="s">
        <v>132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103</v>
      </c>
      <c r="B83" s="7" t="s">
        <v>8</v>
      </c>
      <c r="C83" s="8">
        <v>45</v>
      </c>
      <c r="D83" s="8">
        <v>40</v>
      </c>
      <c r="E83" s="8">
        <v>51</v>
      </c>
      <c r="F83" s="8">
        <v>34</v>
      </c>
      <c r="G83" s="1">
        <f>VLOOKUP(A:A,[1]TDSheet!$A:$G,7,0)</f>
        <v>0.6</v>
      </c>
      <c r="H83" s="1" t="e">
        <f>VLOOKUP(A:A,[1]TDSheet!$A:$H,8,0)</f>
        <v>#N/A</v>
      </c>
      <c r="I83" s="14">
        <f>VLOOKUP(A:A,[2]TDSheet!$A:$F,6,0)</f>
        <v>51</v>
      </c>
      <c r="J83" s="14">
        <f t="shared" si="13"/>
        <v>0</v>
      </c>
      <c r="K83" s="14">
        <f>VLOOKUP(A:A,[1]TDSheet!$A:$M,13,0)</f>
        <v>0</v>
      </c>
      <c r="L83" s="14">
        <f>VLOOKUP(A:A,[1]TDSheet!$A:$N,14,0)</f>
        <v>0</v>
      </c>
      <c r="M83" s="14">
        <f>VLOOKUP(A:A,[1]TDSheet!$A:$O,15,0)</f>
        <v>40</v>
      </c>
      <c r="N83" s="14">
        <f>VLOOKUP(A:A,[1]TDSheet!$A:$T,20,0)</f>
        <v>40</v>
      </c>
      <c r="O83" s="14"/>
      <c r="P83" s="14"/>
      <c r="Q83" s="14"/>
      <c r="R83" s="14"/>
      <c r="S83" s="14">
        <f t="shared" si="14"/>
        <v>10.199999999999999</v>
      </c>
      <c r="T83" s="16"/>
      <c r="U83" s="17">
        <f t="shared" si="15"/>
        <v>11.176470588235295</v>
      </c>
      <c r="V83" s="14">
        <f t="shared" si="16"/>
        <v>3.3333333333333335</v>
      </c>
      <c r="W83" s="14"/>
      <c r="X83" s="14"/>
      <c r="Y83" s="14">
        <f>VLOOKUP(A:A,[1]TDSheet!$A:$Y,25,0)</f>
        <v>0</v>
      </c>
      <c r="Z83" s="14">
        <f>VLOOKUP(A:A,[1]TDSheet!$A:$Z,26,0)</f>
        <v>6.2</v>
      </c>
      <c r="AA83" s="14">
        <f>VLOOKUP(A:A,[1]TDSheet!$A:$AA,27,0)</f>
        <v>10.4</v>
      </c>
      <c r="AB83" s="14">
        <f>VLOOKUP(A:A,[3]TDSheet!$A:$D,4,0)</f>
        <v>3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86</v>
      </c>
      <c r="B84" s="7" t="s">
        <v>9</v>
      </c>
      <c r="C84" s="8">
        <v>284.75599999999997</v>
      </c>
      <c r="D84" s="8">
        <v>210.83199999999999</v>
      </c>
      <c r="E84" s="8">
        <v>237.565</v>
      </c>
      <c r="F84" s="8">
        <v>254.76599999999999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229.9</v>
      </c>
      <c r="J84" s="14">
        <f t="shared" si="13"/>
        <v>7.664999999999992</v>
      </c>
      <c r="K84" s="14">
        <f>VLOOKUP(A:A,[1]TDSheet!$A:$M,13,0)</f>
        <v>0</v>
      </c>
      <c r="L84" s="14">
        <f>VLOOKUP(A:A,[1]TDSheet!$A:$N,14,0)</f>
        <v>0</v>
      </c>
      <c r="M84" s="14">
        <f>VLOOKUP(A:A,[1]TDSheet!$A:$O,15,0)</f>
        <v>50</v>
      </c>
      <c r="N84" s="14">
        <f>VLOOKUP(A:A,[1]TDSheet!$A:$T,20,0)</f>
        <v>120</v>
      </c>
      <c r="O84" s="14"/>
      <c r="P84" s="14"/>
      <c r="Q84" s="14"/>
      <c r="R84" s="14"/>
      <c r="S84" s="14">
        <f t="shared" si="14"/>
        <v>47.512999999999998</v>
      </c>
      <c r="T84" s="16">
        <v>30</v>
      </c>
      <c r="U84" s="17">
        <f t="shared" si="15"/>
        <v>9.5714015111653641</v>
      </c>
      <c r="V84" s="14">
        <f t="shared" si="16"/>
        <v>5.3620272346515687</v>
      </c>
      <c r="W84" s="14"/>
      <c r="X84" s="14"/>
      <c r="Y84" s="14">
        <f>VLOOKUP(A:A,[1]TDSheet!$A:$Y,25,0)</f>
        <v>14.1988</v>
      </c>
      <c r="Z84" s="14">
        <f>VLOOKUP(A:A,[1]TDSheet!$A:$Z,26,0)</f>
        <v>64.609799999999993</v>
      </c>
      <c r="AA84" s="14">
        <f>VLOOKUP(A:A,[1]TDSheet!$A:$AA,27,0)</f>
        <v>50.4482</v>
      </c>
      <c r="AB84" s="14">
        <f>VLOOKUP(A:A,[3]TDSheet!$A:$D,4,0)</f>
        <v>35.676000000000002</v>
      </c>
      <c r="AC84" s="14" t="str">
        <f>VLOOKUP(A:A,[1]TDSheet!$A:$AC,29,0)</f>
        <v>зв60</v>
      </c>
      <c r="AD84" s="14" t="e">
        <f>VLOOKUP(A:A,[1]TDSheet!$A:$AD,30,0)</f>
        <v>#N/A</v>
      </c>
      <c r="AE84" s="14">
        <f t="shared" si="17"/>
        <v>30</v>
      </c>
      <c r="AF84" s="14"/>
      <c r="AG84" s="14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316</v>
      </c>
      <c r="D85" s="8">
        <v>165</v>
      </c>
      <c r="E85" s="8">
        <v>159</v>
      </c>
      <c r="F85" s="8">
        <v>317</v>
      </c>
      <c r="G85" s="1">
        <f>VLOOKUP(A:A,[1]TDSheet!$A:$G,7,0)</f>
        <v>0.35</v>
      </c>
      <c r="H85" s="1">
        <f>VLOOKUP(A:A,[1]TDSheet!$A:$H,8,0)</f>
        <v>60</v>
      </c>
      <c r="I85" s="14">
        <f>VLOOKUP(A:A,[2]TDSheet!$A:$F,6,0)</f>
        <v>169</v>
      </c>
      <c r="J85" s="14">
        <f t="shared" si="13"/>
        <v>-10</v>
      </c>
      <c r="K85" s="14">
        <f>VLOOKUP(A:A,[1]TDSheet!$A:$M,13,0)</f>
        <v>0</v>
      </c>
      <c r="L85" s="14">
        <f>VLOOKUP(A:A,[1]TDSheet!$A:$N,14,0)</f>
        <v>0</v>
      </c>
      <c r="M85" s="14">
        <f>VLOOKUP(A:A,[1]TDSheet!$A:$O,15,0)</f>
        <v>0</v>
      </c>
      <c r="N85" s="14">
        <f>VLOOKUP(A:A,[1]TDSheet!$A:$T,20,0)</f>
        <v>0</v>
      </c>
      <c r="O85" s="14"/>
      <c r="P85" s="14"/>
      <c r="Q85" s="14"/>
      <c r="R85" s="14"/>
      <c r="S85" s="14">
        <f t="shared" si="14"/>
        <v>31.8</v>
      </c>
      <c r="T85" s="16"/>
      <c r="U85" s="17">
        <f t="shared" si="15"/>
        <v>9.9685534591194962</v>
      </c>
      <c r="V85" s="14">
        <f t="shared" si="16"/>
        <v>9.9685534591194962</v>
      </c>
      <c r="W85" s="14"/>
      <c r="X85" s="14"/>
      <c r="Y85" s="14">
        <f>VLOOKUP(A:A,[1]TDSheet!$A:$Y,25,0)</f>
        <v>55</v>
      </c>
      <c r="Z85" s="14">
        <f>VLOOKUP(A:A,[1]TDSheet!$A:$Z,26,0)</f>
        <v>59.6</v>
      </c>
      <c r="AA85" s="14">
        <f>VLOOKUP(A:A,[1]TDSheet!$A:$AA,27,0)</f>
        <v>39.4</v>
      </c>
      <c r="AB85" s="14">
        <f>VLOOKUP(A:A,[3]TDSheet!$A:$D,4,0)</f>
        <v>43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88</v>
      </c>
      <c r="B86" s="7" t="s">
        <v>9</v>
      </c>
      <c r="C86" s="8">
        <v>116.705</v>
      </c>
      <c r="D86" s="8">
        <v>63.545000000000002</v>
      </c>
      <c r="E86" s="8">
        <v>125.3</v>
      </c>
      <c r="F86" s="8">
        <v>50.398000000000003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124.1</v>
      </c>
      <c r="J86" s="14">
        <f t="shared" si="13"/>
        <v>1.2000000000000028</v>
      </c>
      <c r="K86" s="14">
        <f>VLOOKUP(A:A,[1]TDSheet!$A:$M,13,0)</f>
        <v>0</v>
      </c>
      <c r="L86" s="14">
        <f>VLOOKUP(A:A,[1]TDSheet!$A:$N,14,0)</f>
        <v>20</v>
      </c>
      <c r="M86" s="14">
        <f>VLOOKUP(A:A,[1]TDSheet!$A:$O,15,0)</f>
        <v>20</v>
      </c>
      <c r="N86" s="14">
        <f>VLOOKUP(A:A,[1]TDSheet!$A:$T,20,0)</f>
        <v>120</v>
      </c>
      <c r="O86" s="14"/>
      <c r="P86" s="14"/>
      <c r="Q86" s="14"/>
      <c r="R86" s="14"/>
      <c r="S86" s="14">
        <f t="shared" si="14"/>
        <v>25.06</v>
      </c>
      <c r="T86" s="16">
        <v>30</v>
      </c>
      <c r="U86" s="17">
        <f t="shared" si="15"/>
        <v>9.592897047086991</v>
      </c>
      <c r="V86" s="14">
        <f t="shared" si="16"/>
        <v>2.0110933758978455</v>
      </c>
      <c r="W86" s="14"/>
      <c r="X86" s="14"/>
      <c r="Y86" s="14">
        <f>VLOOKUP(A:A,[1]TDSheet!$A:$Y,25,0)</f>
        <v>30.4</v>
      </c>
      <c r="Z86" s="14">
        <f>VLOOKUP(A:A,[1]TDSheet!$A:$Z,26,0)</f>
        <v>27.355</v>
      </c>
      <c r="AA86" s="14">
        <f>VLOOKUP(A:A,[1]TDSheet!$A:$AA,27,0)</f>
        <v>21.040399999999998</v>
      </c>
      <c r="AB86" s="14">
        <f>VLOOKUP(A:A,[3]TDSheet!$A:$D,4,0)</f>
        <v>22.984999999999999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7"/>
        <v>30</v>
      </c>
      <c r="AF86" s="14"/>
      <c r="AG86" s="14"/>
    </row>
    <row r="87" spans="1:33" s="1" customFormat="1" ht="11.1" customHeight="1" outlineLevel="1" x14ac:dyDescent="0.2">
      <c r="A87" s="7" t="s">
        <v>89</v>
      </c>
      <c r="B87" s="7" t="s">
        <v>8</v>
      </c>
      <c r="C87" s="8">
        <v>178</v>
      </c>
      <c r="D87" s="8">
        <v>287</v>
      </c>
      <c r="E87" s="8">
        <v>255</v>
      </c>
      <c r="F87" s="8">
        <v>201</v>
      </c>
      <c r="G87" s="1">
        <f>VLOOKUP(A:A,[1]TDSheet!$A:$G,7,0)</f>
        <v>0.27</v>
      </c>
      <c r="H87" s="1" t="e">
        <f>VLOOKUP(A:A,[1]TDSheet!$A:$H,8,0)</f>
        <v>#N/A</v>
      </c>
      <c r="I87" s="14">
        <f>VLOOKUP(A:A,[2]TDSheet!$A:$F,6,0)</f>
        <v>262</v>
      </c>
      <c r="J87" s="14">
        <f t="shared" si="13"/>
        <v>-7</v>
      </c>
      <c r="K87" s="14">
        <f>VLOOKUP(A:A,[1]TDSheet!$A:$M,13,0)</f>
        <v>120</v>
      </c>
      <c r="L87" s="14">
        <f>VLOOKUP(A:A,[1]TDSheet!$A:$N,14,0)</f>
        <v>0</v>
      </c>
      <c r="M87" s="14">
        <f>VLOOKUP(A:A,[1]TDSheet!$A:$O,15,0)</f>
        <v>40</v>
      </c>
      <c r="N87" s="14">
        <f>VLOOKUP(A:A,[1]TDSheet!$A:$T,20,0)</f>
        <v>120</v>
      </c>
      <c r="O87" s="14"/>
      <c r="P87" s="14"/>
      <c r="Q87" s="14"/>
      <c r="R87" s="14"/>
      <c r="S87" s="14">
        <f t="shared" si="14"/>
        <v>51</v>
      </c>
      <c r="T87" s="16"/>
      <c r="U87" s="17">
        <f t="shared" si="15"/>
        <v>9.4313725490196081</v>
      </c>
      <c r="V87" s="14">
        <f t="shared" si="16"/>
        <v>3.9411764705882355</v>
      </c>
      <c r="W87" s="14"/>
      <c r="X87" s="14"/>
      <c r="Y87" s="14">
        <f>VLOOKUP(A:A,[1]TDSheet!$A:$Y,25,0)</f>
        <v>48.2</v>
      </c>
      <c r="Z87" s="14">
        <f>VLOOKUP(A:A,[1]TDSheet!$A:$Z,26,0)</f>
        <v>52.2</v>
      </c>
      <c r="AA87" s="14">
        <f>VLOOKUP(A:A,[1]TDSheet!$A:$AA,27,0)</f>
        <v>58.8</v>
      </c>
      <c r="AB87" s="14">
        <f>VLOOKUP(A:A,[3]TDSheet!$A:$D,4,0)</f>
        <v>37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104</v>
      </c>
      <c r="B88" s="7" t="s">
        <v>9</v>
      </c>
      <c r="C88" s="8">
        <v>21.501000000000001</v>
      </c>
      <c r="D88" s="8"/>
      <c r="E88" s="8">
        <v>7.359</v>
      </c>
      <c r="F88" s="8">
        <v>13.090999999999999</v>
      </c>
      <c r="G88" s="1">
        <f>VLOOKUP(A:A,[1]TDSheet!$A:$G,7,0)</f>
        <v>1</v>
      </c>
      <c r="H88" s="1" t="e">
        <f>VLOOKUP(A:A,[1]TDSheet!$A:$H,8,0)</f>
        <v>#N/A</v>
      </c>
      <c r="I88" s="14">
        <f>VLOOKUP(A:A,[2]TDSheet!$A:$F,6,0)</f>
        <v>7</v>
      </c>
      <c r="J88" s="14">
        <f t="shared" si="13"/>
        <v>0.35899999999999999</v>
      </c>
      <c r="K88" s="14">
        <f>VLOOKUP(A:A,[1]TDSheet!$A:$M,13,0)</f>
        <v>0</v>
      </c>
      <c r="L88" s="14">
        <f>VLOOKUP(A:A,[1]TDSheet!$A:$N,14,0)</f>
        <v>0</v>
      </c>
      <c r="M88" s="14">
        <f>VLOOKUP(A:A,[1]TDSheet!$A:$O,15,0)</f>
        <v>0</v>
      </c>
      <c r="N88" s="14">
        <f>VLOOKUP(A:A,[1]TDSheet!$A:$T,20,0)</f>
        <v>10</v>
      </c>
      <c r="O88" s="14"/>
      <c r="P88" s="14"/>
      <c r="Q88" s="14"/>
      <c r="R88" s="14"/>
      <c r="S88" s="14">
        <f t="shared" si="14"/>
        <v>1.4718</v>
      </c>
      <c r="T88" s="16"/>
      <c r="U88" s="17">
        <f t="shared" si="15"/>
        <v>15.688952303302079</v>
      </c>
      <c r="V88" s="14">
        <f t="shared" si="16"/>
        <v>8.8945508900665846</v>
      </c>
      <c r="W88" s="14"/>
      <c r="X88" s="14"/>
      <c r="Y88" s="14">
        <f>VLOOKUP(A:A,[1]TDSheet!$A:$Y,25,0)</f>
        <v>3.2258000000000004</v>
      </c>
      <c r="Z88" s="14">
        <f>VLOOKUP(A:A,[1]TDSheet!$A:$Z,26,0)</f>
        <v>0.67380000000000007</v>
      </c>
      <c r="AA88" s="14">
        <f>VLOOKUP(A:A,[1]TDSheet!$A:$AA,27,0)</f>
        <v>2.9622000000000002</v>
      </c>
      <c r="AB88" s="14">
        <v>0</v>
      </c>
      <c r="AC88" s="14" t="str">
        <f>VLOOKUP(A:A,[1]TDSheet!$A:$AC,29,0)</f>
        <v>увел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  <row r="89" spans="1:33" s="1" customFormat="1" ht="11.1" customHeight="1" outlineLevel="1" x14ac:dyDescent="0.2">
      <c r="A89" s="7" t="s">
        <v>105</v>
      </c>
      <c r="B89" s="7" t="s">
        <v>9</v>
      </c>
      <c r="C89" s="8">
        <v>7.05</v>
      </c>
      <c r="D89" s="8">
        <v>43.74</v>
      </c>
      <c r="E89" s="8">
        <v>29.629000000000001</v>
      </c>
      <c r="F89" s="8">
        <v>17.995000000000001</v>
      </c>
      <c r="G89" s="1">
        <f>VLOOKUP(A:A,[1]TDSheet!$A:$G,7,0)</f>
        <v>1</v>
      </c>
      <c r="H89" s="1" t="e">
        <f>VLOOKUP(A:A,[1]TDSheet!$A:$H,8,0)</f>
        <v>#N/A</v>
      </c>
      <c r="I89" s="14">
        <f>VLOOKUP(A:A,[2]TDSheet!$A:$F,6,0)</f>
        <v>27</v>
      </c>
      <c r="J89" s="14">
        <f t="shared" si="13"/>
        <v>2.6290000000000013</v>
      </c>
      <c r="K89" s="14">
        <f>VLOOKUP(A:A,[1]TDSheet!$A:$M,13,0)</f>
        <v>10</v>
      </c>
      <c r="L89" s="14">
        <f>VLOOKUP(A:A,[1]TDSheet!$A:$N,14,0)</f>
        <v>0</v>
      </c>
      <c r="M89" s="14">
        <f>VLOOKUP(A:A,[1]TDSheet!$A:$O,15,0)</f>
        <v>0</v>
      </c>
      <c r="N89" s="14">
        <f>VLOOKUP(A:A,[1]TDSheet!$A:$T,20,0)</f>
        <v>20</v>
      </c>
      <c r="O89" s="14"/>
      <c r="P89" s="14"/>
      <c r="Q89" s="14"/>
      <c r="R89" s="14"/>
      <c r="S89" s="14">
        <f t="shared" si="14"/>
        <v>5.9258000000000006</v>
      </c>
      <c r="T89" s="16">
        <v>10</v>
      </c>
      <c r="U89" s="17">
        <f t="shared" si="15"/>
        <v>9.7868642208646932</v>
      </c>
      <c r="V89" s="14">
        <f t="shared" si="16"/>
        <v>3.0367207803165814</v>
      </c>
      <c r="W89" s="14"/>
      <c r="X89" s="14"/>
      <c r="Y89" s="14">
        <f>VLOOKUP(A:A,[1]TDSheet!$A:$Y,25,0)</f>
        <v>4.1856</v>
      </c>
      <c r="Z89" s="14">
        <f>VLOOKUP(A:A,[1]TDSheet!$A:$Z,26,0)</f>
        <v>2.9064000000000001</v>
      </c>
      <c r="AA89" s="14">
        <f>VLOOKUP(A:A,[1]TDSheet!$A:$AA,27,0)</f>
        <v>5.3781999999999996</v>
      </c>
      <c r="AB89" s="14">
        <f>VLOOKUP(A:A,[3]TDSheet!$A:$D,4,0)</f>
        <v>6.4180000000000001</v>
      </c>
      <c r="AC89" s="14" t="str">
        <f>VLOOKUP(A:A,[1]TDSheet!$A:$AC,29,0)</f>
        <v>Вит</v>
      </c>
      <c r="AD89" s="14" t="e">
        <f>VLOOKUP(A:A,[1]TDSheet!$A:$AD,30,0)</f>
        <v>#N/A</v>
      </c>
      <c r="AE89" s="14">
        <f t="shared" si="17"/>
        <v>10</v>
      </c>
      <c r="AF89" s="14"/>
      <c r="AG89" s="14"/>
    </row>
    <row r="90" spans="1:33" s="1" customFormat="1" ht="11.1" customHeight="1" outlineLevel="1" x14ac:dyDescent="0.2">
      <c r="A90" s="7" t="s">
        <v>90</v>
      </c>
      <c r="B90" s="7" t="s">
        <v>8</v>
      </c>
      <c r="C90" s="8">
        <v>36</v>
      </c>
      <c r="D90" s="8">
        <v>200</v>
      </c>
      <c r="E90" s="8">
        <v>100</v>
      </c>
      <c r="F90" s="8">
        <v>134</v>
      </c>
      <c r="G90" s="1">
        <f>VLOOKUP(A:A,[1]TDSheet!$A:$G,7,0)</f>
        <v>0.3</v>
      </c>
      <c r="H90" s="1" t="e">
        <f>VLOOKUP(A:A,[1]TDSheet!$A:$H,8,0)</f>
        <v>#N/A</v>
      </c>
      <c r="I90" s="14">
        <f>VLOOKUP(A:A,[2]TDSheet!$A:$F,6,0)</f>
        <v>102</v>
      </c>
      <c r="J90" s="14">
        <f t="shared" si="13"/>
        <v>-2</v>
      </c>
      <c r="K90" s="14">
        <f>VLOOKUP(A:A,[1]TDSheet!$A:$M,13,0)</f>
        <v>40</v>
      </c>
      <c r="L90" s="14">
        <f>VLOOKUP(A:A,[1]TDSheet!$A:$N,14,0)</f>
        <v>0</v>
      </c>
      <c r="M90" s="14">
        <f>VLOOKUP(A:A,[1]TDSheet!$A:$O,15,0)</f>
        <v>0</v>
      </c>
      <c r="N90" s="14">
        <f>VLOOKUP(A:A,[1]TDSheet!$A:$T,20,0)</f>
        <v>0</v>
      </c>
      <c r="O90" s="14"/>
      <c r="P90" s="14"/>
      <c r="Q90" s="14"/>
      <c r="R90" s="14"/>
      <c r="S90" s="14">
        <f t="shared" si="14"/>
        <v>20</v>
      </c>
      <c r="T90" s="16"/>
      <c r="U90" s="17">
        <f t="shared" si="15"/>
        <v>8.6999999999999993</v>
      </c>
      <c r="V90" s="14">
        <f t="shared" si="16"/>
        <v>6.7</v>
      </c>
      <c r="W90" s="14"/>
      <c r="X90" s="14"/>
      <c r="Y90" s="14">
        <f>VLOOKUP(A:A,[1]TDSheet!$A:$Y,25,0)</f>
        <v>22</v>
      </c>
      <c r="Z90" s="14">
        <f>VLOOKUP(A:A,[1]TDSheet!$A:$Z,26,0)</f>
        <v>26</v>
      </c>
      <c r="AA90" s="14">
        <f>VLOOKUP(A:A,[1]TDSheet!$A:$AA,27,0)</f>
        <v>31.6</v>
      </c>
      <c r="AB90" s="14">
        <f>VLOOKUP(A:A,[3]TDSheet!$A:$D,4,0)</f>
        <v>18</v>
      </c>
      <c r="AC90" s="14" t="str">
        <f>VLOOKUP(A:A,[1]TDSheet!$A:$AC,29,0)</f>
        <v>увел</v>
      </c>
      <c r="AD90" s="14" t="e">
        <f>VLOOKUP(A:A,[1]TDSheet!$A:$AD,30,0)</f>
        <v>#N/A</v>
      </c>
      <c r="AE90" s="14">
        <f t="shared" si="17"/>
        <v>0</v>
      </c>
      <c r="AF90" s="14"/>
      <c r="AG90" s="14"/>
    </row>
    <row r="91" spans="1:33" s="1" customFormat="1" ht="11.1" customHeight="1" outlineLevel="1" x14ac:dyDescent="0.2">
      <c r="A91" s="7" t="s">
        <v>91</v>
      </c>
      <c r="B91" s="7" t="s">
        <v>8</v>
      </c>
      <c r="C91" s="8">
        <v>4696</v>
      </c>
      <c r="D91" s="8">
        <v>7304</v>
      </c>
      <c r="E91" s="19">
        <v>7598</v>
      </c>
      <c r="F91" s="19">
        <v>4563</v>
      </c>
      <c r="G91" s="1">
        <f>VLOOKUP(A:A,[1]TDSheet!$A:$G,7,0)</f>
        <v>0.41</v>
      </c>
      <c r="H91" s="1" t="e">
        <f>VLOOKUP(A:A,[1]TDSheet!$A:$H,8,0)</f>
        <v>#N/A</v>
      </c>
      <c r="I91" s="14">
        <f>VLOOKUP(A:A,[2]TDSheet!$A:$F,6,0)</f>
        <v>7608</v>
      </c>
      <c r="J91" s="14">
        <f t="shared" si="13"/>
        <v>-10</v>
      </c>
      <c r="K91" s="14">
        <f>VLOOKUP(A:A,[1]TDSheet!$A:$M,13,0)</f>
        <v>2200</v>
      </c>
      <c r="L91" s="14">
        <f>VLOOKUP(A:A,[1]TDSheet!$A:$N,14,0)</f>
        <v>800</v>
      </c>
      <c r="M91" s="14">
        <f>VLOOKUP(A:A,[1]TDSheet!$A:$O,15,0)</f>
        <v>1100</v>
      </c>
      <c r="N91" s="14">
        <f>VLOOKUP(A:A,[1]TDSheet!$A:$T,20,0)</f>
        <v>5500</v>
      </c>
      <c r="O91" s="14"/>
      <c r="P91" s="14"/>
      <c r="Q91" s="14"/>
      <c r="R91" s="14"/>
      <c r="S91" s="14">
        <f t="shared" si="14"/>
        <v>1519.6</v>
      </c>
      <c r="T91" s="16">
        <v>2000</v>
      </c>
      <c r="U91" s="17">
        <f t="shared" si="15"/>
        <v>10.636351671492498</v>
      </c>
      <c r="V91" s="14">
        <f t="shared" si="16"/>
        <v>3.0027638852329561</v>
      </c>
      <c r="W91" s="14"/>
      <c r="X91" s="14"/>
      <c r="Y91" s="14">
        <f>VLOOKUP(A:A,[1]TDSheet!$A:$Y,25,0)</f>
        <v>1493.6</v>
      </c>
      <c r="Z91" s="14">
        <f>VLOOKUP(A:A,[1]TDSheet!$A:$Z,26,0)</f>
        <v>1361</v>
      </c>
      <c r="AA91" s="14">
        <f>VLOOKUP(A:A,[1]TDSheet!$A:$AA,27,0)</f>
        <v>1530.2</v>
      </c>
      <c r="AB91" s="14">
        <f>VLOOKUP(A:A,[3]TDSheet!$A:$D,4,0)</f>
        <v>669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820</v>
      </c>
      <c r="AF91" s="14"/>
      <c r="AG91" s="14"/>
    </row>
    <row r="92" spans="1:33" s="1" customFormat="1" ht="11.1" customHeight="1" outlineLevel="1" x14ac:dyDescent="0.2">
      <c r="A92" s="7" t="s">
        <v>92</v>
      </c>
      <c r="B92" s="7" t="s">
        <v>9</v>
      </c>
      <c r="C92" s="8">
        <v>2418.4569999999999</v>
      </c>
      <c r="D92" s="8">
        <v>4664.277</v>
      </c>
      <c r="E92" s="19">
        <v>3838</v>
      </c>
      <c r="F92" s="19">
        <v>2915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3452.6</v>
      </c>
      <c r="J92" s="14">
        <f t="shared" si="13"/>
        <v>385.40000000000009</v>
      </c>
      <c r="K92" s="14">
        <f>VLOOKUP(A:A,[1]TDSheet!$A:$M,13,0)</f>
        <v>1100</v>
      </c>
      <c r="L92" s="14">
        <f>VLOOKUP(A:A,[1]TDSheet!$A:$N,14,0)</f>
        <v>500</v>
      </c>
      <c r="M92" s="14">
        <f>VLOOKUP(A:A,[1]TDSheet!$A:$O,15,0)</f>
        <v>500</v>
      </c>
      <c r="N92" s="14">
        <f>VLOOKUP(A:A,[1]TDSheet!$A:$T,20,0)</f>
        <v>2300</v>
      </c>
      <c r="O92" s="14"/>
      <c r="P92" s="14"/>
      <c r="Q92" s="14"/>
      <c r="R92" s="14"/>
      <c r="S92" s="14">
        <f t="shared" si="14"/>
        <v>767.6</v>
      </c>
      <c r="T92" s="16">
        <v>900</v>
      </c>
      <c r="U92" s="17">
        <f t="shared" si="15"/>
        <v>10.702188639916622</v>
      </c>
      <c r="V92" s="14">
        <f t="shared" si="16"/>
        <v>3.7975508077123501</v>
      </c>
      <c r="W92" s="14"/>
      <c r="X92" s="14"/>
      <c r="Y92" s="14">
        <f>VLOOKUP(A:A,[1]TDSheet!$A:$Y,25,0)</f>
        <v>706</v>
      </c>
      <c r="Z92" s="14">
        <f>VLOOKUP(A:A,[1]TDSheet!$A:$Z,26,0)</f>
        <v>748</v>
      </c>
      <c r="AA92" s="14">
        <f>VLOOKUP(A:A,[1]TDSheet!$A:$AA,27,0)</f>
        <v>819.6</v>
      </c>
      <c r="AB92" s="14">
        <f>VLOOKUP(A:A,[3]TDSheet!$A:$D,4,0)</f>
        <v>422.78300000000002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7"/>
        <v>900</v>
      </c>
      <c r="AF92" s="14"/>
      <c r="AG92" s="14"/>
    </row>
    <row r="93" spans="1:33" s="1" customFormat="1" ht="11.1" customHeight="1" outlineLevel="1" x14ac:dyDescent="0.2">
      <c r="A93" s="7" t="s">
        <v>93</v>
      </c>
      <c r="B93" s="7" t="s">
        <v>8</v>
      </c>
      <c r="C93" s="8">
        <v>1287</v>
      </c>
      <c r="D93" s="8">
        <v>2640</v>
      </c>
      <c r="E93" s="8">
        <v>1977</v>
      </c>
      <c r="F93" s="8">
        <v>1849</v>
      </c>
      <c r="G93" s="1">
        <f>VLOOKUP(A:A,[1]TDSheet!$A:$G,7,0)</f>
        <v>0.35</v>
      </c>
      <c r="H93" s="1" t="e">
        <f>VLOOKUP(A:A,[1]TDSheet!$A:$H,8,0)</f>
        <v>#N/A</v>
      </c>
      <c r="I93" s="14">
        <f>VLOOKUP(A:A,[2]TDSheet!$A:$F,6,0)</f>
        <v>2041</v>
      </c>
      <c r="J93" s="14">
        <f t="shared" si="13"/>
        <v>-64</v>
      </c>
      <c r="K93" s="14">
        <f>VLOOKUP(A:A,[1]TDSheet!$A:$M,13,0)</f>
        <v>840</v>
      </c>
      <c r="L93" s="14">
        <f>VLOOKUP(A:A,[1]TDSheet!$A:$N,14,0)</f>
        <v>0</v>
      </c>
      <c r="M93" s="14">
        <f>VLOOKUP(A:A,[1]TDSheet!$A:$O,15,0)</f>
        <v>280</v>
      </c>
      <c r="N93" s="14">
        <f>VLOOKUP(A:A,[1]TDSheet!$A:$T,20,0)</f>
        <v>1200</v>
      </c>
      <c r="O93" s="14"/>
      <c r="P93" s="14"/>
      <c r="Q93" s="14"/>
      <c r="R93" s="14"/>
      <c r="S93" s="14">
        <f t="shared" si="14"/>
        <v>395.4</v>
      </c>
      <c r="T93" s="16"/>
      <c r="U93" s="17">
        <f t="shared" si="15"/>
        <v>10.543753161355589</v>
      </c>
      <c r="V93" s="14">
        <f t="shared" si="16"/>
        <v>4.6762771876580684</v>
      </c>
      <c r="W93" s="14"/>
      <c r="X93" s="14"/>
      <c r="Y93" s="14">
        <f>VLOOKUP(A:A,[1]TDSheet!$A:$Y,25,0)</f>
        <v>483.6</v>
      </c>
      <c r="Z93" s="14">
        <f>VLOOKUP(A:A,[1]TDSheet!$A:$Z,26,0)</f>
        <v>430</v>
      </c>
      <c r="AA93" s="14">
        <f>VLOOKUP(A:A,[1]TDSheet!$A:$AA,27,0)</f>
        <v>469.6</v>
      </c>
      <c r="AB93" s="14">
        <f>VLOOKUP(A:A,[3]TDSheet!$A:$D,4,0)</f>
        <v>234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17"/>
        <v>0</v>
      </c>
      <c r="AF93" s="14"/>
      <c r="AG93" s="14"/>
    </row>
    <row r="94" spans="1:33" s="1" customFormat="1" ht="11.1" customHeight="1" outlineLevel="1" x14ac:dyDescent="0.2">
      <c r="A94" s="7" t="s">
        <v>94</v>
      </c>
      <c r="B94" s="7" t="s">
        <v>8</v>
      </c>
      <c r="C94" s="8">
        <v>306</v>
      </c>
      <c r="D94" s="8">
        <v>210</v>
      </c>
      <c r="E94" s="8">
        <v>190</v>
      </c>
      <c r="F94" s="8">
        <v>304</v>
      </c>
      <c r="G94" s="1">
        <f>VLOOKUP(A:A,[1]TDSheet!$A:$G,7,0)</f>
        <v>0.6</v>
      </c>
      <c r="H94" s="1" t="e">
        <f>VLOOKUP(A:A,[1]TDSheet!$A:$H,8,0)</f>
        <v>#N/A</v>
      </c>
      <c r="I94" s="14">
        <f>VLOOKUP(A:A,[2]TDSheet!$A:$F,6,0)</f>
        <v>203</v>
      </c>
      <c r="J94" s="14">
        <f t="shared" si="13"/>
        <v>-13</v>
      </c>
      <c r="K94" s="14">
        <f>VLOOKUP(A:A,[1]TDSheet!$A:$M,13,0)</f>
        <v>0</v>
      </c>
      <c r="L94" s="14">
        <f>VLOOKUP(A:A,[1]TDSheet!$A:$N,14,0)</f>
        <v>0</v>
      </c>
      <c r="M94" s="14">
        <f>VLOOKUP(A:A,[1]TDSheet!$A:$O,15,0)</f>
        <v>0</v>
      </c>
      <c r="N94" s="14">
        <f>VLOOKUP(A:A,[1]TDSheet!$A:$T,20,0)</f>
        <v>0</v>
      </c>
      <c r="O94" s="14"/>
      <c r="P94" s="14"/>
      <c r="Q94" s="14"/>
      <c r="R94" s="14"/>
      <c r="S94" s="14">
        <f t="shared" si="14"/>
        <v>38</v>
      </c>
      <c r="T94" s="16">
        <v>60</v>
      </c>
      <c r="U94" s="17">
        <f t="shared" si="15"/>
        <v>9.5789473684210531</v>
      </c>
      <c r="V94" s="14">
        <f t="shared" si="16"/>
        <v>8</v>
      </c>
      <c r="W94" s="14"/>
      <c r="X94" s="14"/>
      <c r="Y94" s="14">
        <f>VLOOKUP(A:A,[1]TDSheet!$A:$Y,25,0)</f>
        <v>52.6</v>
      </c>
      <c r="Z94" s="14">
        <f>VLOOKUP(A:A,[1]TDSheet!$A:$Z,26,0)</f>
        <v>62</v>
      </c>
      <c r="AA94" s="14">
        <f>VLOOKUP(A:A,[1]TDSheet!$A:$AA,27,0)</f>
        <v>37.200000000000003</v>
      </c>
      <c r="AB94" s="14">
        <f>VLOOKUP(A:A,[3]TDSheet!$A:$D,4,0)</f>
        <v>60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36</v>
      </c>
      <c r="AF94" s="14"/>
      <c r="AG94" s="14"/>
    </row>
    <row r="95" spans="1:33" s="1" customFormat="1" ht="11.1" customHeight="1" outlineLevel="1" x14ac:dyDescent="0.2">
      <c r="A95" s="7" t="s">
        <v>95</v>
      </c>
      <c r="B95" s="7" t="s">
        <v>9</v>
      </c>
      <c r="C95" s="8">
        <v>228.065</v>
      </c>
      <c r="D95" s="8">
        <v>199.11600000000001</v>
      </c>
      <c r="E95" s="8">
        <v>252.935</v>
      </c>
      <c r="F95" s="8">
        <v>169.56899999999999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253</v>
      </c>
      <c r="J95" s="14">
        <f t="shared" si="13"/>
        <v>-6.4999999999997726E-2</v>
      </c>
      <c r="K95" s="14">
        <f>VLOOKUP(A:A,[1]TDSheet!$A:$M,13,0)</f>
        <v>80</v>
      </c>
      <c r="L95" s="14">
        <f>VLOOKUP(A:A,[1]TDSheet!$A:$N,14,0)</f>
        <v>50</v>
      </c>
      <c r="M95" s="14">
        <f>VLOOKUP(A:A,[1]TDSheet!$A:$O,15,0)</f>
        <v>0</v>
      </c>
      <c r="N95" s="14">
        <f>VLOOKUP(A:A,[1]TDSheet!$A:$T,20,0)</f>
        <v>150</v>
      </c>
      <c r="O95" s="14"/>
      <c r="P95" s="14"/>
      <c r="Q95" s="14"/>
      <c r="R95" s="14"/>
      <c r="S95" s="14">
        <f t="shared" si="14"/>
        <v>50.587000000000003</v>
      </c>
      <c r="T95" s="16">
        <v>30</v>
      </c>
      <c r="U95" s="17">
        <f t="shared" si="15"/>
        <v>9.4800838160001568</v>
      </c>
      <c r="V95" s="14">
        <f t="shared" si="16"/>
        <v>3.3520272006642018</v>
      </c>
      <c r="W95" s="14"/>
      <c r="X95" s="14"/>
      <c r="Y95" s="14">
        <f>VLOOKUP(A:A,[1]TDSheet!$A:$Y,25,0)</f>
        <v>71.275599999999997</v>
      </c>
      <c r="Z95" s="14">
        <f>VLOOKUP(A:A,[1]TDSheet!$A:$Z,26,0)</f>
        <v>62</v>
      </c>
      <c r="AA95" s="14">
        <f>VLOOKUP(A:A,[1]TDSheet!$A:$AA,27,0)</f>
        <v>56.843399999999995</v>
      </c>
      <c r="AB95" s="14">
        <f>VLOOKUP(A:A,[3]TDSheet!$A:$D,4,0)</f>
        <v>21.722999999999999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17"/>
        <v>30</v>
      </c>
      <c r="AF95" s="14"/>
      <c r="AG95" s="14"/>
    </row>
    <row r="96" spans="1:33" s="1" customFormat="1" ht="11.1" customHeight="1" outlineLevel="1" x14ac:dyDescent="0.2">
      <c r="A96" s="7" t="s">
        <v>96</v>
      </c>
      <c r="B96" s="7" t="s">
        <v>8</v>
      </c>
      <c r="C96" s="8">
        <v>936</v>
      </c>
      <c r="D96" s="8">
        <v>942</v>
      </c>
      <c r="E96" s="8">
        <v>1051</v>
      </c>
      <c r="F96" s="8">
        <v>791</v>
      </c>
      <c r="G96" s="1">
        <f>VLOOKUP(A:A,[1]TDSheet!$A:$G,7,0)</f>
        <v>0.4</v>
      </c>
      <c r="H96" s="1" t="e">
        <f>VLOOKUP(A:A,[1]TDSheet!$A:$H,8,0)</f>
        <v>#N/A</v>
      </c>
      <c r="I96" s="14">
        <f>VLOOKUP(A:A,[2]TDSheet!$A:$F,6,0)</f>
        <v>1045</v>
      </c>
      <c r="J96" s="14">
        <f t="shared" si="13"/>
        <v>6</v>
      </c>
      <c r="K96" s="14">
        <f>VLOOKUP(A:A,[1]TDSheet!$A:$M,13,0)</f>
        <v>480</v>
      </c>
      <c r="L96" s="14">
        <f>VLOOKUP(A:A,[1]TDSheet!$A:$N,14,0)</f>
        <v>0</v>
      </c>
      <c r="M96" s="14">
        <f>VLOOKUP(A:A,[1]TDSheet!$A:$O,15,0)</f>
        <v>120</v>
      </c>
      <c r="N96" s="14">
        <f>VLOOKUP(A:A,[1]TDSheet!$A:$T,20,0)</f>
        <v>600</v>
      </c>
      <c r="O96" s="14"/>
      <c r="P96" s="14"/>
      <c r="Q96" s="14"/>
      <c r="R96" s="14"/>
      <c r="S96" s="14">
        <f t="shared" si="14"/>
        <v>210.2</v>
      </c>
      <c r="T96" s="16">
        <v>200</v>
      </c>
      <c r="U96" s="17">
        <f t="shared" si="15"/>
        <v>10.423406279733587</v>
      </c>
      <c r="V96" s="14">
        <f t="shared" si="16"/>
        <v>3.7630827783063752</v>
      </c>
      <c r="W96" s="14"/>
      <c r="X96" s="14"/>
      <c r="Y96" s="14">
        <f>VLOOKUP(A:A,[1]TDSheet!$A:$Y,25,0)</f>
        <v>280.60000000000002</v>
      </c>
      <c r="Z96" s="14">
        <f>VLOOKUP(A:A,[1]TDSheet!$A:$Z,26,0)</f>
        <v>239</v>
      </c>
      <c r="AA96" s="14">
        <f>VLOOKUP(A:A,[1]TDSheet!$A:$AA,27,0)</f>
        <v>222.2</v>
      </c>
      <c r="AB96" s="14">
        <f>VLOOKUP(A:A,[3]TDSheet!$A:$D,4,0)</f>
        <v>152</v>
      </c>
      <c r="AC96" s="14" t="str">
        <f>VLOOKUP(A:A,[1]TDSheet!$A:$AC,29,0)</f>
        <v>плакат</v>
      </c>
      <c r="AD96" s="14" t="e">
        <f>VLOOKUP(A:A,[1]TDSheet!$A:$AD,30,0)</f>
        <v>#N/A</v>
      </c>
      <c r="AE96" s="14">
        <f t="shared" si="17"/>
        <v>80</v>
      </c>
      <c r="AF96" s="14"/>
      <c r="AG96" s="14"/>
    </row>
    <row r="97" spans="1:33" s="1" customFormat="1" ht="11.1" customHeight="1" outlineLevel="1" x14ac:dyDescent="0.2">
      <c r="A97" s="7" t="s">
        <v>97</v>
      </c>
      <c r="B97" s="7" t="s">
        <v>8</v>
      </c>
      <c r="C97" s="8">
        <v>2602</v>
      </c>
      <c r="D97" s="8">
        <v>2362</v>
      </c>
      <c r="E97" s="8">
        <v>2724</v>
      </c>
      <c r="F97" s="8">
        <v>2188</v>
      </c>
      <c r="G97" s="1">
        <f>VLOOKUP(A:A,[1]TDSheet!$A:$G,7,0)</f>
        <v>0.41</v>
      </c>
      <c r="H97" s="1" t="e">
        <f>VLOOKUP(A:A,[1]TDSheet!$A:$H,8,0)</f>
        <v>#N/A</v>
      </c>
      <c r="I97" s="14">
        <f>VLOOKUP(A:A,[2]TDSheet!$A:$F,6,0)</f>
        <v>2757</v>
      </c>
      <c r="J97" s="14">
        <f t="shared" si="13"/>
        <v>-33</v>
      </c>
      <c r="K97" s="14">
        <f>VLOOKUP(A:A,[1]TDSheet!$A:$M,13,0)</f>
        <v>200</v>
      </c>
      <c r="L97" s="14">
        <f>VLOOKUP(A:A,[1]TDSheet!$A:$N,14,0)</f>
        <v>700</v>
      </c>
      <c r="M97" s="14">
        <f>VLOOKUP(A:A,[1]TDSheet!$A:$O,15,0)</f>
        <v>300</v>
      </c>
      <c r="N97" s="14">
        <f>VLOOKUP(A:A,[1]TDSheet!$A:$T,20,0)</f>
        <v>1700</v>
      </c>
      <c r="O97" s="14"/>
      <c r="P97" s="14"/>
      <c r="Q97" s="14"/>
      <c r="R97" s="14"/>
      <c r="S97" s="14">
        <f t="shared" si="14"/>
        <v>544.79999999999995</v>
      </c>
      <c r="T97" s="16">
        <v>700</v>
      </c>
      <c r="U97" s="17">
        <f t="shared" si="15"/>
        <v>10.624082232011748</v>
      </c>
      <c r="V97" s="14">
        <f t="shared" si="16"/>
        <v>4.0161527165932451</v>
      </c>
      <c r="W97" s="14"/>
      <c r="X97" s="14"/>
      <c r="Y97" s="14">
        <f>VLOOKUP(A:A,[1]TDSheet!$A:$Y,25,0)</f>
        <v>576.6</v>
      </c>
      <c r="Z97" s="14">
        <f>VLOOKUP(A:A,[1]TDSheet!$A:$Z,26,0)</f>
        <v>663</v>
      </c>
      <c r="AA97" s="14">
        <f>VLOOKUP(A:A,[1]TDSheet!$A:$AA,27,0)</f>
        <v>572.79999999999995</v>
      </c>
      <c r="AB97" s="14">
        <f>VLOOKUP(A:A,[3]TDSheet!$A:$D,4,0)</f>
        <v>386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287</v>
      </c>
      <c r="AF97" s="14"/>
      <c r="AG97" s="14"/>
    </row>
    <row r="98" spans="1:33" s="1" customFormat="1" ht="11.1" customHeight="1" outlineLevel="1" x14ac:dyDescent="0.2">
      <c r="A98" s="7" t="s">
        <v>98</v>
      </c>
      <c r="B98" s="7" t="s">
        <v>9</v>
      </c>
      <c r="C98" s="8">
        <v>165.27</v>
      </c>
      <c r="D98" s="8">
        <v>55.59</v>
      </c>
      <c r="E98" s="8">
        <v>157.69499999999999</v>
      </c>
      <c r="F98" s="8">
        <v>60.08</v>
      </c>
      <c r="G98" s="1">
        <f>VLOOKUP(A:A,[1]TDSheet!$A:$G,7,0)</f>
        <v>1</v>
      </c>
      <c r="H98" s="1" t="e">
        <f>VLOOKUP(A:A,[1]TDSheet!$A:$H,8,0)</f>
        <v>#N/A</v>
      </c>
      <c r="I98" s="14">
        <f>VLOOKUP(A:A,[2]TDSheet!$A:$F,6,0)</f>
        <v>153.6</v>
      </c>
      <c r="J98" s="14">
        <f t="shared" si="13"/>
        <v>4.0949999999999989</v>
      </c>
      <c r="K98" s="14">
        <f>VLOOKUP(A:A,[1]TDSheet!$A:$M,13,0)</f>
        <v>30</v>
      </c>
      <c r="L98" s="14">
        <f>VLOOKUP(A:A,[1]TDSheet!$A:$N,14,0)</f>
        <v>30</v>
      </c>
      <c r="M98" s="14">
        <f>VLOOKUP(A:A,[1]TDSheet!$A:$O,15,0)</f>
        <v>0</v>
      </c>
      <c r="N98" s="14">
        <f>VLOOKUP(A:A,[1]TDSheet!$A:$T,20,0)</f>
        <v>90</v>
      </c>
      <c r="O98" s="14"/>
      <c r="P98" s="14"/>
      <c r="Q98" s="14"/>
      <c r="R98" s="14"/>
      <c r="S98" s="14">
        <f t="shared" si="14"/>
        <v>31.538999999999998</v>
      </c>
      <c r="T98" s="16">
        <v>100</v>
      </c>
      <c r="U98" s="17">
        <f t="shared" si="15"/>
        <v>9.8316370208313515</v>
      </c>
      <c r="V98" s="14">
        <f t="shared" si="16"/>
        <v>1.9049430863375505</v>
      </c>
      <c r="W98" s="14"/>
      <c r="X98" s="14"/>
      <c r="Y98" s="14">
        <f>VLOOKUP(A:A,[1]TDSheet!$A:$Y,25,0)</f>
        <v>38.531599999999997</v>
      </c>
      <c r="Z98" s="14">
        <f>VLOOKUP(A:A,[1]TDSheet!$A:$Z,26,0)</f>
        <v>31.2</v>
      </c>
      <c r="AA98" s="14">
        <f>VLOOKUP(A:A,[1]TDSheet!$A:$AA,27,0)</f>
        <v>27.379799999999999</v>
      </c>
      <c r="AB98" s="14">
        <f>VLOOKUP(A:A,[3]TDSheet!$A:$D,4,0)</f>
        <v>27.646000000000001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17"/>
        <v>100</v>
      </c>
      <c r="AF98" s="14"/>
      <c r="AG98" s="14"/>
    </row>
    <row r="99" spans="1:33" s="1" customFormat="1" ht="11.1" customHeight="1" outlineLevel="1" x14ac:dyDescent="0.2">
      <c r="A99" s="7" t="s">
        <v>106</v>
      </c>
      <c r="B99" s="7" t="s">
        <v>8</v>
      </c>
      <c r="C99" s="8">
        <v>30</v>
      </c>
      <c r="D99" s="8">
        <v>11</v>
      </c>
      <c r="E99" s="19">
        <v>41</v>
      </c>
      <c r="F99" s="8"/>
      <c r="G99" s="1">
        <f>VLOOKUP(A:A,[1]TDSheet!$A:$G,7,0)</f>
        <v>0</v>
      </c>
      <c r="H99" s="1" t="e">
        <f>VLOOKUP(A:A,[1]TDSheet!$A:$H,8,0)</f>
        <v>#N/A</v>
      </c>
      <c r="I99" s="14">
        <f>VLOOKUP(A:A,[2]TDSheet!$A:$F,6,0)</f>
        <v>53</v>
      </c>
      <c r="J99" s="14">
        <f t="shared" si="13"/>
        <v>-12</v>
      </c>
      <c r="K99" s="14">
        <f>VLOOKUP(A:A,[1]TDSheet!$A:$M,13,0)</f>
        <v>0</v>
      </c>
      <c r="L99" s="14">
        <f>VLOOKUP(A:A,[1]TDSheet!$A:$N,14,0)</f>
        <v>0</v>
      </c>
      <c r="M99" s="14">
        <f>VLOOKUP(A:A,[1]TDSheet!$A:$O,15,0)</f>
        <v>0</v>
      </c>
      <c r="N99" s="14">
        <f>VLOOKUP(A:A,[1]TDSheet!$A:$T,20,0)</f>
        <v>0</v>
      </c>
      <c r="O99" s="14"/>
      <c r="P99" s="14"/>
      <c r="Q99" s="14"/>
      <c r="R99" s="14"/>
      <c r="S99" s="14">
        <f t="shared" si="14"/>
        <v>8.1999999999999993</v>
      </c>
      <c r="T99" s="16"/>
      <c r="U99" s="17">
        <f t="shared" si="15"/>
        <v>0</v>
      </c>
      <c r="V99" s="14">
        <f t="shared" si="16"/>
        <v>0</v>
      </c>
      <c r="W99" s="14"/>
      <c r="X99" s="14"/>
      <c r="Y99" s="14">
        <f>VLOOKUP(A:A,[1]TDSheet!$A:$Y,25,0)</f>
        <v>0</v>
      </c>
      <c r="Z99" s="14">
        <f>VLOOKUP(A:A,[1]TDSheet!$A:$Z,26,0)</f>
        <v>0.4</v>
      </c>
      <c r="AA99" s="14">
        <f>VLOOKUP(A:A,[1]TDSheet!$A:$AA,27,0)</f>
        <v>6</v>
      </c>
      <c r="AB99" s="14">
        <v>0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7"/>
        <v>0</v>
      </c>
      <c r="AF99" s="14"/>
      <c r="AG99" s="14"/>
    </row>
    <row r="100" spans="1:33" s="1" customFormat="1" ht="11.1" customHeight="1" outlineLevel="1" x14ac:dyDescent="0.2">
      <c r="A100" s="7" t="s">
        <v>99</v>
      </c>
      <c r="B100" s="7" t="s">
        <v>8</v>
      </c>
      <c r="C100" s="8">
        <v>118</v>
      </c>
      <c r="D100" s="8">
        <v>242</v>
      </c>
      <c r="E100" s="19">
        <v>35</v>
      </c>
      <c r="F100" s="19">
        <v>323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34</v>
      </c>
      <c r="J100" s="14">
        <f t="shared" si="13"/>
        <v>1</v>
      </c>
      <c r="K100" s="14">
        <f>VLOOKUP(A:A,[1]TDSheet!$A:$M,13,0)</f>
        <v>0</v>
      </c>
      <c r="L100" s="14">
        <f>VLOOKUP(A:A,[1]TDSheet!$A:$N,14,0)</f>
        <v>0</v>
      </c>
      <c r="M100" s="14">
        <f>VLOOKUP(A:A,[1]TDSheet!$A:$O,15,0)</f>
        <v>0</v>
      </c>
      <c r="N100" s="14">
        <f>VLOOKUP(A:A,[1]TDSheet!$A:$T,20,0)</f>
        <v>0</v>
      </c>
      <c r="O100" s="14"/>
      <c r="P100" s="14"/>
      <c r="Q100" s="14"/>
      <c r="R100" s="14"/>
      <c r="S100" s="14">
        <f t="shared" si="14"/>
        <v>7</v>
      </c>
      <c r="T100" s="16"/>
      <c r="U100" s="17">
        <f t="shared" si="15"/>
        <v>46.142857142857146</v>
      </c>
      <c r="V100" s="14">
        <f t="shared" si="16"/>
        <v>46.142857142857146</v>
      </c>
      <c r="W100" s="14"/>
      <c r="X100" s="14"/>
      <c r="Y100" s="14">
        <f>VLOOKUP(A:A,[1]TDSheet!$A:$Y,25,0)</f>
        <v>0</v>
      </c>
      <c r="Z100" s="14">
        <f>VLOOKUP(A:A,[1]TDSheet!$A:$Z,26,0)</f>
        <v>1.4</v>
      </c>
      <c r="AA100" s="14">
        <f>VLOOKUP(A:A,[1]TDSheet!$A:$AA,27,0)</f>
        <v>5.2</v>
      </c>
      <c r="AB100" s="14">
        <f>VLOOKUP(A:A,[3]TDSheet!$A:$D,4,0)</f>
        <v>11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7"/>
        <v>0</v>
      </c>
      <c r="AF100" s="14"/>
      <c r="AG100" s="14"/>
    </row>
    <row r="101" spans="1:33" s="1" customFormat="1" ht="11.1" customHeight="1" outlineLevel="1" x14ac:dyDescent="0.2">
      <c r="A101" s="7" t="s">
        <v>100</v>
      </c>
      <c r="B101" s="7" t="s">
        <v>8</v>
      </c>
      <c r="C101" s="8">
        <v>661</v>
      </c>
      <c r="D101" s="8">
        <v>498</v>
      </c>
      <c r="E101" s="8">
        <v>732</v>
      </c>
      <c r="F101" s="8">
        <v>406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752</v>
      </c>
      <c r="J101" s="14">
        <f t="shared" si="13"/>
        <v>-20</v>
      </c>
      <c r="K101" s="14">
        <f>VLOOKUP(A:A,[1]TDSheet!$A:$M,13,0)</f>
        <v>280</v>
      </c>
      <c r="L101" s="14">
        <f>VLOOKUP(A:A,[1]TDSheet!$A:$N,14,0)</f>
        <v>120</v>
      </c>
      <c r="M101" s="14">
        <f>VLOOKUP(A:A,[1]TDSheet!$A:$O,15,0)</f>
        <v>120</v>
      </c>
      <c r="N101" s="14">
        <f>VLOOKUP(A:A,[1]TDSheet!$A:$T,20,0)</f>
        <v>240</v>
      </c>
      <c r="O101" s="14"/>
      <c r="P101" s="14"/>
      <c r="Q101" s="14"/>
      <c r="R101" s="14"/>
      <c r="S101" s="14">
        <f t="shared" si="14"/>
        <v>146.4</v>
      </c>
      <c r="T101" s="16">
        <v>240</v>
      </c>
      <c r="U101" s="17">
        <f t="shared" si="15"/>
        <v>9.6038251366120218</v>
      </c>
      <c r="V101" s="14">
        <f t="shared" si="16"/>
        <v>2.7732240437158469</v>
      </c>
      <c r="W101" s="14"/>
      <c r="X101" s="14"/>
      <c r="Y101" s="14">
        <f>VLOOKUP(A:A,[1]TDSheet!$A:$Y,25,0)</f>
        <v>207.2</v>
      </c>
      <c r="Z101" s="14">
        <f>VLOOKUP(A:A,[1]TDSheet!$A:$Z,26,0)</f>
        <v>155</v>
      </c>
      <c r="AA101" s="14">
        <f>VLOOKUP(A:A,[1]TDSheet!$A:$AA,27,0)</f>
        <v>157.19999999999999</v>
      </c>
      <c r="AB101" s="14">
        <f>VLOOKUP(A:A,[3]TDSheet!$A:$D,4,0)</f>
        <v>135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33.6</v>
      </c>
      <c r="AF101" s="14"/>
      <c r="AG101" s="14"/>
    </row>
    <row r="102" spans="1:33" s="1" customFormat="1" ht="11.1" customHeight="1" outlineLevel="1" x14ac:dyDescent="0.2">
      <c r="A102" s="7" t="s">
        <v>101</v>
      </c>
      <c r="B102" s="7" t="s">
        <v>8</v>
      </c>
      <c r="C102" s="8">
        <v>529</v>
      </c>
      <c r="D102" s="8">
        <v>4</v>
      </c>
      <c r="E102" s="8">
        <v>234</v>
      </c>
      <c r="F102" s="8">
        <v>229</v>
      </c>
      <c r="G102" s="1">
        <f>VLOOKUP(A:A,[1]TDSheet!$A:$G,7,0)</f>
        <v>0.18</v>
      </c>
      <c r="H102" s="1" t="e">
        <f>VLOOKUP(A:A,[1]TDSheet!$A:$H,8,0)</f>
        <v>#N/A</v>
      </c>
      <c r="I102" s="14">
        <f>VLOOKUP(A:A,[2]TDSheet!$A:$F,6,0)</f>
        <v>302</v>
      </c>
      <c r="J102" s="14">
        <f t="shared" si="13"/>
        <v>-68</v>
      </c>
      <c r="K102" s="14">
        <f>VLOOKUP(A:A,[1]TDSheet!$A:$M,13,0)</f>
        <v>0</v>
      </c>
      <c r="L102" s="14">
        <f>VLOOKUP(A:A,[1]TDSheet!$A:$N,14,0)</f>
        <v>0</v>
      </c>
      <c r="M102" s="14">
        <f>VLOOKUP(A:A,[1]TDSheet!$A:$O,15,0)</f>
        <v>0</v>
      </c>
      <c r="N102" s="14">
        <f>VLOOKUP(A:A,[1]TDSheet!$A:$T,20,0)</f>
        <v>0</v>
      </c>
      <c r="O102" s="14"/>
      <c r="P102" s="14"/>
      <c r="Q102" s="14"/>
      <c r="R102" s="14"/>
      <c r="S102" s="14">
        <f t="shared" si="14"/>
        <v>46.8</v>
      </c>
      <c r="T102" s="16">
        <v>240</v>
      </c>
      <c r="U102" s="17">
        <f t="shared" si="15"/>
        <v>10.021367521367521</v>
      </c>
      <c r="V102" s="14">
        <f t="shared" si="16"/>
        <v>4.8931623931623935</v>
      </c>
      <c r="W102" s="14"/>
      <c r="X102" s="14"/>
      <c r="Y102" s="14">
        <f>VLOOKUP(A:A,[1]TDSheet!$A:$Y,25,0)</f>
        <v>79</v>
      </c>
      <c r="Z102" s="14">
        <f>VLOOKUP(A:A,[1]TDSheet!$A:$Z,26,0)</f>
        <v>45</v>
      </c>
      <c r="AA102" s="14">
        <f>VLOOKUP(A:A,[1]TDSheet!$A:$AA,27,0)</f>
        <v>32</v>
      </c>
      <c r="AB102" s="14">
        <f>VLOOKUP(A:A,[3]TDSheet!$A:$D,4,0)</f>
        <v>67</v>
      </c>
      <c r="AC102" s="14" t="str">
        <f>VLOOKUP(A:A,[1]TDSheet!$A:$AC,29,0)</f>
        <v>увел</v>
      </c>
      <c r="AD102" s="14" t="e">
        <f>VLOOKUP(A:A,[1]TDSheet!$A:$AD,30,0)</f>
        <v>#N/A</v>
      </c>
      <c r="AE102" s="14">
        <f t="shared" si="17"/>
        <v>43.199999999999996</v>
      </c>
      <c r="AF102" s="14"/>
      <c r="AG102" s="14"/>
    </row>
    <row r="103" spans="1:33" s="1" customFormat="1" ht="11.1" customHeight="1" outlineLevel="1" x14ac:dyDescent="0.2">
      <c r="A103" s="7" t="s">
        <v>107</v>
      </c>
      <c r="B103" s="7" t="s">
        <v>8</v>
      </c>
      <c r="C103" s="8">
        <v>49</v>
      </c>
      <c r="D103" s="8">
        <v>67</v>
      </c>
      <c r="E103" s="19">
        <v>40</v>
      </c>
      <c r="F103" s="19">
        <v>59</v>
      </c>
      <c r="G103" s="1">
        <f>VLOOKUP(A:A,[1]TDSheet!$A:$G,7,0)</f>
        <v>0</v>
      </c>
      <c r="H103" s="1" t="e">
        <f>VLOOKUP(A:A,[1]TDSheet!$A:$H,8,0)</f>
        <v>#N/A</v>
      </c>
      <c r="I103" s="14">
        <f>VLOOKUP(A:A,[2]TDSheet!$A:$F,6,0)</f>
        <v>40</v>
      </c>
      <c r="J103" s="14">
        <f t="shared" si="13"/>
        <v>0</v>
      </c>
      <c r="K103" s="14">
        <f>VLOOKUP(A:A,[1]TDSheet!$A:$M,13,0)</f>
        <v>0</v>
      </c>
      <c r="L103" s="14">
        <f>VLOOKUP(A:A,[1]TDSheet!$A:$N,14,0)</f>
        <v>0</v>
      </c>
      <c r="M103" s="14">
        <f>VLOOKUP(A:A,[1]TDSheet!$A:$O,15,0)</f>
        <v>0</v>
      </c>
      <c r="N103" s="14">
        <f>VLOOKUP(A:A,[1]TDSheet!$A:$T,20,0)</f>
        <v>0</v>
      </c>
      <c r="O103" s="14"/>
      <c r="P103" s="14"/>
      <c r="Q103" s="14"/>
      <c r="R103" s="14"/>
      <c r="S103" s="14">
        <f t="shared" si="14"/>
        <v>8</v>
      </c>
      <c r="T103" s="16"/>
      <c r="U103" s="17">
        <f t="shared" si="15"/>
        <v>7.375</v>
      </c>
      <c r="V103" s="14">
        <f t="shared" si="16"/>
        <v>7.375</v>
      </c>
      <c r="W103" s="14"/>
      <c r="X103" s="14"/>
      <c r="Y103" s="14">
        <f>VLOOKUP(A:A,[1]TDSheet!$A:$Y,25,0)</f>
        <v>1.6</v>
      </c>
      <c r="Z103" s="14">
        <f>VLOOKUP(A:A,[1]TDSheet!$A:$Z,26,0)</f>
        <v>8.6</v>
      </c>
      <c r="AA103" s="14">
        <f>VLOOKUP(A:A,[1]TDSheet!$A:$AA,27,0)</f>
        <v>8.6</v>
      </c>
      <c r="AB103" s="14">
        <f>VLOOKUP(A:A,[3]TDSheet!$A:$D,4,0)</f>
        <v>7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17"/>
        <v>0</v>
      </c>
      <c r="AF103" s="14"/>
      <c r="AG103" s="14"/>
    </row>
    <row r="104" spans="1:33" s="1" customFormat="1" ht="11.1" customHeight="1" outlineLevel="1" x14ac:dyDescent="0.2">
      <c r="A104" s="7" t="s">
        <v>108</v>
      </c>
      <c r="B104" s="7" t="s">
        <v>9</v>
      </c>
      <c r="C104" s="8">
        <v>20.756</v>
      </c>
      <c r="D104" s="8">
        <v>63.058999999999997</v>
      </c>
      <c r="E104" s="19">
        <v>19.545999999999999</v>
      </c>
      <c r="F104" s="19">
        <v>55.155999999999999</v>
      </c>
      <c r="G104" s="1">
        <f>VLOOKUP(A:A,[1]TDSheet!$A:$G,7,0)</f>
        <v>0</v>
      </c>
      <c r="H104" s="1" t="e">
        <f>VLOOKUP(A:A,[1]TDSheet!$A:$H,8,0)</f>
        <v>#N/A</v>
      </c>
      <c r="I104" s="14">
        <f>VLOOKUP(A:A,[2]TDSheet!$A:$F,6,0)</f>
        <v>20</v>
      </c>
      <c r="J104" s="14">
        <f t="shared" si="13"/>
        <v>-0.45400000000000063</v>
      </c>
      <c r="K104" s="14">
        <f>VLOOKUP(A:A,[1]TDSheet!$A:$M,13,0)</f>
        <v>0</v>
      </c>
      <c r="L104" s="14">
        <f>VLOOKUP(A:A,[1]TDSheet!$A:$N,14,0)</f>
        <v>0</v>
      </c>
      <c r="M104" s="14">
        <f>VLOOKUP(A:A,[1]TDSheet!$A:$O,15,0)</f>
        <v>0</v>
      </c>
      <c r="N104" s="14">
        <f>VLOOKUP(A:A,[1]TDSheet!$A:$T,20,0)</f>
        <v>0</v>
      </c>
      <c r="O104" s="14"/>
      <c r="P104" s="14"/>
      <c r="Q104" s="14"/>
      <c r="R104" s="14"/>
      <c r="S104" s="14">
        <f t="shared" si="14"/>
        <v>3.9091999999999998</v>
      </c>
      <c r="T104" s="16"/>
      <c r="U104" s="17">
        <f t="shared" si="15"/>
        <v>14.109280671237082</v>
      </c>
      <c r="V104" s="14">
        <f t="shared" si="16"/>
        <v>14.109280671237082</v>
      </c>
      <c r="W104" s="14"/>
      <c r="X104" s="14"/>
      <c r="Y104" s="14">
        <f>VLOOKUP(A:A,[1]TDSheet!$A:$Y,25,0)</f>
        <v>5.1643999999999997</v>
      </c>
      <c r="Z104" s="14">
        <f>VLOOKUP(A:A,[1]TDSheet!$A:$Z,26,0)</f>
        <v>8.6652000000000005</v>
      </c>
      <c r="AA104" s="14">
        <f>VLOOKUP(A:A,[1]TDSheet!$A:$AA,27,0)</f>
        <v>6.7031999999999998</v>
      </c>
      <c r="AB104" s="14">
        <f>VLOOKUP(A:A,[3]TDSheet!$A:$D,4,0)</f>
        <v>1.984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17"/>
        <v>0</v>
      </c>
      <c r="AF104" s="14"/>
      <c r="AG104" s="14"/>
    </row>
    <row r="105" spans="1:33" s="1" customFormat="1" ht="11.1" customHeight="1" outlineLevel="1" x14ac:dyDescent="0.2">
      <c r="A105" s="7" t="s">
        <v>109</v>
      </c>
      <c r="B105" s="7" t="s">
        <v>9</v>
      </c>
      <c r="C105" s="8">
        <v>333.84100000000001</v>
      </c>
      <c r="D105" s="8">
        <v>534.91800000000001</v>
      </c>
      <c r="E105" s="19">
        <v>368.53199999999998</v>
      </c>
      <c r="F105" s="19">
        <v>462.13299999999998</v>
      </c>
      <c r="G105" s="1">
        <f>VLOOKUP(A:A,[1]TDSheet!$A:$G,7,0)</f>
        <v>0</v>
      </c>
      <c r="H105" s="1" t="e">
        <f>VLOOKUP(A:A,[1]TDSheet!$A:$H,8,0)</f>
        <v>#N/A</v>
      </c>
      <c r="I105" s="14">
        <f>VLOOKUP(A:A,[2]TDSheet!$A:$F,6,0)</f>
        <v>366</v>
      </c>
      <c r="J105" s="14">
        <f t="shared" si="13"/>
        <v>2.5319999999999823</v>
      </c>
      <c r="K105" s="14">
        <f>VLOOKUP(A:A,[1]TDSheet!$A:$M,13,0)</f>
        <v>0</v>
      </c>
      <c r="L105" s="14">
        <f>VLOOKUP(A:A,[1]TDSheet!$A:$N,14,0)</f>
        <v>0</v>
      </c>
      <c r="M105" s="14">
        <f>VLOOKUP(A:A,[1]TDSheet!$A:$O,15,0)</f>
        <v>0</v>
      </c>
      <c r="N105" s="14">
        <f>VLOOKUP(A:A,[1]TDSheet!$A:$T,20,0)</f>
        <v>0</v>
      </c>
      <c r="O105" s="14"/>
      <c r="P105" s="14"/>
      <c r="Q105" s="14"/>
      <c r="R105" s="14"/>
      <c r="S105" s="14">
        <f t="shared" si="14"/>
        <v>73.706400000000002</v>
      </c>
      <c r="T105" s="16"/>
      <c r="U105" s="17">
        <f t="shared" si="15"/>
        <v>6.2699168593229349</v>
      </c>
      <c r="V105" s="14">
        <f t="shared" si="16"/>
        <v>6.2699168593229349</v>
      </c>
      <c r="W105" s="14"/>
      <c r="X105" s="14"/>
      <c r="Y105" s="14">
        <f>VLOOKUP(A:A,[1]TDSheet!$A:$Y,25,0)</f>
        <v>49.923000000000002</v>
      </c>
      <c r="Z105" s="14">
        <f>VLOOKUP(A:A,[1]TDSheet!$A:$Z,26,0)</f>
        <v>54.572000000000003</v>
      </c>
      <c r="AA105" s="14">
        <f>VLOOKUP(A:A,[1]TDSheet!$A:$AA,27,0)</f>
        <v>85.877399999999994</v>
      </c>
      <c r="AB105" s="14">
        <f>VLOOKUP(A:A,[3]TDSheet!$A:$D,4,0)</f>
        <v>4.6840000000000002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17"/>
        <v>0</v>
      </c>
      <c r="AF105" s="14"/>
      <c r="AG105" s="14"/>
    </row>
    <row r="106" spans="1:33" s="1" customFormat="1" ht="11.1" customHeight="1" outlineLevel="1" x14ac:dyDescent="0.2">
      <c r="A106" s="7" t="s">
        <v>102</v>
      </c>
      <c r="B106" s="7" t="s">
        <v>8</v>
      </c>
      <c r="C106" s="8">
        <v>259</v>
      </c>
      <c r="D106" s="8">
        <v>2</v>
      </c>
      <c r="E106" s="19">
        <v>82</v>
      </c>
      <c r="F106" s="19">
        <v>178</v>
      </c>
      <c r="G106" s="1">
        <f>VLOOKUP(A:A,[1]TDSheet!$A:$G,7,0)</f>
        <v>0</v>
      </c>
      <c r="H106" s="1">
        <f>VLOOKUP(A:A,[1]TDSheet!$A:$H,8,0)</f>
        <v>0</v>
      </c>
      <c r="I106" s="14">
        <f>VLOOKUP(A:A,[2]TDSheet!$A:$F,6,0)</f>
        <v>83</v>
      </c>
      <c r="J106" s="14">
        <f t="shared" si="13"/>
        <v>-1</v>
      </c>
      <c r="K106" s="14">
        <f>VLOOKUP(A:A,[1]TDSheet!$A:$M,13,0)</f>
        <v>0</v>
      </c>
      <c r="L106" s="14">
        <f>VLOOKUP(A:A,[1]TDSheet!$A:$N,14,0)</f>
        <v>0</v>
      </c>
      <c r="M106" s="14">
        <f>VLOOKUP(A:A,[1]TDSheet!$A:$O,15,0)</f>
        <v>0</v>
      </c>
      <c r="N106" s="14">
        <f>VLOOKUP(A:A,[1]TDSheet!$A:$T,20,0)</f>
        <v>0</v>
      </c>
      <c r="O106" s="14"/>
      <c r="P106" s="14"/>
      <c r="Q106" s="14"/>
      <c r="R106" s="14"/>
      <c r="S106" s="14">
        <f t="shared" si="14"/>
        <v>16.399999999999999</v>
      </c>
      <c r="T106" s="16"/>
      <c r="U106" s="17">
        <f t="shared" si="15"/>
        <v>10.853658536585368</v>
      </c>
      <c r="V106" s="14">
        <f t="shared" si="16"/>
        <v>10.853658536585368</v>
      </c>
      <c r="W106" s="14"/>
      <c r="X106" s="14"/>
      <c r="Y106" s="14">
        <f>VLOOKUP(A:A,[1]TDSheet!$A:$Y,25,0)</f>
        <v>25.2</v>
      </c>
      <c r="Z106" s="14">
        <f>VLOOKUP(A:A,[1]TDSheet!$A:$Z,26,0)</f>
        <v>18.600000000000001</v>
      </c>
      <c r="AA106" s="14">
        <f>VLOOKUP(A:A,[1]TDSheet!$A:$AA,27,0)</f>
        <v>13</v>
      </c>
      <c r="AB106" s="14">
        <f>VLOOKUP(A:A,[3]TDSheet!$A:$D,4,0)</f>
        <v>23</v>
      </c>
      <c r="AC106" s="14">
        <f>VLOOKUP(A:A,[1]TDSheet!$A:$AC,29,0)</f>
        <v>0</v>
      </c>
      <c r="AD106" s="14">
        <f>VLOOKUP(A:A,[1]TDSheet!$A:$AD,30,0)</f>
        <v>0</v>
      </c>
      <c r="AE106" s="14">
        <f t="shared" si="17"/>
        <v>0</v>
      </c>
      <c r="AF106" s="14"/>
      <c r="AG10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2025-02-27T12:36:37Z</dcterms:modified>
</cp:coreProperties>
</file>