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E8C5B99F-5CD5-438D-8D81-CBD2D35CF91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1" l="1"/>
  <c r="T45" i="1" s="1"/>
  <c r="O44" i="1"/>
  <c r="S44" i="1" s="1"/>
  <c r="O43" i="1"/>
  <c r="T43" i="1" s="1"/>
  <c r="O42" i="1"/>
  <c r="S42" i="1" s="1"/>
  <c r="O7" i="1"/>
  <c r="T7" i="1" s="1"/>
  <c r="O8" i="1"/>
  <c r="P8" i="1" s="1"/>
  <c r="O9" i="1"/>
  <c r="P9" i="1" s="1"/>
  <c r="O10" i="1"/>
  <c r="P10" i="1" s="1"/>
  <c r="O11" i="1"/>
  <c r="T11" i="1" s="1"/>
  <c r="O12" i="1"/>
  <c r="T12" i="1" s="1"/>
  <c r="O13" i="1"/>
  <c r="S13" i="1" s="1"/>
  <c r="O14" i="1"/>
  <c r="O15" i="1"/>
  <c r="O16" i="1"/>
  <c r="O17" i="1"/>
  <c r="P17" i="1" s="1"/>
  <c r="O18" i="1"/>
  <c r="O19" i="1"/>
  <c r="O20" i="1"/>
  <c r="O21" i="1"/>
  <c r="S21" i="1" s="1"/>
  <c r="O22" i="1"/>
  <c r="T22" i="1" s="1"/>
  <c r="O23" i="1"/>
  <c r="T23" i="1" s="1"/>
  <c r="O24" i="1"/>
  <c r="T24" i="1" s="1"/>
  <c r="O25" i="1"/>
  <c r="S25" i="1" s="1"/>
  <c r="O26" i="1"/>
  <c r="T26" i="1" s="1"/>
  <c r="O27" i="1"/>
  <c r="T27" i="1" s="1"/>
  <c r="O28" i="1"/>
  <c r="T28" i="1" s="1"/>
  <c r="O29" i="1"/>
  <c r="AF29" i="1" s="1"/>
  <c r="O30" i="1"/>
  <c r="T30" i="1" s="1"/>
  <c r="O31" i="1"/>
  <c r="T31" i="1" s="1"/>
  <c r="O32" i="1"/>
  <c r="T32" i="1" s="1"/>
  <c r="O33" i="1"/>
  <c r="S33" i="1" s="1"/>
  <c r="O34" i="1"/>
  <c r="T34" i="1" s="1"/>
  <c r="O35" i="1"/>
  <c r="T35" i="1" s="1"/>
  <c r="O36" i="1"/>
  <c r="T36" i="1" s="1"/>
  <c r="O37" i="1"/>
  <c r="S37" i="1" s="1"/>
  <c r="O38" i="1"/>
  <c r="T38" i="1" s="1"/>
  <c r="O39" i="1"/>
  <c r="T39" i="1" s="1"/>
  <c r="O40" i="1"/>
  <c r="T40" i="1" s="1"/>
  <c r="O6" i="1"/>
  <c r="P6" i="1" s="1"/>
  <c r="AF6" i="1" s="1"/>
  <c r="K40" i="1"/>
  <c r="K39" i="1"/>
  <c r="K38" i="1"/>
  <c r="K37" i="1"/>
  <c r="AF36" i="1"/>
  <c r="K36" i="1"/>
  <c r="K35" i="1"/>
  <c r="AF34" i="1"/>
  <c r="K34" i="1"/>
  <c r="AF33" i="1"/>
  <c r="K33" i="1"/>
  <c r="AF32" i="1"/>
  <c r="K32" i="1"/>
  <c r="K22" i="1"/>
  <c r="K27" i="1"/>
  <c r="AF31" i="1"/>
  <c r="K31" i="1"/>
  <c r="K30" i="1"/>
  <c r="K29" i="1"/>
  <c r="AF28" i="1"/>
  <c r="K28" i="1"/>
  <c r="AF26" i="1"/>
  <c r="K26" i="1"/>
  <c r="AF25" i="1"/>
  <c r="K25" i="1"/>
  <c r="AF23" i="1"/>
  <c r="K23" i="1"/>
  <c r="AF21" i="1"/>
  <c r="K21" i="1"/>
  <c r="K20" i="1"/>
  <c r="K19" i="1"/>
  <c r="K18" i="1"/>
  <c r="K17" i="1"/>
  <c r="K16" i="1"/>
  <c r="K15" i="1"/>
  <c r="K14" i="1"/>
  <c r="AF12" i="1"/>
  <c r="K12" i="1"/>
  <c r="K11" i="1"/>
  <c r="K13" i="1"/>
  <c r="K24" i="1"/>
  <c r="K10" i="1"/>
  <c r="K9" i="1"/>
  <c r="K44" i="1"/>
  <c r="K42" i="1"/>
  <c r="K45" i="1"/>
  <c r="K8" i="1"/>
  <c r="K7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3" i="1" l="1"/>
  <c r="S45" i="1"/>
  <c r="P30" i="1"/>
  <c r="AF30" i="1" s="1"/>
  <c r="P39" i="1"/>
  <c r="AF39" i="1" s="1"/>
  <c r="AF38" i="1"/>
  <c r="AF35" i="1"/>
  <c r="S29" i="1"/>
  <c r="S19" i="1"/>
  <c r="AF19" i="1"/>
  <c r="S17" i="1"/>
  <c r="AF17" i="1"/>
  <c r="S15" i="1"/>
  <c r="AF15" i="1"/>
  <c r="AF9" i="1"/>
  <c r="S9" i="1"/>
  <c r="S31" i="1"/>
  <c r="S27" i="1"/>
  <c r="S23" i="1"/>
  <c r="T37" i="1"/>
  <c r="T33" i="1"/>
  <c r="T29" i="1"/>
  <c r="T25" i="1"/>
  <c r="T21" i="1"/>
  <c r="T17" i="1"/>
  <c r="T13" i="1"/>
  <c r="T9" i="1"/>
  <c r="P7" i="1"/>
  <c r="T6" i="1"/>
  <c r="T19" i="1"/>
  <c r="T15" i="1"/>
  <c r="S20" i="1"/>
  <c r="AF20" i="1"/>
  <c r="S18" i="1"/>
  <c r="AF18" i="1"/>
  <c r="S16" i="1"/>
  <c r="AF16" i="1"/>
  <c r="S14" i="1"/>
  <c r="AF14" i="1"/>
  <c r="AF10" i="1"/>
  <c r="S10" i="1"/>
  <c r="S8" i="1"/>
  <c r="AF8" i="1"/>
  <c r="S40" i="1"/>
  <c r="S38" i="1"/>
  <c r="S36" i="1"/>
  <c r="S34" i="1"/>
  <c r="S32" i="1"/>
  <c r="S30" i="1"/>
  <c r="S28" i="1"/>
  <c r="S26" i="1"/>
  <c r="S24" i="1"/>
  <c r="S22" i="1"/>
  <c r="S12" i="1"/>
  <c r="T20" i="1"/>
  <c r="T18" i="1"/>
  <c r="T16" i="1"/>
  <c r="T14" i="1"/>
  <c r="T10" i="1"/>
  <c r="T8" i="1"/>
  <c r="S6" i="1"/>
  <c r="T42" i="1"/>
  <c r="T44" i="1"/>
  <c r="O5" i="1"/>
  <c r="K5" i="1"/>
  <c r="P5" i="1" l="1"/>
  <c r="S35" i="1"/>
  <c r="S39" i="1"/>
  <c r="AF7" i="1"/>
  <c r="S7" i="1"/>
  <c r="AF11" i="1"/>
  <c r="S11" i="1"/>
  <c r="AF5" i="1" l="1"/>
</calcChain>
</file>

<file path=xl/sharedStrings.xml><?xml version="1.0" encoding="utf-8"?>
<sst xmlns="http://schemas.openxmlformats.org/spreadsheetml/2006/main" count="145" uniqueCount="86">
  <si>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</si>
  <si>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</si>
  <si>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</si>
  <si>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</si>
  <si>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</si>
  <si>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</si>
  <si>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</si>
  <si>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</si>
  <si>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</si>
  <si>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</si>
  <si>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</si>
  <si>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</si>
  <si>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</si>
  <si>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</si>
  <si>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</si>
  <si>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</si>
  <si>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</si>
  <si>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</si>
  <si>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</si>
  <si>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</si>
  <si>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</si>
  <si>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</si>
  <si>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</si>
  <si>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17,02,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</si>
  <si>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</si>
  <si>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</si>
  <si>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</si>
  <si>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</si>
  <si>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</si>
  <si>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</si>
  <si>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</si>
  <si>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</si>
  <si>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</si>
  <si>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</si>
  <si>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</si>
  <si>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</si>
  <si>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</si>
  <si>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</si>
  <si>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</si>
  <si>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</si>
  <si>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</si>
  <si>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</si>
  <si>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</si>
  <si>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</si>
  <si>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</si>
  <si>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</si>
  <si>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</si>
  <si>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</si>
  <si>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нужно увеличить продажи / 92кг - Гермес не взял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</si>
  <si>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</si>
  <si>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</si>
  <si>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</si>
  <si>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</si>
  <si>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</si>
  <si>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</si>
  <si>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</si>
  <si>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</si>
  <si>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</si>
  <si>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</si>
  <si>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</si>
  <si>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</si>
  <si>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 15,01,25 недоступен к заказу до конца февраля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</si>
  <si>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</si>
  <si>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</si>
  <si>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</si>
  <si>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нужно продавать / с 15,01,25 недоступен к заказу до конца февраля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</si>
  <si>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</si>
  <si>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</si>
  <si>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</si>
  <si>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</si>
  <si>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</si>
  <si>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</si>
  <si>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</si>
  <si>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</si>
  <si>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</si>
  <si>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</si>
  <si>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</si>
  <si>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</si>
  <si>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</si>
  <si>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</si>
  <si>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</si>
  <si>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</si>
  <si>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650шт - Гермес не взял</t>
    </r>
  </si>
  <si>
    <t>нужно увеличить продажи!!!</t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</si>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</sst>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4"/>
  <sheetViews>
    <sheetView tabSelected="1" zoomScale="85" workbookViewId="0">
      <pane xSplit="2" ySplit="5" topLeftCell="C12" activePane="bottomRight" state="frozen"/>
      <selection pane="topRight"/>
      <selection pane="bottomLeft"/>
      <selection pane="bottomRight" activeCell="P43" sqref="P4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7.5703125" customWidth="1"/>
    <col min="32" max="32" width="7" customWidth="1"/>
    <col min="33" max="46" width="8" customWidth="1"/>
  </cols>
  <sheetData>
    <row r="1" spans="1:4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85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SUM(E6:E494)</f>
        <v>1660.479</v>
      </c>
      <c r="F5" s="4">
        <f>SUM(F6:F494)</f>
        <v>6203.1729999999998</v>
      </c>
      <c r="G5" s="7"/>
      <c r="H5" s="1"/>
      <c r="I5" s="1"/>
      <c r="J5" s="4">
        <f t="shared" ref="J5:Q5" si="0">SUM(J6:J494)</f>
        <v>1963.5</v>
      </c>
      <c r="K5" s="4">
        <f t="shared" si="0"/>
        <v>-303.02100000000007</v>
      </c>
      <c r="L5" s="4">
        <f t="shared" si="0"/>
        <v>0</v>
      </c>
      <c r="M5" s="4">
        <f t="shared" si="0"/>
        <v>0</v>
      </c>
      <c r="N5" s="4">
        <f t="shared" si="0"/>
        <v>337.815</v>
      </c>
      <c r="O5" s="4">
        <f t="shared" si="0"/>
        <v>332.09580000000005</v>
      </c>
      <c r="P5" s="4">
        <f t="shared" si="0"/>
        <v>1147.9803999999999</v>
      </c>
      <c r="Q5" s="4">
        <f t="shared" si="0"/>
        <v>340</v>
      </c>
      <c r="R5" s="1"/>
      <c r="S5" s="1"/>
      <c r="T5" s="1"/>
      <c r="U5" s="4">
        <f t="shared" ref="U5:AD5" si="1">SUM(U6:U494)</f>
        <v>299.51419999999996</v>
      </c>
      <c r="V5" s="4">
        <f t="shared" si="1"/>
        <v>499.45439999999991</v>
      </c>
      <c r="W5" s="4">
        <f t="shared" si="1"/>
        <v>223.91500000000002</v>
      </c>
      <c r="X5" s="4">
        <f t="shared" si="1"/>
        <v>351.30580000000009</v>
      </c>
      <c r="Y5" s="4">
        <f t="shared" si="1"/>
        <v>382.59399999999999</v>
      </c>
      <c r="Z5" s="4">
        <f t="shared" si="1"/>
        <v>157.96050000000002</v>
      </c>
      <c r="AA5" s="4">
        <f t="shared" si="1"/>
        <v>446.37220000000008</v>
      </c>
      <c r="AB5" s="4">
        <f t="shared" si="1"/>
        <v>376.25160000000005</v>
      </c>
      <c r="AC5" s="4">
        <f t="shared" si="1"/>
        <v>370.92079999999999</v>
      </c>
      <c r="AD5" s="4">
        <f t="shared" si="1"/>
        <v>397.1472</v>
      </c>
      <c r="AE5" s="1"/>
      <c r="AF5" s="4">
        <f>SUM(AF6:AF494)</f>
        <v>347.29639999999995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36</v>
      </c>
      <c r="B6" s="1" t="s">
        <v>34</v>
      </c>
      <c r="C6" s="1"/>
      <c r="D6" s="1">
        <v>64</v>
      </c>
      <c r="E6" s="1">
        <v>17</v>
      </c>
      <c r="F6" s="1">
        <v>47</v>
      </c>
      <c r="G6" s="7">
        <v>0.14000000000000001</v>
      </c>
      <c r="H6" s="1">
        <v>180</v>
      </c>
      <c r="I6" s="1">
        <v>9988421</v>
      </c>
      <c r="J6" s="1">
        <v>19</v>
      </c>
      <c r="K6" s="1">
        <f t="shared" ref="K6:K40" si="2">E6-J6</f>
        <v>-2</v>
      </c>
      <c r="L6" s="1"/>
      <c r="M6" s="1"/>
      <c r="N6" s="1"/>
      <c r="O6" s="1">
        <f>E6/5</f>
        <v>3.4</v>
      </c>
      <c r="P6" s="5">
        <f>16*O6-N6-F6</f>
        <v>7.3999999999999986</v>
      </c>
      <c r="Q6" s="5"/>
      <c r="R6" s="1"/>
      <c r="S6" s="1">
        <f>(F6+N6+P6)/O6</f>
        <v>16</v>
      </c>
      <c r="T6" s="1">
        <f>(F6+N6)/O6</f>
        <v>13.823529411764707</v>
      </c>
      <c r="U6" s="1">
        <v>0.8</v>
      </c>
      <c r="V6" s="1">
        <v>4.5999999999999996</v>
      </c>
      <c r="W6" s="1">
        <v>1</v>
      </c>
      <c r="X6" s="1">
        <v>0</v>
      </c>
      <c r="Y6" s="1">
        <v>0</v>
      </c>
      <c r="Z6" s="1">
        <v>0</v>
      </c>
      <c r="AA6" s="1">
        <v>7.8</v>
      </c>
      <c r="AB6" s="1">
        <v>4.4000000000000004</v>
      </c>
      <c r="AC6" s="1">
        <v>2.2000000000000002</v>
      </c>
      <c r="AD6" s="1">
        <v>5</v>
      </c>
      <c r="AE6" s="1" t="s">
        <v>37</v>
      </c>
      <c r="AF6" s="1">
        <f t="shared" ref="AF6:AF12" si="3">G6*P6</f>
        <v>1.0359999999999998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38</v>
      </c>
      <c r="B7" s="1" t="s">
        <v>34</v>
      </c>
      <c r="C7" s="1">
        <v>45</v>
      </c>
      <c r="D7" s="1">
        <v>64</v>
      </c>
      <c r="E7" s="1">
        <v>34</v>
      </c>
      <c r="F7" s="1">
        <v>75</v>
      </c>
      <c r="G7" s="7">
        <v>0.18</v>
      </c>
      <c r="H7" s="1">
        <v>270</v>
      </c>
      <c r="I7" s="1">
        <v>9988438</v>
      </c>
      <c r="J7" s="1">
        <v>34</v>
      </c>
      <c r="K7" s="1">
        <f t="shared" si="2"/>
        <v>0</v>
      </c>
      <c r="L7" s="1"/>
      <c r="M7" s="1"/>
      <c r="N7" s="1"/>
      <c r="O7" s="1">
        <f t="shared" ref="O7:O40" si="4">E7/5</f>
        <v>6.8</v>
      </c>
      <c r="P7" s="5">
        <f t="shared" ref="P7:P10" si="5">16*O7-N7-F7</f>
        <v>33.799999999999997</v>
      </c>
      <c r="Q7" s="5"/>
      <c r="R7" s="1"/>
      <c r="S7" s="1">
        <f t="shared" ref="S7:S40" si="6">(F7+N7+P7)/O7</f>
        <v>16</v>
      </c>
      <c r="T7" s="1">
        <f t="shared" ref="T7:T40" si="7">(F7+N7)/O7</f>
        <v>11.029411764705882</v>
      </c>
      <c r="U7" s="1">
        <v>1</v>
      </c>
      <c r="V7" s="1">
        <v>6.2</v>
      </c>
      <c r="W7" s="1">
        <v>4</v>
      </c>
      <c r="X7" s="1">
        <v>2.2000000000000002</v>
      </c>
      <c r="Y7" s="1">
        <v>1.4</v>
      </c>
      <c r="Z7" s="1">
        <v>1.5</v>
      </c>
      <c r="AA7" s="1">
        <v>5</v>
      </c>
      <c r="AB7" s="1">
        <v>4</v>
      </c>
      <c r="AC7" s="1">
        <v>3</v>
      </c>
      <c r="AD7" s="1">
        <v>6.4</v>
      </c>
      <c r="AE7" s="1"/>
      <c r="AF7" s="1">
        <f t="shared" si="3"/>
        <v>6.0839999999999996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39</v>
      </c>
      <c r="B8" s="1" t="s">
        <v>34</v>
      </c>
      <c r="C8" s="1">
        <v>29</v>
      </c>
      <c r="D8" s="1">
        <v>64</v>
      </c>
      <c r="E8" s="1">
        <v>32</v>
      </c>
      <c r="F8" s="1">
        <v>61</v>
      </c>
      <c r="G8" s="7">
        <v>0.18</v>
      </c>
      <c r="H8" s="1">
        <v>270</v>
      </c>
      <c r="I8" s="1">
        <v>9988445</v>
      </c>
      <c r="J8" s="1">
        <v>32</v>
      </c>
      <c r="K8" s="1">
        <f t="shared" si="2"/>
        <v>0</v>
      </c>
      <c r="L8" s="1"/>
      <c r="M8" s="1"/>
      <c r="N8" s="1"/>
      <c r="O8" s="1">
        <f t="shared" si="4"/>
        <v>6.4</v>
      </c>
      <c r="P8" s="5">
        <f t="shared" si="5"/>
        <v>41.400000000000006</v>
      </c>
      <c r="Q8" s="5"/>
      <c r="R8" s="1"/>
      <c r="S8" s="1">
        <f t="shared" si="6"/>
        <v>16</v>
      </c>
      <c r="T8" s="1">
        <f t="shared" si="7"/>
        <v>9.53125</v>
      </c>
      <c r="U8" s="1">
        <v>1.4</v>
      </c>
      <c r="V8" s="1">
        <v>6</v>
      </c>
      <c r="W8" s="1">
        <v>3.8</v>
      </c>
      <c r="X8" s="1">
        <v>2.6</v>
      </c>
      <c r="Y8" s="1">
        <v>2.6</v>
      </c>
      <c r="Z8" s="1">
        <v>1.5</v>
      </c>
      <c r="AA8" s="1">
        <v>6.2</v>
      </c>
      <c r="AB8" s="1">
        <v>4</v>
      </c>
      <c r="AC8" s="1">
        <v>2.8</v>
      </c>
      <c r="AD8" s="1">
        <v>6.2</v>
      </c>
      <c r="AE8" s="1"/>
      <c r="AF8" s="1">
        <f t="shared" si="3"/>
        <v>7.4520000000000008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44</v>
      </c>
      <c r="B9" s="1" t="s">
        <v>34</v>
      </c>
      <c r="C9" s="1">
        <v>14</v>
      </c>
      <c r="D9" s="1">
        <v>32</v>
      </c>
      <c r="E9" s="1">
        <v>19</v>
      </c>
      <c r="F9" s="1">
        <v>27</v>
      </c>
      <c r="G9" s="7">
        <v>0.4</v>
      </c>
      <c r="H9" s="1">
        <v>270</v>
      </c>
      <c r="I9" s="1">
        <v>9988452</v>
      </c>
      <c r="J9" s="1">
        <v>22</v>
      </c>
      <c r="K9" s="1">
        <f t="shared" si="2"/>
        <v>-3</v>
      </c>
      <c r="L9" s="1"/>
      <c r="M9" s="1"/>
      <c r="N9" s="1"/>
      <c r="O9" s="1">
        <f t="shared" si="4"/>
        <v>3.8</v>
      </c>
      <c r="P9" s="5">
        <f t="shared" si="5"/>
        <v>33.799999999999997</v>
      </c>
      <c r="Q9" s="5"/>
      <c r="R9" s="1"/>
      <c r="S9" s="1">
        <f t="shared" si="6"/>
        <v>16</v>
      </c>
      <c r="T9" s="1">
        <f t="shared" si="7"/>
        <v>7.1052631578947372</v>
      </c>
      <c r="U9" s="1">
        <v>1</v>
      </c>
      <c r="V9" s="1">
        <v>3</v>
      </c>
      <c r="W9" s="1">
        <v>1.4</v>
      </c>
      <c r="X9" s="1">
        <v>1</v>
      </c>
      <c r="Y9" s="1">
        <v>2.4</v>
      </c>
      <c r="Z9" s="1">
        <v>0</v>
      </c>
      <c r="AA9" s="1">
        <v>1.8</v>
      </c>
      <c r="AB9" s="1">
        <v>1.8</v>
      </c>
      <c r="AC9" s="1">
        <v>1.8</v>
      </c>
      <c r="AD9" s="1">
        <v>1.2</v>
      </c>
      <c r="AE9" s="1"/>
      <c r="AF9" s="1">
        <f t="shared" si="3"/>
        <v>13.52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46</v>
      </c>
      <c r="B10" s="1" t="s">
        <v>34</v>
      </c>
      <c r="C10" s="1">
        <v>24</v>
      </c>
      <c r="D10" s="1"/>
      <c r="E10" s="1">
        <v>10</v>
      </c>
      <c r="F10" s="1">
        <v>14</v>
      </c>
      <c r="G10" s="7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4"/>
        <v>2</v>
      </c>
      <c r="P10" s="5">
        <f t="shared" si="5"/>
        <v>18</v>
      </c>
      <c r="Q10" s="5"/>
      <c r="R10" s="1"/>
      <c r="S10" s="1">
        <f t="shared" si="6"/>
        <v>16</v>
      </c>
      <c r="T10" s="1">
        <f t="shared" si="7"/>
        <v>7</v>
      </c>
      <c r="U10" s="1">
        <v>0.8</v>
      </c>
      <c r="V10" s="1">
        <v>0.6</v>
      </c>
      <c r="W10" s="1">
        <v>0.6</v>
      </c>
      <c r="X10" s="1">
        <v>1.6</v>
      </c>
      <c r="Y10" s="1">
        <v>1</v>
      </c>
      <c r="Z10" s="1">
        <v>0</v>
      </c>
      <c r="AA10" s="1">
        <v>1.6</v>
      </c>
      <c r="AB10" s="1">
        <v>2</v>
      </c>
      <c r="AC10" s="1">
        <v>0.6</v>
      </c>
      <c r="AD10" s="1">
        <v>2.2000000000000002</v>
      </c>
      <c r="AE10" s="33" t="s">
        <v>45</v>
      </c>
      <c r="AF10" s="1">
        <f t="shared" si="3"/>
        <v>7.2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5.75" thickBot="1" x14ac:dyDescent="0.3">
      <c r="A11" s="1" t="s">
        <v>50</v>
      </c>
      <c r="B11" s="1" t="s">
        <v>34</v>
      </c>
      <c r="C11" s="1">
        <v>7</v>
      </c>
      <c r="D11" s="1">
        <v>62</v>
      </c>
      <c r="E11" s="1">
        <v>27</v>
      </c>
      <c r="F11" s="1">
        <v>42</v>
      </c>
      <c r="G11" s="7">
        <v>0.18</v>
      </c>
      <c r="H11" s="1">
        <v>150</v>
      </c>
      <c r="I11" s="1">
        <v>5034819</v>
      </c>
      <c r="J11" s="1">
        <v>31</v>
      </c>
      <c r="K11" s="1">
        <f t="shared" si="2"/>
        <v>-4</v>
      </c>
      <c r="L11" s="1"/>
      <c r="M11" s="1"/>
      <c r="N11" s="1">
        <v>55</v>
      </c>
      <c r="O11" s="1">
        <f t="shared" si="4"/>
        <v>5.4</v>
      </c>
      <c r="P11" s="5"/>
      <c r="Q11" s="5"/>
      <c r="R11" s="1"/>
      <c r="S11" s="1">
        <f t="shared" si="6"/>
        <v>17.962962962962962</v>
      </c>
      <c r="T11" s="1">
        <f t="shared" si="7"/>
        <v>17.962962962962962</v>
      </c>
      <c r="U11" s="1">
        <v>7.8</v>
      </c>
      <c r="V11" s="1">
        <v>6.8</v>
      </c>
      <c r="W11" s="1">
        <v>4.2</v>
      </c>
      <c r="X11" s="1">
        <v>6.2</v>
      </c>
      <c r="Y11" s="1">
        <v>9.1999999999999993</v>
      </c>
      <c r="Z11" s="1">
        <v>3</v>
      </c>
      <c r="AA11" s="1">
        <v>4.2</v>
      </c>
      <c r="AB11" s="1">
        <v>7.8</v>
      </c>
      <c r="AC11" s="1">
        <v>8.4</v>
      </c>
      <c r="AD11" s="1">
        <v>2.8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27" t="s">
        <v>51</v>
      </c>
      <c r="B12" s="28" t="s">
        <v>40</v>
      </c>
      <c r="C12" s="28"/>
      <c r="D12" s="28"/>
      <c r="E12" s="28"/>
      <c r="F12" s="29"/>
      <c r="G12" s="30">
        <v>1</v>
      </c>
      <c r="H12" s="31">
        <v>150</v>
      </c>
      <c r="I12" s="31">
        <v>5041251</v>
      </c>
      <c r="J12" s="31"/>
      <c r="K12" s="31">
        <f t="shared" si="2"/>
        <v>0</v>
      </c>
      <c r="L12" s="31"/>
      <c r="M12" s="31"/>
      <c r="N12" s="31"/>
      <c r="O12" s="31">
        <f t="shared" si="4"/>
        <v>0</v>
      </c>
      <c r="P12" s="32"/>
      <c r="Q12" s="32"/>
      <c r="R12" s="31"/>
      <c r="S12" s="31" t="e">
        <f t="shared" si="6"/>
        <v>#DIV/0!</v>
      </c>
      <c r="T12" s="31" t="e">
        <f t="shared" si="7"/>
        <v>#DIV/0!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 t="s">
        <v>52</v>
      </c>
      <c r="AF12" s="3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5.75" thickBot="1" x14ac:dyDescent="0.3">
      <c r="A13" s="21" t="s">
        <v>49</v>
      </c>
      <c r="B13" s="22" t="s">
        <v>40</v>
      </c>
      <c r="C13" s="22">
        <v>9.93</v>
      </c>
      <c r="D13" s="22"/>
      <c r="E13" s="22"/>
      <c r="F13" s="23">
        <v>9.93</v>
      </c>
      <c r="G13" s="24">
        <v>0</v>
      </c>
      <c r="H13" s="25" t="e">
        <v>#N/A</v>
      </c>
      <c r="I13" s="25" t="s">
        <v>35</v>
      </c>
      <c r="J13" s="25"/>
      <c r="K13" s="25">
        <f>E13-J13</f>
        <v>0</v>
      </c>
      <c r="L13" s="25"/>
      <c r="M13" s="25"/>
      <c r="N13" s="25"/>
      <c r="O13" s="25">
        <f t="shared" si="4"/>
        <v>0</v>
      </c>
      <c r="P13" s="26"/>
      <c r="Q13" s="26"/>
      <c r="R13" s="25"/>
      <c r="S13" s="25" t="e">
        <f t="shared" si="6"/>
        <v>#DIV/0!</v>
      </c>
      <c r="T13" s="25" t="e">
        <f t="shared" si="7"/>
        <v>#DIV/0!</v>
      </c>
      <c r="U13" s="25">
        <v>0.41399999999999998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0.40939999999999999</v>
      </c>
      <c r="AB13" s="25">
        <v>0.49199999999999999</v>
      </c>
      <c r="AC13" s="25">
        <v>0</v>
      </c>
      <c r="AD13" s="25">
        <v>0</v>
      </c>
      <c r="AE13" s="25" t="s">
        <v>45</v>
      </c>
      <c r="AF13" s="2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53</v>
      </c>
      <c r="B14" s="1" t="s">
        <v>34</v>
      </c>
      <c r="C14" s="1">
        <v>21</v>
      </c>
      <c r="D14" s="1">
        <v>312</v>
      </c>
      <c r="E14" s="1">
        <v>49</v>
      </c>
      <c r="F14" s="1">
        <v>277</v>
      </c>
      <c r="G14" s="7">
        <v>0.1</v>
      </c>
      <c r="H14" s="1">
        <v>90</v>
      </c>
      <c r="I14" s="1">
        <v>8444163</v>
      </c>
      <c r="J14" s="1">
        <v>89</v>
      </c>
      <c r="K14" s="1">
        <f t="shared" si="2"/>
        <v>-40</v>
      </c>
      <c r="L14" s="1"/>
      <c r="M14" s="1"/>
      <c r="N14" s="1"/>
      <c r="O14" s="1">
        <f t="shared" si="4"/>
        <v>9.8000000000000007</v>
      </c>
      <c r="P14" s="5"/>
      <c r="Q14" s="5"/>
      <c r="R14" s="1"/>
      <c r="S14" s="1">
        <f t="shared" si="6"/>
        <v>28.265306122448976</v>
      </c>
      <c r="T14" s="1">
        <f t="shared" si="7"/>
        <v>28.265306122448976</v>
      </c>
      <c r="U14" s="1">
        <v>10.199999999999999</v>
      </c>
      <c r="V14" s="1">
        <v>30.2</v>
      </c>
      <c r="W14" s="1">
        <v>14</v>
      </c>
      <c r="X14" s="1">
        <v>11.2</v>
      </c>
      <c r="Y14" s="1">
        <v>18</v>
      </c>
      <c r="Z14" s="1">
        <v>15</v>
      </c>
      <c r="AA14" s="1">
        <v>35.200000000000003</v>
      </c>
      <c r="AB14" s="1">
        <v>25.6</v>
      </c>
      <c r="AC14" s="1">
        <v>13</v>
      </c>
      <c r="AD14" s="1">
        <v>26.8</v>
      </c>
      <c r="AE14" s="1"/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54</v>
      </c>
      <c r="B15" s="1" t="s">
        <v>34</v>
      </c>
      <c r="C15" s="1">
        <v>1</v>
      </c>
      <c r="D15" s="1">
        <v>161</v>
      </c>
      <c r="E15" s="1">
        <v>15</v>
      </c>
      <c r="F15" s="1">
        <v>146</v>
      </c>
      <c r="G15" s="7">
        <v>0.18</v>
      </c>
      <c r="H15" s="1">
        <v>150</v>
      </c>
      <c r="I15" s="1">
        <v>5038411</v>
      </c>
      <c r="J15" s="1">
        <v>25</v>
      </c>
      <c r="K15" s="1">
        <f t="shared" si="2"/>
        <v>-10</v>
      </c>
      <c r="L15" s="1"/>
      <c r="M15" s="1"/>
      <c r="N15" s="1">
        <v>34.599999999999987</v>
      </c>
      <c r="O15" s="1">
        <f t="shared" si="4"/>
        <v>3</v>
      </c>
      <c r="P15" s="5"/>
      <c r="Q15" s="5"/>
      <c r="R15" s="1"/>
      <c r="S15" s="1">
        <f t="shared" si="6"/>
        <v>60.199999999999996</v>
      </c>
      <c r="T15" s="1">
        <f t="shared" si="7"/>
        <v>60.199999999999996</v>
      </c>
      <c r="U15" s="1">
        <v>12</v>
      </c>
      <c r="V15" s="1">
        <v>13.4</v>
      </c>
      <c r="W15" s="1">
        <v>6</v>
      </c>
      <c r="X15" s="1">
        <v>5.4</v>
      </c>
      <c r="Y15" s="1">
        <v>13.4</v>
      </c>
      <c r="Z15" s="1">
        <v>5.5</v>
      </c>
      <c r="AA15" s="1">
        <v>14</v>
      </c>
      <c r="AB15" s="1">
        <v>13</v>
      </c>
      <c r="AC15" s="1">
        <v>9.1999999999999993</v>
      </c>
      <c r="AD15" s="1">
        <v>8.4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55</v>
      </c>
      <c r="B16" s="1" t="s">
        <v>34</v>
      </c>
      <c r="C16" s="1">
        <v>61</v>
      </c>
      <c r="D16" s="1">
        <v>100</v>
      </c>
      <c r="E16" s="1">
        <v>67</v>
      </c>
      <c r="F16" s="1">
        <v>94</v>
      </c>
      <c r="G16" s="7">
        <v>0.18</v>
      </c>
      <c r="H16" s="1">
        <v>150</v>
      </c>
      <c r="I16" s="1">
        <v>5038459</v>
      </c>
      <c r="J16" s="1">
        <v>67</v>
      </c>
      <c r="K16" s="1">
        <f t="shared" si="2"/>
        <v>0</v>
      </c>
      <c r="L16" s="1"/>
      <c r="M16" s="1"/>
      <c r="N16" s="1">
        <v>136.6</v>
      </c>
      <c r="O16" s="1">
        <f t="shared" si="4"/>
        <v>13.4</v>
      </c>
      <c r="P16" s="5"/>
      <c r="Q16" s="5"/>
      <c r="R16" s="1"/>
      <c r="S16" s="1">
        <f t="shared" si="6"/>
        <v>17.208955223880597</v>
      </c>
      <c r="T16" s="1">
        <f t="shared" si="7"/>
        <v>17.208955223880597</v>
      </c>
      <c r="U16" s="1">
        <v>18.8</v>
      </c>
      <c r="V16" s="1">
        <v>16.2</v>
      </c>
      <c r="W16" s="1">
        <v>2.6</v>
      </c>
      <c r="X16" s="1">
        <v>15.6</v>
      </c>
      <c r="Y16" s="1">
        <v>17</v>
      </c>
      <c r="Z16" s="1">
        <v>5.5</v>
      </c>
      <c r="AA16" s="1">
        <v>14.8</v>
      </c>
      <c r="AB16" s="1">
        <v>16.600000000000001</v>
      </c>
      <c r="AC16" s="1">
        <v>7</v>
      </c>
      <c r="AD16" s="1">
        <v>14.2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56</v>
      </c>
      <c r="B17" s="1" t="s">
        <v>34</v>
      </c>
      <c r="C17" s="1">
        <v>40</v>
      </c>
      <c r="D17" s="1">
        <v>10</v>
      </c>
      <c r="E17" s="1">
        <v>28</v>
      </c>
      <c r="F17" s="1">
        <v>21</v>
      </c>
      <c r="G17" s="7">
        <v>0.18</v>
      </c>
      <c r="H17" s="1">
        <v>150</v>
      </c>
      <c r="I17" s="1">
        <v>5038831</v>
      </c>
      <c r="J17" s="1">
        <v>30</v>
      </c>
      <c r="K17" s="1">
        <f t="shared" si="2"/>
        <v>-2</v>
      </c>
      <c r="L17" s="1"/>
      <c r="M17" s="1"/>
      <c r="N17" s="1"/>
      <c r="O17" s="1">
        <f t="shared" si="4"/>
        <v>5.6</v>
      </c>
      <c r="P17" s="5">
        <f t="shared" ref="P17" si="9">16*O17-N17-F17</f>
        <v>68.599999999999994</v>
      </c>
      <c r="Q17" s="5"/>
      <c r="R17" s="1"/>
      <c r="S17" s="1">
        <f t="shared" si="6"/>
        <v>16</v>
      </c>
      <c r="T17" s="1">
        <f t="shared" si="7"/>
        <v>3.7500000000000004</v>
      </c>
      <c r="U17" s="1">
        <v>1.8</v>
      </c>
      <c r="V17" s="1">
        <v>3.6</v>
      </c>
      <c r="W17" s="1">
        <v>3.8</v>
      </c>
      <c r="X17" s="1">
        <v>0.4</v>
      </c>
      <c r="Y17" s="1">
        <v>0.8</v>
      </c>
      <c r="Z17" s="1">
        <v>1.5</v>
      </c>
      <c r="AA17" s="1">
        <v>7.2</v>
      </c>
      <c r="AB17" s="1">
        <v>6</v>
      </c>
      <c r="AC17" s="1">
        <v>0.4</v>
      </c>
      <c r="AD17" s="1">
        <v>2.8</v>
      </c>
      <c r="AE17" s="1"/>
      <c r="AF17" s="1">
        <f t="shared" si="8"/>
        <v>12.347999999999999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57</v>
      </c>
      <c r="B18" s="1" t="s">
        <v>34</v>
      </c>
      <c r="C18" s="1">
        <v>340</v>
      </c>
      <c r="D18" s="1"/>
      <c r="E18" s="1">
        <v>36</v>
      </c>
      <c r="F18" s="1">
        <v>303</v>
      </c>
      <c r="G18" s="7">
        <v>0.18</v>
      </c>
      <c r="H18" s="1">
        <v>120</v>
      </c>
      <c r="I18" s="1">
        <v>5038855</v>
      </c>
      <c r="J18" s="1">
        <v>38</v>
      </c>
      <c r="K18" s="1">
        <f t="shared" si="2"/>
        <v>-2</v>
      </c>
      <c r="L18" s="1"/>
      <c r="M18" s="1"/>
      <c r="N18" s="1"/>
      <c r="O18" s="1">
        <f t="shared" si="4"/>
        <v>7.2</v>
      </c>
      <c r="P18" s="5"/>
      <c r="Q18" s="5"/>
      <c r="R18" s="1"/>
      <c r="S18" s="1">
        <f t="shared" si="6"/>
        <v>42.083333333333336</v>
      </c>
      <c r="T18" s="1">
        <f t="shared" si="7"/>
        <v>42.083333333333336</v>
      </c>
      <c r="U18" s="1">
        <v>9.1999999999999993</v>
      </c>
      <c r="V18" s="1">
        <v>9.6</v>
      </c>
      <c r="W18" s="1">
        <v>3.8</v>
      </c>
      <c r="X18" s="1">
        <v>9.4</v>
      </c>
      <c r="Y18" s="1">
        <v>11.4</v>
      </c>
      <c r="Z18" s="1">
        <v>2</v>
      </c>
      <c r="AA18" s="1">
        <v>9.6</v>
      </c>
      <c r="AB18" s="1">
        <v>6.6</v>
      </c>
      <c r="AC18" s="1">
        <v>1.4</v>
      </c>
      <c r="AD18" s="1">
        <v>0</v>
      </c>
      <c r="AE18" s="34" t="s">
        <v>82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58</v>
      </c>
      <c r="B19" s="1" t="s">
        <v>34</v>
      </c>
      <c r="C19" s="1">
        <v>33</v>
      </c>
      <c r="D19" s="1">
        <v>210</v>
      </c>
      <c r="E19" s="1">
        <v>49</v>
      </c>
      <c r="F19" s="1">
        <v>194</v>
      </c>
      <c r="G19" s="7">
        <v>0.18</v>
      </c>
      <c r="H19" s="1">
        <v>150</v>
      </c>
      <c r="I19" s="1">
        <v>5038435</v>
      </c>
      <c r="J19" s="1">
        <v>94</v>
      </c>
      <c r="K19" s="1">
        <f t="shared" si="2"/>
        <v>-45</v>
      </c>
      <c r="L19" s="1"/>
      <c r="M19" s="1"/>
      <c r="N19" s="1"/>
      <c r="O19" s="1">
        <f t="shared" si="4"/>
        <v>9.8000000000000007</v>
      </c>
      <c r="P19" s="5"/>
      <c r="Q19" s="5"/>
      <c r="R19" s="1"/>
      <c r="S19" s="1">
        <f t="shared" si="6"/>
        <v>19.795918367346939</v>
      </c>
      <c r="T19" s="1">
        <f t="shared" si="7"/>
        <v>19.795918367346939</v>
      </c>
      <c r="U19" s="1">
        <v>5</v>
      </c>
      <c r="V19" s="1">
        <v>16.600000000000001</v>
      </c>
      <c r="W19" s="1">
        <v>7</v>
      </c>
      <c r="X19" s="1">
        <v>9.6</v>
      </c>
      <c r="Y19" s="1">
        <v>12.8</v>
      </c>
      <c r="Z19" s="1">
        <v>6.5</v>
      </c>
      <c r="AA19" s="1">
        <v>15.2</v>
      </c>
      <c r="AB19" s="1">
        <v>15.2</v>
      </c>
      <c r="AC19" s="1">
        <v>10.8</v>
      </c>
      <c r="AD19" s="1">
        <v>16.8</v>
      </c>
      <c r="AE19" s="1"/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75" thickBot="1" x14ac:dyDescent="0.3">
      <c r="A20" s="1" t="s">
        <v>59</v>
      </c>
      <c r="B20" s="1" t="s">
        <v>34</v>
      </c>
      <c r="C20" s="1"/>
      <c r="D20" s="1">
        <v>70</v>
      </c>
      <c r="E20" s="1">
        <v>1</v>
      </c>
      <c r="F20" s="1">
        <v>69</v>
      </c>
      <c r="G20" s="7">
        <v>0.18</v>
      </c>
      <c r="H20" s="1">
        <v>120</v>
      </c>
      <c r="I20" s="1">
        <v>5038398</v>
      </c>
      <c r="J20" s="1">
        <v>1</v>
      </c>
      <c r="K20" s="1">
        <f t="shared" si="2"/>
        <v>0</v>
      </c>
      <c r="L20" s="1"/>
      <c r="M20" s="1"/>
      <c r="N20" s="1"/>
      <c r="O20" s="1">
        <f t="shared" si="4"/>
        <v>0.2</v>
      </c>
      <c r="P20" s="5"/>
      <c r="Q20" s="5"/>
      <c r="R20" s="1"/>
      <c r="S20" s="1">
        <f t="shared" si="6"/>
        <v>345</v>
      </c>
      <c r="T20" s="1">
        <f t="shared" si="7"/>
        <v>345</v>
      </c>
      <c r="U20" s="1">
        <v>4.2</v>
      </c>
      <c r="V20" s="1">
        <v>6.2</v>
      </c>
      <c r="W20" s="1">
        <v>1.4</v>
      </c>
      <c r="X20" s="1">
        <v>1.4</v>
      </c>
      <c r="Y20" s="1">
        <v>-0.2</v>
      </c>
      <c r="Z20" s="1">
        <v>0.5</v>
      </c>
      <c r="AA20" s="1">
        <v>6.8</v>
      </c>
      <c r="AB20" s="1">
        <v>1.4</v>
      </c>
      <c r="AC20" s="1">
        <v>8</v>
      </c>
      <c r="AD20" s="1">
        <v>8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27" t="s">
        <v>60</v>
      </c>
      <c r="B21" s="28" t="s">
        <v>40</v>
      </c>
      <c r="C21" s="28"/>
      <c r="D21" s="28"/>
      <c r="E21" s="28"/>
      <c r="F21" s="29"/>
      <c r="G21" s="30">
        <v>1</v>
      </c>
      <c r="H21" s="31">
        <v>150</v>
      </c>
      <c r="I21" s="31">
        <v>5038596</v>
      </c>
      <c r="J21" s="31"/>
      <c r="K21" s="31">
        <f t="shared" si="2"/>
        <v>0</v>
      </c>
      <c r="L21" s="31"/>
      <c r="M21" s="31"/>
      <c r="N21" s="31"/>
      <c r="O21" s="31">
        <f t="shared" si="4"/>
        <v>0</v>
      </c>
      <c r="P21" s="32"/>
      <c r="Q21" s="32"/>
      <c r="R21" s="31"/>
      <c r="S21" s="31" t="e">
        <f t="shared" si="6"/>
        <v>#DIV/0!</v>
      </c>
      <c r="T21" s="31" t="e">
        <f t="shared" si="7"/>
        <v>#DIV/0!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0.98000000000000009</v>
      </c>
      <c r="AB21" s="31">
        <v>0</v>
      </c>
      <c r="AC21" s="31">
        <v>4.8979999999999997</v>
      </c>
      <c r="AD21" s="31">
        <v>3.0619999999999998</v>
      </c>
      <c r="AE21" s="31" t="s">
        <v>61</v>
      </c>
      <c r="AF21" s="3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.75" thickBot="1" x14ac:dyDescent="0.3">
      <c r="A22" s="21" t="s">
        <v>72</v>
      </c>
      <c r="B22" s="22" t="s">
        <v>40</v>
      </c>
      <c r="C22" s="22">
        <v>12.39</v>
      </c>
      <c r="D22" s="22"/>
      <c r="E22" s="22">
        <v>9.0459999999999994</v>
      </c>
      <c r="F22" s="23">
        <v>3.3439999999999999</v>
      </c>
      <c r="G22" s="24">
        <v>0</v>
      </c>
      <c r="H22" s="25" t="e">
        <v>#N/A</v>
      </c>
      <c r="I22" s="25" t="s">
        <v>35</v>
      </c>
      <c r="J22" s="25">
        <v>10.5</v>
      </c>
      <c r="K22" s="25">
        <f>E22-J22</f>
        <v>-1.4540000000000006</v>
      </c>
      <c r="L22" s="25"/>
      <c r="M22" s="25"/>
      <c r="N22" s="25"/>
      <c r="O22" s="25">
        <f t="shared" si="4"/>
        <v>1.8091999999999999</v>
      </c>
      <c r="P22" s="26"/>
      <c r="Q22" s="26"/>
      <c r="R22" s="25"/>
      <c r="S22" s="25">
        <f t="shared" si="6"/>
        <v>1.8483307539243865</v>
      </c>
      <c r="T22" s="25">
        <f t="shared" si="7"/>
        <v>1.8483307539243865</v>
      </c>
      <c r="U22" s="25">
        <v>1.9096</v>
      </c>
      <c r="V22" s="25">
        <v>1.2824</v>
      </c>
      <c r="W22" s="25">
        <v>0</v>
      </c>
      <c r="X22" s="25">
        <v>0.62080000000000002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/>
      <c r="AF22" s="2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5" t="s">
        <v>62</v>
      </c>
      <c r="B23" s="16" t="s">
        <v>40</v>
      </c>
      <c r="C23" s="16"/>
      <c r="D23" s="16"/>
      <c r="E23" s="16"/>
      <c r="F23" s="17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/>
      <c r="O23" s="12">
        <f t="shared" si="4"/>
        <v>0</v>
      </c>
      <c r="P23" s="14"/>
      <c r="Q23" s="14"/>
      <c r="R23" s="12"/>
      <c r="S23" s="12" t="e">
        <f t="shared" si="6"/>
        <v>#DIV/0!</v>
      </c>
      <c r="T23" s="12" t="e">
        <f t="shared" si="7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 t="s">
        <v>63</v>
      </c>
      <c r="AF23" s="12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75" thickBot="1" x14ac:dyDescent="0.3">
      <c r="A24" s="21" t="s">
        <v>47</v>
      </c>
      <c r="B24" s="22" t="s">
        <v>40</v>
      </c>
      <c r="C24" s="22">
        <v>56.914999999999999</v>
      </c>
      <c r="D24" s="22"/>
      <c r="E24" s="22">
        <v>25.21</v>
      </c>
      <c r="F24" s="23">
        <v>31.704999999999998</v>
      </c>
      <c r="G24" s="24">
        <v>0</v>
      </c>
      <c r="H24" s="25" t="e">
        <v>#N/A</v>
      </c>
      <c r="I24" s="25" t="s">
        <v>35</v>
      </c>
      <c r="J24" s="25">
        <v>29.5</v>
      </c>
      <c r="K24" s="25">
        <f>E24-J24</f>
        <v>-4.2899999999999991</v>
      </c>
      <c r="L24" s="25"/>
      <c r="M24" s="25"/>
      <c r="N24" s="25"/>
      <c r="O24" s="25">
        <f t="shared" si="4"/>
        <v>5.0419999999999998</v>
      </c>
      <c r="P24" s="26"/>
      <c r="Q24" s="26"/>
      <c r="R24" s="25"/>
      <c r="S24" s="25">
        <f t="shared" si="6"/>
        <v>6.2881792939309795</v>
      </c>
      <c r="T24" s="25">
        <f t="shared" si="7"/>
        <v>6.2881792939309795</v>
      </c>
      <c r="U24" s="25">
        <v>1.5508</v>
      </c>
      <c r="V24" s="25">
        <v>1.7138</v>
      </c>
      <c r="W24" s="25">
        <v>1.0426</v>
      </c>
      <c r="X24" s="25">
        <v>2.2764000000000002</v>
      </c>
      <c r="Y24" s="25">
        <v>8.791599999999999</v>
      </c>
      <c r="Z24" s="25">
        <v>2.758</v>
      </c>
      <c r="AA24" s="25">
        <v>1.5138</v>
      </c>
      <c r="AB24" s="25">
        <v>0</v>
      </c>
      <c r="AC24" s="25">
        <v>2.0503999999999998</v>
      </c>
      <c r="AD24" s="25">
        <v>3.9798</v>
      </c>
      <c r="AE24" s="33" t="s">
        <v>48</v>
      </c>
      <c r="AF24" s="2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.75" thickBot="1" x14ac:dyDescent="0.3">
      <c r="A25" s="31" t="s">
        <v>64</v>
      </c>
      <c r="B25" s="31" t="s">
        <v>40</v>
      </c>
      <c r="C25" s="31">
        <v>14.58</v>
      </c>
      <c r="D25" s="31"/>
      <c r="E25" s="31">
        <v>2.4900000000000002</v>
      </c>
      <c r="F25" s="31">
        <v>12.09</v>
      </c>
      <c r="G25" s="30">
        <v>1</v>
      </c>
      <c r="H25" s="31">
        <v>180</v>
      </c>
      <c r="I25" s="31">
        <v>5038619</v>
      </c>
      <c r="J25" s="31">
        <v>2.5</v>
      </c>
      <c r="K25" s="31">
        <f t="shared" si="2"/>
        <v>-9.9999999999997868E-3</v>
      </c>
      <c r="L25" s="31"/>
      <c r="M25" s="31"/>
      <c r="N25" s="31"/>
      <c r="O25" s="31">
        <f t="shared" si="4"/>
        <v>0.49800000000000005</v>
      </c>
      <c r="P25" s="32"/>
      <c r="Q25" s="32"/>
      <c r="R25" s="31"/>
      <c r="S25" s="31">
        <f t="shared" si="6"/>
        <v>24.277108433734938</v>
      </c>
      <c r="T25" s="31">
        <f t="shared" si="7"/>
        <v>24.277108433734938</v>
      </c>
      <c r="U25" s="31">
        <v>0</v>
      </c>
      <c r="V25" s="31">
        <v>0.44400000000000012</v>
      </c>
      <c r="W25" s="31">
        <v>0</v>
      </c>
      <c r="X25" s="31">
        <v>0</v>
      </c>
      <c r="Y25" s="31">
        <v>0</v>
      </c>
      <c r="Z25" s="31">
        <v>0</v>
      </c>
      <c r="AA25" s="31">
        <v>2.1219999999999999</v>
      </c>
      <c r="AB25" s="31">
        <v>0.502</v>
      </c>
      <c r="AC25" s="31">
        <v>1.1712</v>
      </c>
      <c r="AD25" s="31">
        <v>0.48599999999999999</v>
      </c>
      <c r="AE25" s="31" t="s">
        <v>65</v>
      </c>
      <c r="AF25" s="3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27" t="s">
        <v>66</v>
      </c>
      <c r="B26" s="28" t="s">
        <v>40</v>
      </c>
      <c r="C26" s="28"/>
      <c r="D26" s="28"/>
      <c r="E26" s="28"/>
      <c r="F26" s="29"/>
      <c r="G26" s="30">
        <v>1</v>
      </c>
      <c r="H26" s="31">
        <v>150</v>
      </c>
      <c r="I26" s="31">
        <v>5038572</v>
      </c>
      <c r="J26" s="31"/>
      <c r="K26" s="31">
        <f t="shared" si="2"/>
        <v>0</v>
      </c>
      <c r="L26" s="31"/>
      <c r="M26" s="31"/>
      <c r="N26" s="31"/>
      <c r="O26" s="31">
        <f t="shared" si="4"/>
        <v>0</v>
      </c>
      <c r="P26" s="32"/>
      <c r="Q26" s="32"/>
      <c r="R26" s="31"/>
      <c r="S26" s="31" t="e">
        <f t="shared" si="6"/>
        <v>#DIV/0!</v>
      </c>
      <c r="T26" s="31" t="e">
        <f t="shared" si="7"/>
        <v>#DIV/0!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 t="s">
        <v>61</v>
      </c>
      <c r="AF26" s="3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.75" thickBot="1" x14ac:dyDescent="0.3">
      <c r="A27" s="21" t="s">
        <v>71</v>
      </c>
      <c r="B27" s="22" t="s">
        <v>40</v>
      </c>
      <c r="C27" s="22">
        <v>6.09</v>
      </c>
      <c r="D27" s="22"/>
      <c r="E27" s="22"/>
      <c r="F27" s="23">
        <v>2.89</v>
      </c>
      <c r="G27" s="24">
        <v>0</v>
      </c>
      <c r="H27" s="25" t="e">
        <v>#N/A</v>
      </c>
      <c r="I27" s="25" t="s">
        <v>35</v>
      </c>
      <c r="J27" s="25">
        <v>13.5</v>
      </c>
      <c r="K27" s="25">
        <f>E27-J27</f>
        <v>-13.5</v>
      </c>
      <c r="L27" s="25"/>
      <c r="M27" s="25"/>
      <c r="N27" s="25"/>
      <c r="O27" s="25">
        <f t="shared" si="4"/>
        <v>0</v>
      </c>
      <c r="P27" s="26"/>
      <c r="Q27" s="26"/>
      <c r="R27" s="25"/>
      <c r="S27" s="25" t="e">
        <f t="shared" si="6"/>
        <v>#DIV/0!</v>
      </c>
      <c r="T27" s="25" t="e">
        <f t="shared" si="7"/>
        <v>#DIV/0!</v>
      </c>
      <c r="U27" s="25">
        <v>0</v>
      </c>
      <c r="V27" s="25">
        <v>1.2190000000000001</v>
      </c>
      <c r="W27" s="25">
        <v>0</v>
      </c>
      <c r="X27" s="25">
        <v>0.6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33" t="s">
        <v>45</v>
      </c>
      <c r="AF27" s="2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67</v>
      </c>
      <c r="B28" s="1" t="s">
        <v>34</v>
      </c>
      <c r="C28" s="1"/>
      <c r="D28" s="1">
        <v>244</v>
      </c>
      <c r="E28" s="1">
        <v>57</v>
      </c>
      <c r="F28" s="1">
        <v>183</v>
      </c>
      <c r="G28" s="7">
        <v>0.1</v>
      </c>
      <c r="H28" s="1">
        <v>60</v>
      </c>
      <c r="I28" s="1">
        <v>8444170</v>
      </c>
      <c r="J28" s="1">
        <v>94</v>
      </c>
      <c r="K28" s="1">
        <f t="shared" si="2"/>
        <v>-37</v>
      </c>
      <c r="L28" s="1"/>
      <c r="M28" s="1"/>
      <c r="N28" s="1"/>
      <c r="O28" s="1">
        <f t="shared" si="4"/>
        <v>11.4</v>
      </c>
      <c r="P28" s="5"/>
      <c r="Q28" s="5"/>
      <c r="R28" s="1"/>
      <c r="S28" s="1">
        <f t="shared" si="6"/>
        <v>16.052631578947366</v>
      </c>
      <c r="T28" s="1">
        <f t="shared" si="7"/>
        <v>16.052631578947366</v>
      </c>
      <c r="U28" s="1">
        <v>17.8</v>
      </c>
      <c r="V28" s="1">
        <v>23.2</v>
      </c>
      <c r="W28" s="1">
        <v>10.199999999999999</v>
      </c>
      <c r="X28" s="1">
        <v>16</v>
      </c>
      <c r="Y28" s="1">
        <v>7</v>
      </c>
      <c r="Z28" s="1">
        <v>16.5</v>
      </c>
      <c r="AA28" s="1">
        <v>1.4</v>
      </c>
      <c r="AB28" s="1">
        <v>19.399999999999999</v>
      </c>
      <c r="AC28" s="1">
        <v>16.399999999999999</v>
      </c>
      <c r="AD28" s="1">
        <v>8.1999999999999993</v>
      </c>
      <c r="AE28" s="1"/>
      <c r="AF28" s="1">
        <f t="shared" ref="AF28:AF36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68</v>
      </c>
      <c r="B29" s="1" t="s">
        <v>40</v>
      </c>
      <c r="C29" s="1">
        <v>99.341999999999999</v>
      </c>
      <c r="D29" s="1"/>
      <c r="E29" s="1">
        <v>70.462000000000003</v>
      </c>
      <c r="F29" s="1">
        <v>28.88</v>
      </c>
      <c r="G29" s="7">
        <v>1</v>
      </c>
      <c r="H29" s="1">
        <v>120</v>
      </c>
      <c r="I29" s="1">
        <v>5522704</v>
      </c>
      <c r="J29" s="1">
        <v>68</v>
      </c>
      <c r="K29" s="1">
        <f t="shared" si="2"/>
        <v>2.4620000000000033</v>
      </c>
      <c r="L29" s="1"/>
      <c r="M29" s="1"/>
      <c r="N29" s="1"/>
      <c r="O29" s="1">
        <f t="shared" si="4"/>
        <v>14.092400000000001</v>
      </c>
      <c r="P29" s="36">
        <v>180</v>
      </c>
      <c r="Q29" s="36">
        <v>180</v>
      </c>
      <c r="R29" s="1"/>
      <c r="S29" s="1">
        <f t="shared" si="6"/>
        <v>14.822173653884361</v>
      </c>
      <c r="T29" s="1">
        <f t="shared" si="7"/>
        <v>2.0493315545968036</v>
      </c>
      <c r="U29" s="1">
        <v>7.3243999999999998</v>
      </c>
      <c r="V29" s="1">
        <v>6.6698000000000004</v>
      </c>
      <c r="W29" s="1">
        <v>1.5347999999999999</v>
      </c>
      <c r="X29" s="1">
        <v>10.8186</v>
      </c>
      <c r="Y29" s="1">
        <v>14.424799999999999</v>
      </c>
      <c r="Z29" s="1">
        <v>3.8795000000000002</v>
      </c>
      <c r="AA29" s="1">
        <v>6.8407999999999998</v>
      </c>
      <c r="AB29" s="1">
        <v>3.6711999999999998</v>
      </c>
      <c r="AC29" s="1">
        <v>2.1953999999999998</v>
      </c>
      <c r="AD29" s="1">
        <v>6.5825999999999993</v>
      </c>
      <c r="AE29" s="1"/>
      <c r="AF29" s="1">
        <f t="shared" si="10"/>
        <v>180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69</v>
      </c>
      <c r="B30" s="1" t="s">
        <v>34</v>
      </c>
      <c r="C30" s="1">
        <v>-2</v>
      </c>
      <c r="D30" s="1">
        <v>114</v>
      </c>
      <c r="E30" s="1">
        <v>37</v>
      </c>
      <c r="F30" s="1">
        <v>75</v>
      </c>
      <c r="G30" s="7">
        <v>0.14000000000000001</v>
      </c>
      <c r="H30" s="1">
        <v>180</v>
      </c>
      <c r="I30" s="1">
        <v>9988391</v>
      </c>
      <c r="J30" s="1">
        <v>39</v>
      </c>
      <c r="K30" s="1">
        <f t="shared" si="2"/>
        <v>-2</v>
      </c>
      <c r="L30" s="1"/>
      <c r="M30" s="1"/>
      <c r="N30" s="1"/>
      <c r="O30" s="1">
        <f t="shared" si="4"/>
        <v>7.4</v>
      </c>
      <c r="P30" s="5">
        <f t="shared" ref="P30" si="11">16*O30-N30-F30</f>
        <v>43.400000000000006</v>
      </c>
      <c r="Q30" s="5"/>
      <c r="R30" s="1"/>
      <c r="S30" s="1">
        <f t="shared" si="6"/>
        <v>16</v>
      </c>
      <c r="T30" s="1">
        <f t="shared" si="7"/>
        <v>10.135135135135135</v>
      </c>
      <c r="U30" s="1">
        <v>8.8000000000000007</v>
      </c>
      <c r="V30" s="1">
        <v>10.199999999999999</v>
      </c>
      <c r="W30" s="1">
        <v>5.4</v>
      </c>
      <c r="X30" s="1">
        <v>4</v>
      </c>
      <c r="Y30" s="1">
        <v>9.6</v>
      </c>
      <c r="Z30" s="1">
        <v>10</v>
      </c>
      <c r="AA30" s="1">
        <v>1</v>
      </c>
      <c r="AB30" s="1">
        <v>7.8</v>
      </c>
      <c r="AC30" s="1">
        <v>7.4</v>
      </c>
      <c r="AD30" s="1">
        <v>0.6</v>
      </c>
      <c r="AE30" s="1"/>
      <c r="AF30" s="1">
        <f t="shared" si="10"/>
        <v>6.0760000000000014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70</v>
      </c>
      <c r="B31" s="1" t="s">
        <v>34</v>
      </c>
      <c r="C31" s="1">
        <v>20</v>
      </c>
      <c r="D31" s="1">
        <v>160</v>
      </c>
      <c r="E31" s="1">
        <v>41</v>
      </c>
      <c r="F31" s="1">
        <v>136</v>
      </c>
      <c r="G31" s="7">
        <v>0.18</v>
      </c>
      <c r="H31" s="1">
        <v>270</v>
      </c>
      <c r="I31" s="1">
        <v>9988681</v>
      </c>
      <c r="J31" s="1">
        <v>41</v>
      </c>
      <c r="K31" s="1">
        <f t="shared" si="2"/>
        <v>0</v>
      </c>
      <c r="L31" s="1"/>
      <c r="M31" s="1"/>
      <c r="N31" s="1"/>
      <c r="O31" s="1">
        <f t="shared" si="4"/>
        <v>8.1999999999999993</v>
      </c>
      <c r="P31" s="5"/>
      <c r="Q31" s="5"/>
      <c r="R31" s="1"/>
      <c r="S31" s="1">
        <f t="shared" si="6"/>
        <v>16.585365853658537</v>
      </c>
      <c r="T31" s="1">
        <f t="shared" si="7"/>
        <v>16.585365853658537</v>
      </c>
      <c r="U31" s="1">
        <v>2.8</v>
      </c>
      <c r="V31" s="1">
        <v>9.8000000000000007</v>
      </c>
      <c r="W31" s="1">
        <v>4.2</v>
      </c>
      <c r="X31" s="1">
        <v>4.8</v>
      </c>
      <c r="Y31" s="1">
        <v>2</v>
      </c>
      <c r="Z31" s="1">
        <v>1.5</v>
      </c>
      <c r="AA31" s="1">
        <v>12.8</v>
      </c>
      <c r="AB31" s="1">
        <v>5.6</v>
      </c>
      <c r="AC31" s="1">
        <v>4.5999999999999996</v>
      </c>
      <c r="AD31" s="1">
        <v>13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73</v>
      </c>
      <c r="B32" s="1" t="s">
        <v>40</v>
      </c>
      <c r="C32" s="1"/>
      <c r="D32" s="1">
        <v>15.39</v>
      </c>
      <c r="E32" s="1"/>
      <c r="F32" s="1">
        <v>15.39</v>
      </c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>
        <v>105.815</v>
      </c>
      <c r="O32" s="1">
        <f t="shared" si="4"/>
        <v>0</v>
      </c>
      <c r="P32" s="5"/>
      <c r="Q32" s="5"/>
      <c r="R32" s="1"/>
      <c r="S32" s="1" t="e">
        <f t="shared" si="6"/>
        <v>#DIV/0!</v>
      </c>
      <c r="T32" s="1" t="e">
        <f t="shared" si="7"/>
        <v>#DIV/0!</v>
      </c>
      <c r="U32" s="1">
        <v>6.9870000000000001</v>
      </c>
      <c r="V32" s="1">
        <v>2.5569999999999999</v>
      </c>
      <c r="W32" s="1">
        <v>0</v>
      </c>
      <c r="X32" s="1">
        <v>0</v>
      </c>
      <c r="Y32" s="1">
        <v>0</v>
      </c>
      <c r="Z32" s="1">
        <v>0</v>
      </c>
      <c r="AA32" s="1">
        <v>8.9952000000000005</v>
      </c>
      <c r="AB32" s="1">
        <v>7.1883999999999997</v>
      </c>
      <c r="AC32" s="1">
        <v>7.0956000000000001</v>
      </c>
      <c r="AD32" s="1">
        <v>2.6179999999999999</v>
      </c>
      <c r="AE32" s="1" t="s">
        <v>37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74</v>
      </c>
      <c r="B33" s="1" t="s">
        <v>34</v>
      </c>
      <c r="C33" s="1"/>
      <c r="D33" s="1">
        <v>4</v>
      </c>
      <c r="E33" s="1">
        <v>1</v>
      </c>
      <c r="F33" s="1"/>
      <c r="G33" s="7">
        <v>0.1</v>
      </c>
      <c r="H33" s="1">
        <v>60</v>
      </c>
      <c r="I33" s="1">
        <v>8444187</v>
      </c>
      <c r="J33" s="1">
        <v>96</v>
      </c>
      <c r="K33" s="1">
        <f t="shared" si="2"/>
        <v>-95</v>
      </c>
      <c r="L33" s="1"/>
      <c r="M33" s="1"/>
      <c r="N33" s="1"/>
      <c r="O33" s="1">
        <f t="shared" si="4"/>
        <v>0.2</v>
      </c>
      <c r="P33" s="5">
        <v>200</v>
      </c>
      <c r="Q33" s="5"/>
      <c r="R33" s="1"/>
      <c r="S33" s="1">
        <f t="shared" si="6"/>
        <v>1000</v>
      </c>
      <c r="T33" s="1">
        <f t="shared" si="7"/>
        <v>0</v>
      </c>
      <c r="U33" s="1">
        <v>9.8000000000000007</v>
      </c>
      <c r="V33" s="1">
        <v>50</v>
      </c>
      <c r="W33" s="1">
        <v>19</v>
      </c>
      <c r="X33" s="1">
        <v>24.8</v>
      </c>
      <c r="Y33" s="1">
        <v>3.4</v>
      </c>
      <c r="Z33" s="1">
        <v>14.5</v>
      </c>
      <c r="AA33" s="1">
        <v>30.2</v>
      </c>
      <c r="AB33" s="1">
        <v>33.6</v>
      </c>
      <c r="AC33" s="1">
        <v>33.6</v>
      </c>
      <c r="AD33" s="1">
        <v>34.200000000000003</v>
      </c>
      <c r="AE33" s="1"/>
      <c r="AF33" s="1">
        <f t="shared" si="10"/>
        <v>20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75</v>
      </c>
      <c r="B34" s="1" t="s">
        <v>34</v>
      </c>
      <c r="C34" s="1"/>
      <c r="D34" s="1">
        <v>492</v>
      </c>
      <c r="E34" s="1">
        <v>39</v>
      </c>
      <c r="F34" s="1">
        <v>453</v>
      </c>
      <c r="G34" s="7">
        <v>0.1</v>
      </c>
      <c r="H34" s="1">
        <v>90</v>
      </c>
      <c r="I34" s="1">
        <v>8444194</v>
      </c>
      <c r="J34" s="1">
        <v>74</v>
      </c>
      <c r="K34" s="1">
        <f t="shared" si="2"/>
        <v>-35</v>
      </c>
      <c r="L34" s="1"/>
      <c r="M34" s="1"/>
      <c r="N34" s="1"/>
      <c r="O34" s="1">
        <f t="shared" si="4"/>
        <v>7.8</v>
      </c>
      <c r="P34" s="5"/>
      <c r="Q34" s="5"/>
      <c r="R34" s="1"/>
      <c r="S34" s="1">
        <f t="shared" si="6"/>
        <v>58.07692307692308</v>
      </c>
      <c r="T34" s="1">
        <f t="shared" si="7"/>
        <v>58.07692307692308</v>
      </c>
      <c r="U34" s="1">
        <v>4.5999999999999996</v>
      </c>
      <c r="V34" s="1">
        <v>40.4</v>
      </c>
      <c r="W34" s="1">
        <v>14.8</v>
      </c>
      <c r="X34" s="1">
        <v>19.8</v>
      </c>
      <c r="Y34" s="1">
        <v>16.600000000000001</v>
      </c>
      <c r="Z34" s="1">
        <v>14</v>
      </c>
      <c r="AA34" s="1">
        <v>15.8</v>
      </c>
      <c r="AB34" s="1">
        <v>30.8</v>
      </c>
      <c r="AC34" s="1">
        <v>27.8</v>
      </c>
      <c r="AD34" s="1">
        <v>13.8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75" thickBot="1" x14ac:dyDescent="0.3">
      <c r="A35" s="1" t="s">
        <v>76</v>
      </c>
      <c r="B35" s="1" t="s">
        <v>34</v>
      </c>
      <c r="C35" s="1">
        <v>123.124</v>
      </c>
      <c r="D35" s="1">
        <v>40</v>
      </c>
      <c r="E35" s="1">
        <v>65</v>
      </c>
      <c r="F35" s="1">
        <v>97.123999999999995</v>
      </c>
      <c r="G35" s="7">
        <v>0.2</v>
      </c>
      <c r="H35" s="1">
        <v>120</v>
      </c>
      <c r="I35" s="1">
        <v>783798</v>
      </c>
      <c r="J35" s="1">
        <v>67</v>
      </c>
      <c r="K35" s="1">
        <f t="shared" si="2"/>
        <v>-2</v>
      </c>
      <c r="L35" s="1"/>
      <c r="M35" s="1"/>
      <c r="N35" s="1">
        <v>5.8000000000000114</v>
      </c>
      <c r="O35" s="1">
        <f t="shared" si="4"/>
        <v>13</v>
      </c>
      <c r="P35" s="36">
        <v>90</v>
      </c>
      <c r="Q35" s="36">
        <v>90</v>
      </c>
      <c r="R35" s="1"/>
      <c r="S35" s="1">
        <f t="shared" si="6"/>
        <v>14.840307692307693</v>
      </c>
      <c r="T35" s="1">
        <f t="shared" si="7"/>
        <v>7.9172307692307697</v>
      </c>
      <c r="U35" s="1">
        <v>10.8</v>
      </c>
      <c r="V35" s="1">
        <v>17</v>
      </c>
      <c r="W35" s="1">
        <v>6.6</v>
      </c>
      <c r="X35" s="1">
        <v>9</v>
      </c>
      <c r="Y35" s="1">
        <v>14.8</v>
      </c>
      <c r="Z35" s="1">
        <v>0</v>
      </c>
      <c r="AA35" s="1">
        <v>13.4</v>
      </c>
      <c r="AB35" s="1">
        <v>12</v>
      </c>
      <c r="AC35" s="1">
        <v>7.4</v>
      </c>
      <c r="AD35" s="1">
        <v>11.2</v>
      </c>
      <c r="AE35" s="1"/>
      <c r="AF35" s="1">
        <f t="shared" si="10"/>
        <v>18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8" t="s">
        <v>77</v>
      </c>
      <c r="B36" s="19" t="s">
        <v>40</v>
      </c>
      <c r="C36" s="19">
        <v>454.85399999999998</v>
      </c>
      <c r="D36" s="19"/>
      <c r="E36" s="19">
        <v>3.0379999999999998</v>
      </c>
      <c r="F36" s="20">
        <v>399.45</v>
      </c>
      <c r="G36" s="7">
        <v>1</v>
      </c>
      <c r="H36" s="1">
        <v>120</v>
      </c>
      <c r="I36" s="1">
        <v>783811</v>
      </c>
      <c r="J36" s="1">
        <v>3.5</v>
      </c>
      <c r="K36" s="1">
        <f t="shared" si="2"/>
        <v>-0.46200000000000019</v>
      </c>
      <c r="L36" s="1"/>
      <c r="M36" s="1"/>
      <c r="N36" s="1"/>
      <c r="O36" s="1">
        <f t="shared" si="4"/>
        <v>0.60759999999999992</v>
      </c>
      <c r="P36" s="5"/>
      <c r="Q36" s="5"/>
      <c r="R36" s="1"/>
      <c r="S36" s="1">
        <f t="shared" si="6"/>
        <v>657.42264647794605</v>
      </c>
      <c r="T36" s="1">
        <f t="shared" si="7"/>
        <v>657.42264647794605</v>
      </c>
      <c r="U36" s="1">
        <v>1.7816000000000001</v>
      </c>
      <c r="V36" s="1">
        <v>0</v>
      </c>
      <c r="W36" s="1">
        <v>0.69359999999999999</v>
      </c>
      <c r="X36" s="1">
        <v>7.1099999999999994</v>
      </c>
      <c r="Y36" s="1">
        <v>2.444</v>
      </c>
      <c r="Z36" s="1">
        <v>0</v>
      </c>
      <c r="AA36" s="1">
        <v>0</v>
      </c>
      <c r="AB36" s="1">
        <v>0.69480000000000008</v>
      </c>
      <c r="AC36" s="1">
        <v>0</v>
      </c>
      <c r="AD36" s="1">
        <v>0</v>
      </c>
      <c r="AE36" s="35" t="s">
        <v>83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75" thickBot="1" x14ac:dyDescent="0.3">
      <c r="A37" s="21" t="s">
        <v>78</v>
      </c>
      <c r="B37" s="22" t="s">
        <v>40</v>
      </c>
      <c r="C37" s="22">
        <v>-6.3259999999999996</v>
      </c>
      <c r="D37" s="22">
        <v>46.637</v>
      </c>
      <c r="E37" s="22">
        <v>40.311</v>
      </c>
      <c r="F37" s="23"/>
      <c r="G37" s="24">
        <v>0</v>
      </c>
      <c r="H37" s="25" t="e">
        <v>#N/A</v>
      </c>
      <c r="I37" s="25" t="s">
        <v>35</v>
      </c>
      <c r="J37" s="25">
        <v>48</v>
      </c>
      <c r="K37" s="25">
        <f t="shared" si="2"/>
        <v>-7.6890000000000001</v>
      </c>
      <c r="L37" s="25"/>
      <c r="M37" s="25"/>
      <c r="N37" s="25"/>
      <c r="O37" s="25">
        <f t="shared" si="4"/>
        <v>8.0622000000000007</v>
      </c>
      <c r="P37" s="26"/>
      <c r="Q37" s="26"/>
      <c r="R37" s="25"/>
      <c r="S37" s="25">
        <f t="shared" si="6"/>
        <v>0</v>
      </c>
      <c r="T37" s="25">
        <f t="shared" si="7"/>
        <v>0</v>
      </c>
      <c r="U37" s="25">
        <v>4.8848000000000003</v>
      </c>
      <c r="V37" s="25">
        <v>0.59360000000000002</v>
      </c>
      <c r="W37" s="25">
        <v>1.7672000000000001</v>
      </c>
      <c r="X37" s="25">
        <v>32.510399999999997</v>
      </c>
      <c r="Y37" s="25">
        <v>27.0456</v>
      </c>
      <c r="Z37" s="25">
        <v>4.4329999999999998</v>
      </c>
      <c r="AA37" s="25">
        <v>4.3204000000000002</v>
      </c>
      <c r="AB37" s="25">
        <v>1.4456</v>
      </c>
      <c r="AC37" s="25">
        <v>2.504</v>
      </c>
      <c r="AD37" s="25">
        <v>1.718</v>
      </c>
      <c r="AE37" s="25"/>
      <c r="AF37" s="2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.75" thickBot="1" x14ac:dyDescent="0.3">
      <c r="A38" s="1" t="s">
        <v>79</v>
      </c>
      <c r="B38" s="1" t="s">
        <v>34</v>
      </c>
      <c r="C38" s="1">
        <v>154</v>
      </c>
      <c r="D38" s="1">
        <v>60</v>
      </c>
      <c r="E38" s="1">
        <v>71</v>
      </c>
      <c r="F38" s="1">
        <v>141</v>
      </c>
      <c r="G38" s="7">
        <v>0.2</v>
      </c>
      <c r="H38" s="1">
        <v>120</v>
      </c>
      <c r="I38" s="1">
        <v>783804</v>
      </c>
      <c r="J38" s="1">
        <v>73</v>
      </c>
      <c r="K38" s="1">
        <f t="shared" si="2"/>
        <v>-2</v>
      </c>
      <c r="L38" s="1"/>
      <c r="M38" s="1"/>
      <c r="N38" s="1"/>
      <c r="O38" s="1">
        <f t="shared" si="4"/>
        <v>14.2</v>
      </c>
      <c r="P38" s="36">
        <v>70</v>
      </c>
      <c r="Q38" s="36">
        <v>70</v>
      </c>
      <c r="R38" s="1"/>
      <c r="S38" s="1">
        <f t="shared" si="6"/>
        <v>14.859154929577466</v>
      </c>
      <c r="T38" s="1">
        <f t="shared" si="7"/>
        <v>9.929577464788732</v>
      </c>
      <c r="U38" s="1">
        <v>10.199999999999999</v>
      </c>
      <c r="V38" s="1">
        <v>20.399999999999999</v>
      </c>
      <c r="W38" s="1">
        <v>7.2</v>
      </c>
      <c r="X38" s="1">
        <v>10.8</v>
      </c>
      <c r="Y38" s="1">
        <v>13.4</v>
      </c>
      <c r="Z38" s="1">
        <v>1.5</v>
      </c>
      <c r="AA38" s="1">
        <v>13.6</v>
      </c>
      <c r="AB38" s="1">
        <v>12.8</v>
      </c>
      <c r="AC38" s="1">
        <v>10.4</v>
      </c>
      <c r="AD38" s="1">
        <v>2.2000000000000002</v>
      </c>
      <c r="AE38" s="1"/>
      <c r="AF38" s="1">
        <f>G38*P38</f>
        <v>14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8" t="s">
        <v>80</v>
      </c>
      <c r="B39" s="19" t="s">
        <v>40</v>
      </c>
      <c r="C39" s="19">
        <v>489.358</v>
      </c>
      <c r="D39" s="19">
        <v>395.73399999999998</v>
      </c>
      <c r="E39" s="19">
        <v>45.631999999999998</v>
      </c>
      <c r="F39" s="20">
        <v>645.37</v>
      </c>
      <c r="G39" s="7">
        <v>1</v>
      </c>
      <c r="H39" s="1">
        <v>120</v>
      </c>
      <c r="I39" s="1">
        <v>783828</v>
      </c>
      <c r="J39" s="1">
        <v>42</v>
      </c>
      <c r="K39" s="1">
        <f t="shared" si="2"/>
        <v>3.6319999999999979</v>
      </c>
      <c r="L39" s="1"/>
      <c r="M39" s="1"/>
      <c r="N39" s="1"/>
      <c r="O39" s="1">
        <f t="shared" si="4"/>
        <v>9.1264000000000003</v>
      </c>
      <c r="P39" s="5">
        <f>16*(O39+O40)-N39-F39-N40-F40</f>
        <v>61.580399999999941</v>
      </c>
      <c r="Q39" s="5"/>
      <c r="R39" s="1"/>
      <c r="S39" s="1">
        <f t="shared" si="6"/>
        <v>77.46213183730714</v>
      </c>
      <c r="T39" s="1">
        <f t="shared" si="7"/>
        <v>70.714630084151466</v>
      </c>
      <c r="U39" s="1">
        <v>7.3036000000000003</v>
      </c>
      <c r="V39" s="1">
        <v>13.084</v>
      </c>
      <c r="W39" s="1">
        <v>7.1208</v>
      </c>
      <c r="X39" s="1">
        <v>0</v>
      </c>
      <c r="Y39" s="1">
        <v>0</v>
      </c>
      <c r="Z39" s="1">
        <v>0</v>
      </c>
      <c r="AA39" s="1">
        <v>17.485199999999999</v>
      </c>
      <c r="AB39" s="1">
        <v>5.6867999999999999</v>
      </c>
      <c r="AC39" s="1">
        <v>10.461399999999999</v>
      </c>
      <c r="AD39" s="1">
        <v>5.5808</v>
      </c>
      <c r="AE39" s="1" t="s">
        <v>37</v>
      </c>
      <c r="AF39" s="1">
        <f>G39*P39</f>
        <v>61.580399999999941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5.75" thickBot="1" x14ac:dyDescent="0.3">
      <c r="A40" s="21" t="s">
        <v>81</v>
      </c>
      <c r="B40" s="22" t="s">
        <v>40</v>
      </c>
      <c r="C40" s="22">
        <v>-17.774000000000001</v>
      </c>
      <c r="D40" s="22">
        <v>193.06399999999999</v>
      </c>
      <c r="E40" s="22">
        <v>175.29</v>
      </c>
      <c r="F40" s="23"/>
      <c r="G40" s="24">
        <v>0</v>
      </c>
      <c r="H40" s="25" t="e">
        <v>#N/A</v>
      </c>
      <c r="I40" s="25" t="s">
        <v>35</v>
      </c>
      <c r="J40" s="25">
        <v>167</v>
      </c>
      <c r="K40" s="25">
        <f t="shared" si="2"/>
        <v>8.289999999999992</v>
      </c>
      <c r="L40" s="25"/>
      <c r="M40" s="25"/>
      <c r="N40" s="25"/>
      <c r="O40" s="25">
        <f t="shared" si="4"/>
        <v>35.058</v>
      </c>
      <c r="P40" s="26"/>
      <c r="Q40" s="26"/>
      <c r="R40" s="25"/>
      <c r="S40" s="25">
        <f t="shared" si="6"/>
        <v>0</v>
      </c>
      <c r="T40" s="25">
        <f t="shared" si="7"/>
        <v>0</v>
      </c>
      <c r="U40" s="25">
        <v>30.3584</v>
      </c>
      <c r="V40" s="25">
        <v>35.290799999999997</v>
      </c>
      <c r="W40" s="25">
        <v>39.956000000000003</v>
      </c>
      <c r="X40" s="25">
        <v>22.569600000000001</v>
      </c>
      <c r="Y40" s="25">
        <v>0.48799999999999999</v>
      </c>
      <c r="Z40" s="25">
        <v>14.39</v>
      </c>
      <c r="AA40" s="25">
        <v>75.305399999999992</v>
      </c>
      <c r="AB40" s="25">
        <v>35.570800000000013</v>
      </c>
      <c r="AC40" s="25">
        <v>48.344799999999999</v>
      </c>
      <c r="AD40" s="25">
        <v>70.72</v>
      </c>
      <c r="AE40" s="25"/>
      <c r="AF40" s="25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46" x14ac:dyDescent="0.25">
      <c r="A42" s="18" t="s">
        <v>42</v>
      </c>
      <c r="B42" s="19" t="s">
        <v>34</v>
      </c>
      <c r="C42" s="19">
        <v>1326</v>
      </c>
      <c r="D42" s="19">
        <v>400</v>
      </c>
      <c r="E42" s="19">
        <v>358</v>
      </c>
      <c r="F42" s="20">
        <v>1368</v>
      </c>
      <c r="G42" s="7">
        <v>0.18</v>
      </c>
      <c r="H42" s="1">
        <v>120</v>
      </c>
      <c r="I42" s="1"/>
      <c r="J42" s="1">
        <v>362</v>
      </c>
      <c r="K42" s="1">
        <f>E42-J42</f>
        <v>-4</v>
      </c>
      <c r="L42" s="1"/>
      <c r="M42" s="1"/>
      <c r="N42" s="1"/>
      <c r="O42" s="1">
        <f t="shared" ref="O42:O45" si="12">E42/5</f>
        <v>71.599999999999994</v>
      </c>
      <c r="P42" s="5">
        <v>300</v>
      </c>
      <c r="Q42" s="5"/>
      <c r="R42" s="1"/>
      <c r="S42" s="1">
        <f t="shared" ref="S42:S45" si="13">(F42+N42+P42)/O42</f>
        <v>23.296089385474861</v>
      </c>
      <c r="T42" s="1">
        <f t="shared" ref="T42:T45" si="14">(F42+N42)/O42</f>
        <v>19.106145251396651</v>
      </c>
      <c r="U42" s="1">
        <v>60.2</v>
      </c>
      <c r="V42" s="1">
        <v>79.2</v>
      </c>
      <c r="W42" s="1">
        <v>32.799999999999997</v>
      </c>
      <c r="X42" s="1">
        <v>71.2</v>
      </c>
      <c r="Y42" s="1">
        <v>97.6</v>
      </c>
      <c r="Z42" s="1">
        <v>20</v>
      </c>
      <c r="AA42" s="1">
        <v>69.599999999999994</v>
      </c>
      <c r="AB42" s="1">
        <v>47.6</v>
      </c>
      <c r="AC42" s="1">
        <v>69.8</v>
      </c>
      <c r="AD42" s="1">
        <v>74.8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5.75" thickBot="1" x14ac:dyDescent="0.3">
      <c r="A43" s="21" t="s">
        <v>33</v>
      </c>
      <c r="B43" s="22" t="s">
        <v>34</v>
      </c>
      <c r="C43" s="22">
        <v>34</v>
      </c>
      <c r="D43" s="22"/>
      <c r="E43" s="22">
        <v>3</v>
      </c>
      <c r="F43" s="23">
        <v>31</v>
      </c>
      <c r="G43" s="24">
        <v>0</v>
      </c>
      <c r="H43" s="25">
        <v>120</v>
      </c>
      <c r="I43" s="25" t="s">
        <v>35</v>
      </c>
      <c r="J43" s="25">
        <v>3</v>
      </c>
      <c r="K43" s="25">
        <f>E43-J43</f>
        <v>0</v>
      </c>
      <c r="L43" s="25"/>
      <c r="M43" s="25"/>
      <c r="N43" s="25"/>
      <c r="O43" s="25">
        <f t="shared" si="12"/>
        <v>0.6</v>
      </c>
      <c r="P43" s="26"/>
      <c r="Q43" s="26"/>
      <c r="R43" s="25"/>
      <c r="S43" s="25">
        <f t="shared" si="13"/>
        <v>51.666666666666671</v>
      </c>
      <c r="T43" s="25">
        <f t="shared" si="14"/>
        <v>51.666666666666671</v>
      </c>
      <c r="U43" s="25">
        <v>0</v>
      </c>
      <c r="V43" s="25">
        <v>0.4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/>
      <c r="AF43" s="2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8" t="s">
        <v>43</v>
      </c>
      <c r="B44" s="19" t="s">
        <v>34</v>
      </c>
      <c r="C44" s="19">
        <v>833</v>
      </c>
      <c r="D44" s="19">
        <v>600</v>
      </c>
      <c r="E44" s="19">
        <v>230</v>
      </c>
      <c r="F44" s="20">
        <v>1200</v>
      </c>
      <c r="G44" s="7">
        <v>0.18</v>
      </c>
      <c r="H44" s="1">
        <v>120</v>
      </c>
      <c r="I44" s="1"/>
      <c r="J44" s="1">
        <v>235</v>
      </c>
      <c r="K44" s="1">
        <f>E44-J44</f>
        <v>-5</v>
      </c>
      <c r="L44" s="1"/>
      <c r="M44" s="1"/>
      <c r="N44" s="1"/>
      <c r="O44" s="1">
        <f t="shared" si="12"/>
        <v>46</v>
      </c>
      <c r="P44" s="5"/>
      <c r="Q44" s="5"/>
      <c r="R44" s="1"/>
      <c r="S44" s="1">
        <f t="shared" si="13"/>
        <v>26.086956521739129</v>
      </c>
      <c r="T44" s="1">
        <f t="shared" si="14"/>
        <v>26.086956521739129</v>
      </c>
      <c r="U44" s="1">
        <v>38</v>
      </c>
      <c r="V44" s="1">
        <v>63</v>
      </c>
      <c r="W44" s="1">
        <v>18</v>
      </c>
      <c r="X44" s="1">
        <v>47.8</v>
      </c>
      <c r="Y44" s="1">
        <v>75.2</v>
      </c>
      <c r="Z44" s="1">
        <v>12</v>
      </c>
      <c r="AA44" s="1">
        <v>41.2</v>
      </c>
      <c r="AB44" s="1">
        <v>43</v>
      </c>
      <c r="AC44" s="1">
        <v>46.2</v>
      </c>
      <c r="AD44" s="1">
        <v>43.6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5.75" thickBot="1" x14ac:dyDescent="0.3">
      <c r="A45" s="21" t="s">
        <v>41</v>
      </c>
      <c r="B45" s="22" t="s">
        <v>34</v>
      </c>
      <c r="C45" s="22"/>
      <c r="D45" s="22">
        <v>3</v>
      </c>
      <c r="E45" s="22">
        <v>3</v>
      </c>
      <c r="F45" s="23"/>
      <c r="G45" s="24">
        <v>0</v>
      </c>
      <c r="H45" s="25">
        <v>120</v>
      </c>
      <c r="I45" s="25" t="s">
        <v>35</v>
      </c>
      <c r="J45" s="25">
        <v>3</v>
      </c>
      <c r="K45" s="25">
        <f>E45-J45</f>
        <v>0</v>
      </c>
      <c r="L45" s="25"/>
      <c r="M45" s="25"/>
      <c r="N45" s="25"/>
      <c r="O45" s="25">
        <f t="shared" si="12"/>
        <v>0.6</v>
      </c>
      <c r="P45" s="26"/>
      <c r="Q45" s="26"/>
      <c r="R45" s="25"/>
      <c r="S45" s="25">
        <f t="shared" si="13"/>
        <v>0</v>
      </c>
      <c r="T45" s="25">
        <f t="shared" si="14"/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/>
      <c r="AF45" s="25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</sheetData>
  <autoFilter ref="A3:AF40" xr:uid="{3F451942-2569-4FF9-BD6B-693630100F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2025-02-17T08:46:39Z</dcterms:created>
  <dcterms:modified xsi:type="dcterms:W3CDTF">2025-02-19T11:51:36Z</dcterms:modified>
</cp:coreProperties>
</file>