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7,02,25 Ост СЫР филиалы\"/>
    </mc:Choice>
  </mc:AlternateContent>
  <xr:revisionPtr revIDLastSave="0" documentId="13_ncr:1_{3E635F5C-B263-415F-90D8-8E54664DDB7E}" xr6:coauthVersionLast="45" xr6:coauthVersionMax="47" xr10:uidLastSave="{00000000-0000-0000-0000-000000000000}"/>
  <bookViews>
    <workbookView showHorizontalScroll="0" showVerticalScroll="0" showSheetTabs="0"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Sheet!$A$3:$AF$37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40" i="1" l="1"/>
  <c r="T40" i="1" s="1"/>
  <c r="O39" i="1"/>
  <c r="S39" i="1" s="1"/>
  <c r="O7" i="1"/>
  <c r="O8" i="1"/>
  <c r="O9" i="1"/>
  <c r="T9" i="1" s="1"/>
  <c r="O10" i="1"/>
  <c r="T10" i="1" s="1"/>
  <c r="O23" i="1"/>
  <c r="T23" i="1" s="1"/>
  <c r="O11" i="1"/>
  <c r="O12" i="1"/>
  <c r="T12" i="1" s="1"/>
  <c r="O13" i="1"/>
  <c r="T13" i="1" s="1"/>
  <c r="O14" i="1"/>
  <c r="O15" i="1"/>
  <c r="O16" i="1"/>
  <c r="O17" i="1"/>
  <c r="O18" i="1"/>
  <c r="O19" i="1"/>
  <c r="O20" i="1"/>
  <c r="T20" i="1" s="1"/>
  <c r="O21" i="1"/>
  <c r="T21" i="1" s="1"/>
  <c r="O22" i="1"/>
  <c r="T22" i="1" s="1"/>
  <c r="O24" i="1"/>
  <c r="T24" i="1" s="1"/>
  <c r="O25" i="1"/>
  <c r="O26" i="1"/>
  <c r="O27" i="1"/>
  <c r="O28" i="1"/>
  <c r="O29" i="1"/>
  <c r="T29" i="1" s="1"/>
  <c r="O30" i="1"/>
  <c r="O31" i="1"/>
  <c r="O32" i="1"/>
  <c r="O33" i="1"/>
  <c r="O34" i="1"/>
  <c r="T34" i="1" s="1"/>
  <c r="O35" i="1"/>
  <c r="O36" i="1"/>
  <c r="O37" i="1"/>
  <c r="T37" i="1" s="1"/>
  <c r="O6" i="1"/>
  <c r="T15" i="1" l="1"/>
  <c r="P15" i="1"/>
  <c r="T35" i="1"/>
  <c r="P35" i="1"/>
  <c r="T33" i="1"/>
  <c r="P33" i="1"/>
  <c r="AF33" i="1" s="1"/>
  <c r="T8" i="1"/>
  <c r="P8" i="1"/>
  <c r="S8" i="1" s="1"/>
  <c r="T14" i="1"/>
  <c r="P14" i="1"/>
  <c r="AF14" i="1" s="1"/>
  <c r="P6" i="1"/>
  <c r="AF6" i="1" s="1"/>
  <c r="T25" i="1"/>
  <c r="P25" i="1"/>
  <c r="T11" i="1"/>
  <c r="P11" i="1"/>
  <c r="S11" i="1" s="1"/>
  <c r="T32" i="1"/>
  <c r="P32" i="1"/>
  <c r="S32" i="1" s="1"/>
  <c r="T19" i="1"/>
  <c r="P19" i="1"/>
  <c r="S19" i="1" s="1"/>
  <c r="T31" i="1"/>
  <c r="P31" i="1"/>
  <c r="AF31" i="1" s="1"/>
  <c r="T18" i="1"/>
  <c r="P18" i="1"/>
  <c r="AF18" i="1" s="1"/>
  <c r="T7" i="1"/>
  <c r="P7" i="1"/>
  <c r="T28" i="1"/>
  <c r="P28" i="1"/>
  <c r="S28" i="1" s="1"/>
  <c r="T36" i="1"/>
  <c r="P36" i="1"/>
  <c r="S36" i="1" s="1"/>
  <c r="T30" i="1"/>
  <c r="P30" i="1"/>
  <c r="AF30" i="1" s="1"/>
  <c r="T17" i="1"/>
  <c r="P17" i="1"/>
  <c r="AF17" i="1" s="1"/>
  <c r="T27" i="1"/>
  <c r="P27" i="1"/>
  <c r="S27" i="1" s="1"/>
  <c r="T26" i="1"/>
  <c r="P26" i="1"/>
  <c r="T16" i="1"/>
  <c r="P16" i="1"/>
  <c r="T6" i="1"/>
  <c r="S34" i="1"/>
  <c r="S26" i="1"/>
  <c r="S21" i="1"/>
  <c r="S13" i="1"/>
  <c r="S10" i="1"/>
  <c r="S24" i="1"/>
  <c r="S15" i="1"/>
  <c r="S37" i="1"/>
  <c r="S35" i="1"/>
  <c r="S33" i="1"/>
  <c r="S29" i="1"/>
  <c r="S25" i="1"/>
  <c r="S22" i="1"/>
  <c r="S20" i="1"/>
  <c r="S16" i="1"/>
  <c r="S12" i="1"/>
  <c r="S23" i="1"/>
  <c r="S9" i="1"/>
  <c r="S7" i="1"/>
  <c r="S40" i="1"/>
  <c r="T39" i="1"/>
  <c r="K37" i="1"/>
  <c r="AF36" i="1"/>
  <c r="K36" i="1"/>
  <c r="AF35" i="1"/>
  <c r="K35" i="1"/>
  <c r="K34" i="1"/>
  <c r="K33" i="1"/>
  <c r="AF32" i="1"/>
  <c r="K32" i="1"/>
  <c r="K31" i="1"/>
  <c r="K30" i="1"/>
  <c r="AF29" i="1"/>
  <c r="K29" i="1"/>
  <c r="AF28" i="1"/>
  <c r="K28" i="1"/>
  <c r="K27" i="1"/>
  <c r="AF26" i="1"/>
  <c r="K26" i="1"/>
  <c r="AF25" i="1"/>
  <c r="K25" i="1"/>
  <c r="AF24" i="1"/>
  <c r="K24" i="1"/>
  <c r="AF22" i="1"/>
  <c r="K22" i="1"/>
  <c r="AF21" i="1"/>
  <c r="K21" i="1"/>
  <c r="AF20" i="1"/>
  <c r="K20" i="1"/>
  <c r="AF19" i="1"/>
  <c r="K19" i="1"/>
  <c r="K18" i="1"/>
  <c r="K17" i="1"/>
  <c r="AF16" i="1"/>
  <c r="K16" i="1"/>
  <c r="AF15" i="1"/>
  <c r="K15" i="1"/>
  <c r="K14" i="1"/>
  <c r="AF13" i="1"/>
  <c r="K13" i="1"/>
  <c r="AF12" i="1"/>
  <c r="K12" i="1"/>
  <c r="AF11" i="1"/>
  <c r="K11" i="1"/>
  <c r="K23" i="1"/>
  <c r="AF10" i="1"/>
  <c r="K10" i="1"/>
  <c r="AF9" i="1"/>
  <c r="K9" i="1"/>
  <c r="K40" i="1"/>
  <c r="K39" i="1"/>
  <c r="K8" i="1"/>
  <c r="AF7" i="1"/>
  <c r="K7" i="1"/>
  <c r="K6" i="1"/>
  <c r="AD5" i="1"/>
  <c r="AC5" i="1"/>
  <c r="AB5" i="1"/>
  <c r="AA5" i="1"/>
  <c r="Z5" i="1"/>
  <c r="Y5" i="1"/>
  <c r="X5" i="1"/>
  <c r="W5" i="1"/>
  <c r="V5" i="1"/>
  <c r="U5" i="1"/>
  <c r="Q5" i="1"/>
  <c r="O5" i="1"/>
  <c r="N5" i="1"/>
  <c r="M5" i="1"/>
  <c r="L5" i="1"/>
  <c r="J5" i="1"/>
  <c r="F5" i="1"/>
  <c r="E5" i="1"/>
  <c r="S14" i="1" l="1"/>
  <c r="AF8" i="1"/>
  <c r="K5" i="1"/>
  <c r="S17" i="1"/>
  <c r="S31" i="1"/>
  <c r="AF27" i="1"/>
  <c r="S30" i="1"/>
  <c r="S18" i="1"/>
  <c r="P5" i="1"/>
  <c r="S6" i="1"/>
  <c r="AF5" i="1"/>
</calcChain>
</file>

<file path=xl/sharedStrings.xml><?xml version="1.0" encoding="utf-8"?>
<sst xmlns="http://schemas.openxmlformats.org/spreadsheetml/2006/main" count="128" uniqueCount="77">
  <si>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</si>
  <si>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</si>
  <si>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</si>
  <si>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</si>
  <si>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</si>
  <si>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</si>
  <si>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</si>
  <si>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</si>
  <si>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</si>
  <si>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</si>
  <si>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</si>
  <si>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</si>
  <si>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</si>
  <si>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</si>
  <si>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</si>
  <si>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</si>
  <si>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</si>
  <si>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</si>
  <si>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</si>
  <si>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</si>
  <si>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</si>
  <si>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</si>
  <si>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10,02,</t>
  </si>
  <si>
    <t>17,02,</t>
  </si>
  <si>
    <t>03,02,</t>
  </si>
  <si>
    <t>27,01,</t>
  </si>
  <si>
    <t>20,01,</t>
  </si>
  <si>
    <t>13,01,</t>
  </si>
  <si>
    <t>06,01,</t>
  </si>
  <si>
    <t>23,12,</t>
  </si>
  <si>
    <t>16,12,</t>
  </si>
  <si>
    <t>09,12,</t>
  </si>
  <si>
    <t>02,12,</t>
  </si>
  <si>
    <t>9988421 Творожный Сыр 60 % С маринованными огурчиками и укропом  Останкино</t>
  </si>
  <si>
    <t>шт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</si>
  <si>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</si>
  <si>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</si>
  <si>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Масло "Папа может" 82,5% 180гр  Останкино</t>
  </si>
  <si>
    <t>Масло сливочное 72,5 % 180 гр.(10 шт) СЛАВЯНА  Останкино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</si>
  <si>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</si>
  <si>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</si>
  <si>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нужно увеличить продажи</t>
  </si>
  <si>
    <t>Российский сливочный 45% ТМ Папа Может, брус (2шт)  Останкино</t>
  </si>
  <si>
    <t>кг</t>
  </si>
  <si>
    <t>дубль</t>
  </si>
  <si>
    <t>Сыр "Пармезан" 40% кусок 180 гр  ОСТАНКИНО</t>
  </si>
  <si>
    <t>Сыр "Пармезан" с массовой долей жира в сухом веществе 40%  Останкино</t>
  </si>
  <si>
    <t>с 15,01,25 недоступен к заказу до конца февраля / 13,01,25 завод не отгрузил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</si>
  <si>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</si>
  <si>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</si>
  <si>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</si>
  <si>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</si>
  <si>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</si>
  <si>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</si>
  <si>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</si>
  <si>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</si>
  <si>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Сыр Папа Может "Голландский традиционный" 45% (2,5кг)(6шт)  Останкино</t>
  </si>
  <si>
    <t>Сыр Папа Может "Российский традиционный"  50%, вакуум  Останкино</t>
  </si>
  <si>
    <t>ПРЕДЗАКАЗ / нет в бланке</t>
  </si>
  <si>
    <t>Сыр Папа Может "Тильзитер" массовая доля жира в сухом веществе 45 %.брусок  Останкино</t>
  </si>
  <si>
    <t>с 15,01,25 недоступен к заказу до конца февраля / 25,11,24 завод не отгрузил / 29,10,24 завод не отгрузил / 22,10,24 завод не отгрузил</t>
  </si>
  <si>
    <t>Сыр Скаморца свежий 100 гр.  ОСТАНКИНО</t>
  </si>
  <si>
    <t>Сыр Сливочный со вкусом топленого молока 45% ти Папа Может, брус (2 шт)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</si>
  <si>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</si>
  <si>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</si>
  <si>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"Сметанковый", с масс долей жира в пересчете на сухое вещес50%, брус  Останкино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</si>
  <si>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</si>
  <si>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</si>
  <si>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</si>
  <si>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13,01,25 завод не отгрузил</t>
  </si>
  <si>
    <t>Сыч/Прод Коровино Российский Оригин 50% ВЕС (3,5 кг)  Останкино</t>
  </si>
  <si>
    <t>Сыч/Прод Коровино Российский Оригин 50% ВЕС (5 кг)  ОСТАНКИНО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</si>
  <si>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</si>
  <si>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</si>
  <si>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Сыч/Прод Коровино Тильзитер Оригин 50% ВЕС (5 кг брус) СЗМЖ  ОСТАНКИНО</t>
  </si>
  <si>
    <t>заказ</t>
  </si>
  <si>
    <t>24,02,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</si>
</sst>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4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31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6" borderId="3" xfId="1" applyNumberFormat="1" applyFill="1" applyBorder="1"/>
    <xf numFmtId="164" fontId="1" fillId="6" borderId="4" xfId="1" applyNumberFormat="1" applyFill="1" applyBorder="1"/>
    <xf numFmtId="164" fontId="1" fillId="6" borderId="5" xfId="1" applyNumberFormat="1" applyFill="1" applyBorder="1"/>
    <xf numFmtId="164" fontId="1" fillId="0" borderId="3" xfId="1" applyNumberFormat="1" applyBorder="1"/>
    <xf numFmtId="164" fontId="1" fillId="0" borderId="4" xfId="1" applyNumberFormat="1" applyBorder="1"/>
    <xf numFmtId="164" fontId="1" fillId="0" borderId="5" xfId="1" applyNumberFormat="1" applyBorder="1"/>
    <xf numFmtId="164" fontId="1" fillId="7" borderId="6" xfId="1" applyNumberFormat="1" applyFill="1" applyBorder="1"/>
    <xf numFmtId="164" fontId="1" fillId="7" borderId="7" xfId="1" applyNumberFormat="1" applyFill="1" applyBorder="1"/>
    <xf numFmtId="164" fontId="1" fillId="7" borderId="8" xfId="1" applyNumberFormat="1" applyFill="1" applyBorder="1"/>
    <xf numFmtId="2" fontId="1" fillId="7" borderId="1" xfId="1" applyNumberFormat="1" applyFill="1"/>
    <xf numFmtId="164" fontId="1" fillId="7" borderId="1" xfId="1" applyNumberFormat="1" applyFill="1"/>
    <xf numFmtId="164" fontId="1" fillId="7" borderId="2" xfId="1" applyNumberFormat="1" applyFill="1" applyBorder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4" fontId="1" fillId="9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498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R10" sqref="R10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42578125" customWidth="1"/>
    <col min="14" max="17" width="7" customWidth="1"/>
    <col min="18" max="18" width="21" customWidth="1"/>
    <col min="19" max="20" width="5" customWidth="1"/>
    <col min="21" max="30" width="6" customWidth="1"/>
    <col min="31" max="31" width="36.5703125" customWidth="1"/>
    <col min="32" max="32" width="7" customWidth="1"/>
    <col min="33" max="48" width="8" customWidth="1"/>
  </cols>
  <sheetData>
    <row r="1" spans="1:48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</row>
    <row r="2" spans="1:48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</row>
    <row r="3" spans="1:48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75</v>
      </c>
      <c r="Q3" s="6" t="s">
        <v>15</v>
      </c>
      <c r="R3" s="6" t="s">
        <v>16</v>
      </c>
      <c r="S3" s="2" t="s">
        <v>17</v>
      </c>
      <c r="T3" s="2" t="s">
        <v>18</v>
      </c>
      <c r="U3" s="2" t="s">
        <v>19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19</v>
      </c>
      <c r="AB3" s="2" t="s">
        <v>19</v>
      </c>
      <c r="AC3" s="2" t="s">
        <v>19</v>
      </c>
      <c r="AD3" s="2" t="s">
        <v>19</v>
      </c>
      <c r="AE3" s="2" t="s">
        <v>20</v>
      </c>
      <c r="AF3" s="2" t="s">
        <v>21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</row>
    <row r="4" spans="1:48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23</v>
      </c>
      <c r="P4" s="1" t="s">
        <v>76</v>
      </c>
      <c r="Q4" s="1"/>
      <c r="R4" s="1"/>
      <c r="S4" s="1"/>
      <c r="T4" s="1"/>
      <c r="U4" s="1" t="s">
        <v>22</v>
      </c>
      <c r="V4" s="1" t="s">
        <v>24</v>
      </c>
      <c r="W4" s="1" t="s">
        <v>25</v>
      </c>
      <c r="X4" s="1" t="s">
        <v>26</v>
      </c>
      <c r="Y4" s="1" t="s">
        <v>27</v>
      </c>
      <c r="Z4" s="1" t="s">
        <v>28</v>
      </c>
      <c r="AA4" s="1" t="s">
        <v>29</v>
      </c>
      <c r="AB4" s="1" t="s">
        <v>30</v>
      </c>
      <c r="AC4" s="1" t="s">
        <v>31</v>
      </c>
      <c r="AD4" s="1" t="s">
        <v>32</v>
      </c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</row>
    <row r="5" spans="1:48" x14ac:dyDescent="0.25">
      <c r="A5" s="1"/>
      <c r="B5" s="1"/>
      <c r="C5" s="1"/>
      <c r="D5" s="1"/>
      <c r="E5" s="4">
        <f>SUM(E6:E498)</f>
        <v>9703.0830000000005</v>
      </c>
      <c r="F5" s="4">
        <f>SUM(F6:F498)</f>
        <v>21112.727999999999</v>
      </c>
      <c r="G5" s="7"/>
      <c r="H5" s="1"/>
      <c r="I5" s="1"/>
      <c r="J5" s="4">
        <f t="shared" ref="J5:Q5" si="0">SUM(J6:J498)</f>
        <v>9760</v>
      </c>
      <c r="K5" s="4">
        <f t="shared" si="0"/>
        <v>-56.917000000000023</v>
      </c>
      <c r="L5" s="4">
        <f t="shared" si="0"/>
        <v>0</v>
      </c>
      <c r="M5" s="4">
        <f t="shared" si="0"/>
        <v>0</v>
      </c>
      <c r="N5" s="4">
        <f t="shared" si="0"/>
        <v>5694.1256000000003</v>
      </c>
      <c r="O5" s="4">
        <f t="shared" si="0"/>
        <v>1940.6166000000001</v>
      </c>
      <c r="P5" s="4">
        <f t="shared" si="0"/>
        <v>9839.9709999999977</v>
      </c>
      <c r="Q5" s="4">
        <f t="shared" si="0"/>
        <v>0</v>
      </c>
      <c r="R5" s="1"/>
      <c r="S5" s="1"/>
      <c r="T5" s="1"/>
      <c r="U5" s="4">
        <f t="shared" ref="U5:AD5" si="1">SUM(U6:U498)</f>
        <v>1539.2345999999998</v>
      </c>
      <c r="V5" s="4">
        <f t="shared" si="1"/>
        <v>1546.8528000000001</v>
      </c>
      <c r="W5" s="4">
        <f t="shared" si="1"/>
        <v>1785.7600000000002</v>
      </c>
      <c r="X5" s="4">
        <f t="shared" si="1"/>
        <v>1134.2614000000001</v>
      </c>
      <c r="Y5" s="4">
        <f t="shared" si="1"/>
        <v>1481.0814</v>
      </c>
      <c r="Z5" s="4">
        <f t="shared" si="1"/>
        <v>946.72350000000006</v>
      </c>
      <c r="AA5" s="4">
        <f t="shared" si="1"/>
        <v>1940.8237999999997</v>
      </c>
      <c r="AB5" s="4">
        <f t="shared" si="1"/>
        <v>1586.587</v>
      </c>
      <c r="AC5" s="4">
        <f t="shared" si="1"/>
        <v>2018.7503999999997</v>
      </c>
      <c r="AD5" s="4">
        <f t="shared" si="1"/>
        <v>2241.7356</v>
      </c>
      <c r="AE5" s="1"/>
      <c r="AF5" s="4">
        <f>SUM(AF6:AF498)</f>
        <v>2791.9390000000003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</row>
    <row r="6" spans="1:48" x14ac:dyDescent="0.25">
      <c r="A6" s="1" t="s">
        <v>33</v>
      </c>
      <c r="B6" s="1" t="s">
        <v>34</v>
      </c>
      <c r="C6" s="1">
        <v>138</v>
      </c>
      <c r="D6" s="1">
        <v>48</v>
      </c>
      <c r="E6" s="1">
        <v>50</v>
      </c>
      <c r="F6" s="1">
        <v>136</v>
      </c>
      <c r="G6" s="7">
        <v>0.14000000000000001</v>
      </c>
      <c r="H6" s="1">
        <v>180</v>
      </c>
      <c r="I6" s="1">
        <v>9988421</v>
      </c>
      <c r="J6" s="1">
        <v>50</v>
      </c>
      <c r="K6" s="1">
        <f t="shared" ref="K6:K37" si="2">E6-J6</f>
        <v>0</v>
      </c>
      <c r="L6" s="1"/>
      <c r="M6" s="1"/>
      <c r="N6" s="1"/>
      <c r="O6" s="1">
        <f>E6/5</f>
        <v>10</v>
      </c>
      <c r="P6" s="5">
        <f>16*O6-N6-F6</f>
        <v>24</v>
      </c>
      <c r="Q6" s="5"/>
      <c r="R6" s="1"/>
      <c r="S6" s="1">
        <f>(F6+N6+P6)/O6</f>
        <v>16</v>
      </c>
      <c r="T6" s="1">
        <f>(F6+N6)/O6</f>
        <v>13.6</v>
      </c>
      <c r="U6" s="1">
        <v>4.8</v>
      </c>
      <c r="V6" s="1">
        <v>12.2</v>
      </c>
      <c r="W6" s="1">
        <v>0</v>
      </c>
      <c r="X6" s="1">
        <v>-0.6</v>
      </c>
      <c r="Y6" s="1">
        <v>17</v>
      </c>
      <c r="Z6" s="1">
        <v>5.5</v>
      </c>
      <c r="AA6" s="1">
        <v>15.8</v>
      </c>
      <c r="AB6" s="1">
        <v>13</v>
      </c>
      <c r="AC6" s="1">
        <v>9</v>
      </c>
      <c r="AD6" s="1">
        <v>9.6</v>
      </c>
      <c r="AE6" s="1" t="s">
        <v>69</v>
      </c>
      <c r="AF6" s="1">
        <f t="shared" ref="AF6:AF22" si="3">G6*P6</f>
        <v>3.3600000000000003</v>
      </c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</row>
    <row r="7" spans="1:48" x14ac:dyDescent="0.25">
      <c r="A7" s="1" t="s">
        <v>35</v>
      </c>
      <c r="B7" s="1" t="s">
        <v>34</v>
      </c>
      <c r="C7" s="1">
        <v>310</v>
      </c>
      <c r="D7" s="1">
        <v>96</v>
      </c>
      <c r="E7" s="1">
        <v>132</v>
      </c>
      <c r="F7" s="1">
        <v>274</v>
      </c>
      <c r="G7" s="7">
        <v>0.18</v>
      </c>
      <c r="H7" s="1">
        <v>270</v>
      </c>
      <c r="I7" s="1">
        <v>9988438</v>
      </c>
      <c r="J7" s="1">
        <v>134</v>
      </c>
      <c r="K7" s="1">
        <f t="shared" si="2"/>
        <v>-2</v>
      </c>
      <c r="L7" s="1"/>
      <c r="M7" s="1"/>
      <c r="N7" s="1"/>
      <c r="O7" s="1">
        <f t="shared" ref="O7:O37" si="4">E7/5</f>
        <v>26.4</v>
      </c>
      <c r="P7" s="5">
        <f t="shared" ref="P7:P11" si="5">16*O7-N7-F7</f>
        <v>148.39999999999998</v>
      </c>
      <c r="Q7" s="5"/>
      <c r="R7" s="1"/>
      <c r="S7" s="1">
        <f t="shared" ref="S7:S37" si="6">(F7+N7+P7)/O7</f>
        <v>16</v>
      </c>
      <c r="T7" s="1">
        <f t="shared" ref="T7:T37" si="7">(F7+N7)/O7</f>
        <v>10.378787878787879</v>
      </c>
      <c r="U7" s="1">
        <v>18.8</v>
      </c>
      <c r="V7" s="1">
        <v>31.4</v>
      </c>
      <c r="W7" s="1">
        <v>28.6</v>
      </c>
      <c r="X7" s="1">
        <v>31.2</v>
      </c>
      <c r="Y7" s="1">
        <v>37.4</v>
      </c>
      <c r="Z7" s="1">
        <v>40.5</v>
      </c>
      <c r="AA7" s="1">
        <v>30.6</v>
      </c>
      <c r="AB7" s="1">
        <v>39.4</v>
      </c>
      <c r="AC7" s="1">
        <v>31.2</v>
      </c>
      <c r="AD7" s="1">
        <v>29.8</v>
      </c>
      <c r="AE7" s="1"/>
      <c r="AF7" s="1">
        <f t="shared" si="3"/>
        <v>26.711999999999996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</row>
    <row r="8" spans="1:48" x14ac:dyDescent="0.25">
      <c r="A8" s="1" t="s">
        <v>36</v>
      </c>
      <c r="B8" s="1" t="s">
        <v>34</v>
      </c>
      <c r="C8" s="1">
        <v>350</v>
      </c>
      <c r="D8" s="1">
        <v>16</v>
      </c>
      <c r="E8" s="1">
        <v>140</v>
      </c>
      <c r="F8" s="1">
        <v>226</v>
      </c>
      <c r="G8" s="7">
        <v>0.18</v>
      </c>
      <c r="H8" s="1">
        <v>270</v>
      </c>
      <c r="I8" s="1">
        <v>9988445</v>
      </c>
      <c r="J8" s="1">
        <v>142</v>
      </c>
      <c r="K8" s="1">
        <f t="shared" si="2"/>
        <v>-2</v>
      </c>
      <c r="L8" s="1"/>
      <c r="M8" s="1"/>
      <c r="N8" s="1"/>
      <c r="O8" s="1">
        <f t="shared" si="4"/>
        <v>28</v>
      </c>
      <c r="P8" s="5">
        <f t="shared" si="5"/>
        <v>222</v>
      </c>
      <c r="Q8" s="5"/>
      <c r="R8" s="1"/>
      <c r="S8" s="1">
        <f t="shared" si="6"/>
        <v>16</v>
      </c>
      <c r="T8" s="1">
        <f t="shared" si="7"/>
        <v>8.0714285714285712</v>
      </c>
      <c r="U8" s="1">
        <v>20.2</v>
      </c>
      <c r="V8" s="1">
        <v>28.4</v>
      </c>
      <c r="W8" s="1">
        <v>29.8</v>
      </c>
      <c r="X8" s="1">
        <v>29.4</v>
      </c>
      <c r="Y8" s="1">
        <v>33.799999999999997</v>
      </c>
      <c r="Z8" s="1">
        <v>42</v>
      </c>
      <c r="AA8" s="1">
        <v>36.6</v>
      </c>
      <c r="AB8" s="1">
        <v>38</v>
      </c>
      <c r="AC8" s="1">
        <v>33</v>
      </c>
      <c r="AD8" s="1">
        <v>33</v>
      </c>
      <c r="AE8" s="1"/>
      <c r="AF8" s="1">
        <f t="shared" si="3"/>
        <v>39.96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</row>
    <row r="9" spans="1:48" x14ac:dyDescent="0.25">
      <c r="A9" s="1" t="s">
        <v>39</v>
      </c>
      <c r="B9" s="1" t="s">
        <v>34</v>
      </c>
      <c r="C9" s="1">
        <v>278</v>
      </c>
      <c r="D9" s="1"/>
      <c r="E9" s="1">
        <v>30</v>
      </c>
      <c r="F9" s="1">
        <v>248</v>
      </c>
      <c r="G9" s="7">
        <v>0.4</v>
      </c>
      <c r="H9" s="1">
        <v>270</v>
      </c>
      <c r="I9" s="1">
        <v>9988452</v>
      </c>
      <c r="J9" s="1">
        <v>28</v>
      </c>
      <c r="K9" s="1">
        <f t="shared" si="2"/>
        <v>2</v>
      </c>
      <c r="L9" s="1"/>
      <c r="M9" s="1"/>
      <c r="N9" s="1"/>
      <c r="O9" s="1">
        <f t="shared" si="4"/>
        <v>6</v>
      </c>
      <c r="P9" s="5"/>
      <c r="Q9" s="5"/>
      <c r="R9" s="1"/>
      <c r="S9" s="1">
        <f t="shared" si="6"/>
        <v>41.333333333333336</v>
      </c>
      <c r="T9" s="1">
        <f t="shared" si="7"/>
        <v>41.333333333333336</v>
      </c>
      <c r="U9" s="1">
        <v>3.6</v>
      </c>
      <c r="V9" s="1">
        <v>8</v>
      </c>
      <c r="W9" s="1">
        <v>16.600000000000001</v>
      </c>
      <c r="X9" s="1">
        <v>4.8</v>
      </c>
      <c r="Y9" s="1">
        <v>11</v>
      </c>
      <c r="Z9" s="1">
        <v>4</v>
      </c>
      <c r="AA9" s="1">
        <v>12.2</v>
      </c>
      <c r="AB9" s="1">
        <v>10</v>
      </c>
      <c r="AC9" s="1">
        <v>14.6</v>
      </c>
      <c r="AD9" s="1">
        <v>9.4</v>
      </c>
      <c r="AE9" s="30" t="s">
        <v>41</v>
      </c>
      <c r="AF9" s="1">
        <f t="shared" si="3"/>
        <v>0</v>
      </c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</row>
    <row r="10" spans="1:48" x14ac:dyDescent="0.25">
      <c r="A10" s="1" t="s">
        <v>40</v>
      </c>
      <c r="B10" s="1" t="s">
        <v>34</v>
      </c>
      <c r="C10" s="1">
        <v>98</v>
      </c>
      <c r="D10" s="1"/>
      <c r="E10" s="1">
        <v>16</v>
      </c>
      <c r="F10" s="1">
        <v>82</v>
      </c>
      <c r="G10" s="7">
        <v>0.4</v>
      </c>
      <c r="H10" s="1">
        <v>270</v>
      </c>
      <c r="I10" s="1">
        <v>9988476</v>
      </c>
      <c r="J10" s="1">
        <v>19</v>
      </c>
      <c r="K10" s="1">
        <f t="shared" si="2"/>
        <v>-3</v>
      </c>
      <c r="L10" s="1"/>
      <c r="M10" s="1"/>
      <c r="N10" s="1"/>
      <c r="O10" s="1">
        <f t="shared" si="4"/>
        <v>3.2</v>
      </c>
      <c r="P10" s="5"/>
      <c r="Q10" s="5"/>
      <c r="R10" s="1"/>
      <c r="S10" s="1">
        <f t="shared" si="6"/>
        <v>25.625</v>
      </c>
      <c r="T10" s="1">
        <f t="shared" si="7"/>
        <v>25.625</v>
      </c>
      <c r="U10" s="1">
        <v>3.4</v>
      </c>
      <c r="V10" s="1">
        <v>6.2</v>
      </c>
      <c r="W10" s="1">
        <v>6</v>
      </c>
      <c r="X10" s="1">
        <v>8.6</v>
      </c>
      <c r="Y10" s="1">
        <v>9.6</v>
      </c>
      <c r="Z10" s="1">
        <v>6</v>
      </c>
      <c r="AA10" s="1">
        <v>7.8</v>
      </c>
      <c r="AB10" s="1">
        <v>8.4</v>
      </c>
      <c r="AC10" s="1">
        <v>9</v>
      </c>
      <c r="AD10" s="1">
        <v>4.4000000000000004</v>
      </c>
      <c r="AE10" s="30" t="s">
        <v>41</v>
      </c>
      <c r="AF10" s="1">
        <f t="shared" si="3"/>
        <v>0</v>
      </c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</row>
    <row r="11" spans="1:48" x14ac:dyDescent="0.25">
      <c r="A11" s="1" t="s">
        <v>45</v>
      </c>
      <c r="B11" s="1" t="s">
        <v>34</v>
      </c>
      <c r="C11" s="1">
        <v>757</v>
      </c>
      <c r="D11" s="1"/>
      <c r="E11" s="1">
        <v>393</v>
      </c>
      <c r="F11" s="1">
        <v>362</v>
      </c>
      <c r="G11" s="7">
        <v>0.18</v>
      </c>
      <c r="H11" s="1">
        <v>150</v>
      </c>
      <c r="I11" s="1">
        <v>5034819</v>
      </c>
      <c r="J11" s="1">
        <v>381</v>
      </c>
      <c r="K11" s="1">
        <f t="shared" si="2"/>
        <v>12</v>
      </c>
      <c r="L11" s="1"/>
      <c r="M11" s="1"/>
      <c r="N11" s="1"/>
      <c r="O11" s="1">
        <f t="shared" si="4"/>
        <v>78.599999999999994</v>
      </c>
      <c r="P11" s="5">
        <f t="shared" si="5"/>
        <v>895.59999999999991</v>
      </c>
      <c r="Q11" s="5"/>
      <c r="R11" s="1"/>
      <c r="S11" s="1">
        <f t="shared" si="6"/>
        <v>16</v>
      </c>
      <c r="T11" s="1">
        <f t="shared" si="7"/>
        <v>4.6055979643765905</v>
      </c>
      <c r="U11" s="1">
        <v>42.4</v>
      </c>
      <c r="V11" s="1">
        <v>11.2</v>
      </c>
      <c r="W11" s="1">
        <v>51.6</v>
      </c>
      <c r="X11" s="1">
        <v>23.4</v>
      </c>
      <c r="Y11" s="1">
        <v>20.8</v>
      </c>
      <c r="Z11" s="1">
        <v>13</v>
      </c>
      <c r="AA11" s="1">
        <v>40.200000000000003</v>
      </c>
      <c r="AB11" s="1">
        <v>39.200000000000003</v>
      </c>
      <c r="AC11" s="1">
        <v>45</v>
      </c>
      <c r="AD11" s="1">
        <v>57.8</v>
      </c>
      <c r="AE11" s="1"/>
      <c r="AF11" s="1">
        <f t="shared" si="3"/>
        <v>161.20799999999997</v>
      </c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</row>
    <row r="12" spans="1:48" x14ac:dyDescent="0.25">
      <c r="A12" s="27" t="s">
        <v>46</v>
      </c>
      <c r="B12" s="27" t="s">
        <v>43</v>
      </c>
      <c r="C12" s="27"/>
      <c r="D12" s="27"/>
      <c r="E12" s="27"/>
      <c r="F12" s="27"/>
      <c r="G12" s="28">
        <v>1</v>
      </c>
      <c r="H12" s="27">
        <v>150</v>
      </c>
      <c r="I12" s="27">
        <v>5041251</v>
      </c>
      <c r="J12" s="27"/>
      <c r="K12" s="27">
        <f t="shared" si="2"/>
        <v>0</v>
      </c>
      <c r="L12" s="27"/>
      <c r="M12" s="27"/>
      <c r="N12" s="27"/>
      <c r="O12" s="27">
        <f t="shared" si="4"/>
        <v>0</v>
      </c>
      <c r="P12" s="29"/>
      <c r="Q12" s="29"/>
      <c r="R12" s="27"/>
      <c r="S12" s="27" t="e">
        <f t="shared" si="6"/>
        <v>#DIV/0!</v>
      </c>
      <c r="T12" s="27" t="e">
        <f t="shared" si="7"/>
        <v>#DIV/0!</v>
      </c>
      <c r="U12" s="27">
        <v>0</v>
      </c>
      <c r="V12" s="27">
        <v>0</v>
      </c>
      <c r="W12" s="27">
        <v>0</v>
      </c>
      <c r="X12" s="27">
        <v>0</v>
      </c>
      <c r="Y12" s="27">
        <v>0</v>
      </c>
      <c r="Z12" s="27">
        <v>0</v>
      </c>
      <c r="AA12" s="27">
        <v>0</v>
      </c>
      <c r="AB12" s="27">
        <v>0</v>
      </c>
      <c r="AC12" s="27">
        <v>0</v>
      </c>
      <c r="AD12" s="27">
        <v>1.0416000000000001</v>
      </c>
      <c r="AE12" s="27" t="s">
        <v>47</v>
      </c>
      <c r="AF12" s="27">
        <f t="shared" si="3"/>
        <v>0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</row>
    <row r="13" spans="1:48" x14ac:dyDescent="0.25">
      <c r="A13" s="1" t="s">
        <v>48</v>
      </c>
      <c r="B13" s="1" t="s">
        <v>34</v>
      </c>
      <c r="C13" s="1">
        <v>48</v>
      </c>
      <c r="D13" s="1">
        <v>240</v>
      </c>
      <c r="E13" s="1">
        <v>57</v>
      </c>
      <c r="F13" s="1">
        <v>231</v>
      </c>
      <c r="G13" s="7">
        <v>0.1</v>
      </c>
      <c r="H13" s="1">
        <v>90</v>
      </c>
      <c r="I13" s="1">
        <v>8444163</v>
      </c>
      <c r="J13" s="1">
        <v>53</v>
      </c>
      <c r="K13" s="1">
        <f t="shared" si="2"/>
        <v>4</v>
      </c>
      <c r="L13" s="1"/>
      <c r="M13" s="1"/>
      <c r="N13" s="1"/>
      <c r="O13" s="1">
        <f t="shared" si="4"/>
        <v>11.4</v>
      </c>
      <c r="P13" s="5"/>
      <c r="Q13" s="5"/>
      <c r="R13" s="1"/>
      <c r="S13" s="1">
        <f t="shared" si="6"/>
        <v>20.263157894736842</v>
      </c>
      <c r="T13" s="1">
        <f t="shared" si="7"/>
        <v>20.263157894736842</v>
      </c>
      <c r="U13" s="1">
        <v>7.8</v>
      </c>
      <c r="V13" s="1">
        <v>21</v>
      </c>
      <c r="W13" s="1">
        <v>10.4</v>
      </c>
      <c r="X13" s="1">
        <v>3</v>
      </c>
      <c r="Y13" s="1">
        <v>20.399999999999999</v>
      </c>
      <c r="Z13" s="1">
        <v>10</v>
      </c>
      <c r="AA13" s="1">
        <v>11.8</v>
      </c>
      <c r="AB13" s="1">
        <v>18</v>
      </c>
      <c r="AC13" s="1">
        <v>6.2</v>
      </c>
      <c r="AD13" s="1">
        <v>28.2</v>
      </c>
      <c r="AE13" s="1"/>
      <c r="AF13" s="1">
        <f t="shared" si="3"/>
        <v>0</v>
      </c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</row>
    <row r="14" spans="1:48" x14ac:dyDescent="0.25">
      <c r="A14" s="1" t="s">
        <v>49</v>
      </c>
      <c r="B14" s="1" t="s">
        <v>34</v>
      </c>
      <c r="C14" s="1">
        <v>1543</v>
      </c>
      <c r="D14" s="1"/>
      <c r="E14" s="1">
        <v>483</v>
      </c>
      <c r="F14" s="1">
        <v>1056</v>
      </c>
      <c r="G14" s="7">
        <v>0.18</v>
      </c>
      <c r="H14" s="1">
        <v>150</v>
      </c>
      <c r="I14" s="1">
        <v>5038411</v>
      </c>
      <c r="J14" s="1">
        <v>493</v>
      </c>
      <c r="K14" s="1">
        <f t="shared" si="2"/>
        <v>-10</v>
      </c>
      <c r="L14" s="1"/>
      <c r="M14" s="1"/>
      <c r="N14" s="1"/>
      <c r="O14" s="1">
        <f t="shared" si="4"/>
        <v>96.6</v>
      </c>
      <c r="P14" s="5">
        <f t="shared" ref="P14:P19" si="8">16*O14-N14-F14</f>
        <v>489.59999999999991</v>
      </c>
      <c r="Q14" s="5"/>
      <c r="R14" s="1"/>
      <c r="S14" s="1">
        <f t="shared" si="6"/>
        <v>16</v>
      </c>
      <c r="T14" s="1">
        <f t="shared" si="7"/>
        <v>10.931677018633541</v>
      </c>
      <c r="U14" s="1">
        <v>61.2</v>
      </c>
      <c r="V14" s="1">
        <v>59.2</v>
      </c>
      <c r="W14" s="1">
        <v>107.8</v>
      </c>
      <c r="X14" s="1">
        <v>32</v>
      </c>
      <c r="Y14" s="1">
        <v>41.2</v>
      </c>
      <c r="Z14" s="1">
        <v>45.5</v>
      </c>
      <c r="AA14" s="1">
        <v>95</v>
      </c>
      <c r="AB14" s="1">
        <v>69.400000000000006</v>
      </c>
      <c r="AC14" s="1">
        <v>100.2</v>
      </c>
      <c r="AD14" s="1">
        <v>99.8</v>
      </c>
      <c r="AE14" s="1"/>
      <c r="AF14" s="1">
        <f t="shared" si="3"/>
        <v>88.127999999999986</v>
      </c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</row>
    <row r="15" spans="1:48" x14ac:dyDescent="0.25">
      <c r="A15" s="1" t="s">
        <v>50</v>
      </c>
      <c r="B15" s="1" t="s">
        <v>34</v>
      </c>
      <c r="C15" s="1">
        <v>1746</v>
      </c>
      <c r="D15" s="1"/>
      <c r="E15" s="1">
        <v>573</v>
      </c>
      <c r="F15" s="1">
        <v>1170</v>
      </c>
      <c r="G15" s="7">
        <v>0.18</v>
      </c>
      <c r="H15" s="1">
        <v>150</v>
      </c>
      <c r="I15" s="1">
        <v>5038459</v>
      </c>
      <c r="J15" s="1">
        <v>578</v>
      </c>
      <c r="K15" s="1">
        <f t="shared" si="2"/>
        <v>-5</v>
      </c>
      <c r="L15" s="1"/>
      <c r="M15" s="1"/>
      <c r="N15" s="1"/>
      <c r="O15" s="1">
        <f t="shared" si="4"/>
        <v>114.6</v>
      </c>
      <c r="P15" s="5">
        <f t="shared" si="8"/>
        <v>663.59999999999991</v>
      </c>
      <c r="Q15" s="5"/>
      <c r="R15" s="1"/>
      <c r="S15" s="1">
        <f t="shared" si="6"/>
        <v>16</v>
      </c>
      <c r="T15" s="1">
        <f t="shared" si="7"/>
        <v>10.209424083769633</v>
      </c>
      <c r="U15" s="1">
        <v>76.599999999999994</v>
      </c>
      <c r="V15" s="1">
        <v>56.8</v>
      </c>
      <c r="W15" s="1">
        <v>121.4</v>
      </c>
      <c r="X15" s="1">
        <v>34</v>
      </c>
      <c r="Y15" s="1">
        <v>-0.2</v>
      </c>
      <c r="Z15" s="1">
        <v>0</v>
      </c>
      <c r="AA15" s="1">
        <v>100</v>
      </c>
      <c r="AB15" s="1">
        <v>63.2</v>
      </c>
      <c r="AC15" s="1">
        <v>120.6</v>
      </c>
      <c r="AD15" s="1">
        <v>104.6</v>
      </c>
      <c r="AE15" s="1"/>
      <c r="AF15" s="1">
        <f t="shared" si="3"/>
        <v>119.44799999999998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</row>
    <row r="16" spans="1:48" x14ac:dyDescent="0.25">
      <c r="A16" s="1" t="s">
        <v>51</v>
      </c>
      <c r="B16" s="1" t="s">
        <v>34</v>
      </c>
      <c r="C16" s="1">
        <v>1031</v>
      </c>
      <c r="D16" s="1"/>
      <c r="E16" s="1">
        <v>380</v>
      </c>
      <c r="F16" s="1">
        <v>651</v>
      </c>
      <c r="G16" s="7">
        <v>0.18</v>
      </c>
      <c r="H16" s="1">
        <v>150</v>
      </c>
      <c r="I16" s="1">
        <v>5038831</v>
      </c>
      <c r="J16" s="1">
        <v>379</v>
      </c>
      <c r="K16" s="1">
        <f t="shared" si="2"/>
        <v>1</v>
      </c>
      <c r="L16" s="1"/>
      <c r="M16" s="1"/>
      <c r="N16" s="1"/>
      <c r="O16" s="1">
        <f t="shared" si="4"/>
        <v>76</v>
      </c>
      <c r="P16" s="5">
        <f t="shared" si="8"/>
        <v>565</v>
      </c>
      <c r="Q16" s="5"/>
      <c r="R16" s="1"/>
      <c r="S16" s="1">
        <f t="shared" si="6"/>
        <v>16</v>
      </c>
      <c r="T16" s="1">
        <f t="shared" si="7"/>
        <v>8.5657894736842106</v>
      </c>
      <c r="U16" s="1">
        <v>32.799999999999997</v>
      </c>
      <c r="V16" s="1">
        <v>23.6</v>
      </c>
      <c r="W16" s="1">
        <v>65.8</v>
      </c>
      <c r="X16" s="1">
        <v>19</v>
      </c>
      <c r="Y16" s="1">
        <v>-0.2</v>
      </c>
      <c r="Z16" s="1">
        <v>4</v>
      </c>
      <c r="AA16" s="1">
        <v>45.2</v>
      </c>
      <c r="AB16" s="1">
        <v>26</v>
      </c>
      <c r="AC16" s="1">
        <v>57.8</v>
      </c>
      <c r="AD16" s="1">
        <v>71.599999999999994</v>
      </c>
      <c r="AE16" s="1"/>
      <c r="AF16" s="1">
        <f t="shared" si="3"/>
        <v>101.7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</row>
    <row r="17" spans="1:48" x14ac:dyDescent="0.25">
      <c r="A17" s="1" t="s">
        <v>52</v>
      </c>
      <c r="B17" s="1" t="s">
        <v>34</v>
      </c>
      <c r="C17" s="1">
        <v>749</v>
      </c>
      <c r="D17" s="1"/>
      <c r="E17" s="1">
        <v>352</v>
      </c>
      <c r="F17" s="1">
        <v>394</v>
      </c>
      <c r="G17" s="7">
        <v>0.18</v>
      </c>
      <c r="H17" s="1">
        <v>120</v>
      </c>
      <c r="I17" s="1">
        <v>5038855</v>
      </c>
      <c r="J17" s="1">
        <v>354</v>
      </c>
      <c r="K17" s="1">
        <f t="shared" si="2"/>
        <v>-2</v>
      </c>
      <c r="L17" s="1"/>
      <c r="M17" s="1"/>
      <c r="N17" s="1"/>
      <c r="O17" s="1">
        <f t="shared" si="4"/>
        <v>70.400000000000006</v>
      </c>
      <c r="P17" s="5">
        <f t="shared" si="8"/>
        <v>732.40000000000009</v>
      </c>
      <c r="Q17" s="5"/>
      <c r="R17" s="1"/>
      <c r="S17" s="1">
        <f t="shared" si="6"/>
        <v>16</v>
      </c>
      <c r="T17" s="1">
        <f t="shared" si="7"/>
        <v>5.5965909090909083</v>
      </c>
      <c r="U17" s="1">
        <v>46.8</v>
      </c>
      <c r="V17" s="1">
        <v>35.799999999999997</v>
      </c>
      <c r="W17" s="1">
        <v>58.6</v>
      </c>
      <c r="X17" s="1">
        <v>17.399999999999999</v>
      </c>
      <c r="Y17" s="1">
        <v>20.399999999999999</v>
      </c>
      <c r="Z17" s="1">
        <v>40</v>
      </c>
      <c r="AA17" s="1">
        <v>62.6</v>
      </c>
      <c r="AB17" s="1">
        <v>46.4</v>
      </c>
      <c r="AC17" s="1">
        <v>57.4</v>
      </c>
      <c r="AD17" s="1">
        <v>66.400000000000006</v>
      </c>
      <c r="AE17" s="1"/>
      <c r="AF17" s="1">
        <f t="shared" si="3"/>
        <v>131.83200000000002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</row>
    <row r="18" spans="1:48" x14ac:dyDescent="0.25">
      <c r="A18" s="1" t="s">
        <v>53</v>
      </c>
      <c r="B18" s="1" t="s">
        <v>34</v>
      </c>
      <c r="C18" s="1">
        <v>2342</v>
      </c>
      <c r="D18" s="1"/>
      <c r="E18" s="1">
        <v>789</v>
      </c>
      <c r="F18" s="1">
        <v>1550</v>
      </c>
      <c r="G18" s="7">
        <v>0.18</v>
      </c>
      <c r="H18" s="1">
        <v>150</v>
      </c>
      <c r="I18" s="1">
        <v>5038435</v>
      </c>
      <c r="J18" s="1">
        <v>795</v>
      </c>
      <c r="K18" s="1">
        <f t="shared" si="2"/>
        <v>-6</v>
      </c>
      <c r="L18" s="1"/>
      <c r="M18" s="1"/>
      <c r="N18" s="1"/>
      <c r="O18" s="1">
        <f t="shared" si="4"/>
        <v>157.80000000000001</v>
      </c>
      <c r="P18" s="5">
        <f t="shared" si="8"/>
        <v>974.80000000000018</v>
      </c>
      <c r="Q18" s="5"/>
      <c r="R18" s="1"/>
      <c r="S18" s="1">
        <f t="shared" si="6"/>
        <v>16</v>
      </c>
      <c r="T18" s="1">
        <f t="shared" si="7"/>
        <v>9.8225602027883383</v>
      </c>
      <c r="U18" s="1">
        <v>75</v>
      </c>
      <c r="V18" s="1">
        <v>99.2</v>
      </c>
      <c r="W18" s="1">
        <v>160.80000000000001</v>
      </c>
      <c r="X18" s="1">
        <v>43.2</v>
      </c>
      <c r="Y18" s="1">
        <v>0</v>
      </c>
      <c r="Z18" s="1">
        <v>0.5</v>
      </c>
      <c r="AA18" s="1">
        <v>137</v>
      </c>
      <c r="AB18" s="1">
        <v>52.8</v>
      </c>
      <c r="AC18" s="1">
        <v>164</v>
      </c>
      <c r="AD18" s="1">
        <v>130.19999999999999</v>
      </c>
      <c r="AE18" s="1"/>
      <c r="AF18" s="1">
        <f t="shared" si="3"/>
        <v>175.46400000000003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</row>
    <row r="19" spans="1:48" x14ac:dyDescent="0.25">
      <c r="A19" s="1" t="s">
        <v>54</v>
      </c>
      <c r="B19" s="1" t="s">
        <v>34</v>
      </c>
      <c r="C19" s="1">
        <v>727</v>
      </c>
      <c r="D19" s="1"/>
      <c r="E19" s="1">
        <v>298</v>
      </c>
      <c r="F19" s="1">
        <v>428</v>
      </c>
      <c r="G19" s="7">
        <v>0.18</v>
      </c>
      <c r="H19" s="1">
        <v>120</v>
      </c>
      <c r="I19" s="1">
        <v>5038398</v>
      </c>
      <c r="J19" s="1">
        <v>304</v>
      </c>
      <c r="K19" s="1">
        <f t="shared" si="2"/>
        <v>-6</v>
      </c>
      <c r="L19" s="1"/>
      <c r="M19" s="1"/>
      <c r="N19" s="1"/>
      <c r="O19" s="1">
        <f t="shared" si="4"/>
        <v>59.6</v>
      </c>
      <c r="P19" s="5">
        <f t="shared" si="8"/>
        <v>525.6</v>
      </c>
      <c r="Q19" s="5"/>
      <c r="R19" s="1"/>
      <c r="S19" s="1">
        <f t="shared" si="6"/>
        <v>16</v>
      </c>
      <c r="T19" s="1">
        <f t="shared" si="7"/>
        <v>7.1812080536912752</v>
      </c>
      <c r="U19" s="1">
        <v>43.4</v>
      </c>
      <c r="V19" s="1">
        <v>25</v>
      </c>
      <c r="W19" s="1">
        <v>53.8</v>
      </c>
      <c r="X19" s="1">
        <v>20.6</v>
      </c>
      <c r="Y19" s="1">
        <v>31.2</v>
      </c>
      <c r="Z19" s="1">
        <v>28.5</v>
      </c>
      <c r="AA19" s="1">
        <v>55</v>
      </c>
      <c r="AB19" s="1">
        <v>44.6</v>
      </c>
      <c r="AC19" s="1">
        <v>49</v>
      </c>
      <c r="AD19" s="1">
        <v>56.6</v>
      </c>
      <c r="AE19" s="1"/>
      <c r="AF19" s="1">
        <f t="shared" si="3"/>
        <v>94.608000000000004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</row>
    <row r="20" spans="1:48" x14ac:dyDescent="0.25">
      <c r="A20" s="27" t="s">
        <v>55</v>
      </c>
      <c r="B20" s="27" t="s">
        <v>43</v>
      </c>
      <c r="C20" s="27"/>
      <c r="D20" s="27"/>
      <c r="E20" s="27"/>
      <c r="F20" s="27"/>
      <c r="G20" s="28">
        <v>1</v>
      </c>
      <c r="H20" s="27">
        <v>150</v>
      </c>
      <c r="I20" s="27">
        <v>5038572</v>
      </c>
      <c r="J20" s="27"/>
      <c r="K20" s="27">
        <f t="shared" si="2"/>
        <v>0</v>
      </c>
      <c r="L20" s="27"/>
      <c r="M20" s="27"/>
      <c r="N20" s="27"/>
      <c r="O20" s="27">
        <f t="shared" si="4"/>
        <v>0</v>
      </c>
      <c r="P20" s="29"/>
      <c r="Q20" s="29"/>
      <c r="R20" s="27"/>
      <c r="S20" s="27" t="e">
        <f t="shared" si="6"/>
        <v>#DIV/0!</v>
      </c>
      <c r="T20" s="27" t="e">
        <f t="shared" si="7"/>
        <v>#DIV/0!</v>
      </c>
      <c r="U20" s="27">
        <v>0</v>
      </c>
      <c r="V20" s="27">
        <v>0</v>
      </c>
      <c r="W20" s="27">
        <v>0</v>
      </c>
      <c r="X20" s="27">
        <v>0</v>
      </c>
      <c r="Y20" s="27">
        <v>0</v>
      </c>
      <c r="Z20" s="27">
        <v>0</v>
      </c>
      <c r="AA20" s="27">
        <v>34.688200000000002</v>
      </c>
      <c r="AB20" s="27">
        <v>54.049599999999998</v>
      </c>
      <c r="AC20" s="27">
        <v>39.379800000000003</v>
      </c>
      <c r="AD20" s="27">
        <v>28.2272</v>
      </c>
      <c r="AE20" s="27" t="s">
        <v>47</v>
      </c>
      <c r="AF20" s="27">
        <f t="shared" si="3"/>
        <v>0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</row>
    <row r="21" spans="1:48" ht="15.75" thickBot="1" x14ac:dyDescent="0.3">
      <c r="A21" s="27" t="s">
        <v>56</v>
      </c>
      <c r="B21" s="27" t="s">
        <v>43</v>
      </c>
      <c r="C21" s="27"/>
      <c r="D21" s="27"/>
      <c r="E21" s="27"/>
      <c r="F21" s="27"/>
      <c r="G21" s="28">
        <v>1</v>
      </c>
      <c r="H21" s="27">
        <v>150</v>
      </c>
      <c r="I21" s="27">
        <v>5038596</v>
      </c>
      <c r="J21" s="27"/>
      <c r="K21" s="27">
        <f t="shared" si="2"/>
        <v>0</v>
      </c>
      <c r="L21" s="27"/>
      <c r="M21" s="27"/>
      <c r="N21" s="27"/>
      <c r="O21" s="27">
        <f t="shared" si="4"/>
        <v>0</v>
      </c>
      <c r="P21" s="29"/>
      <c r="Q21" s="29"/>
      <c r="R21" s="27"/>
      <c r="S21" s="27" t="e">
        <f t="shared" si="6"/>
        <v>#DIV/0!</v>
      </c>
      <c r="T21" s="27" t="e">
        <f t="shared" si="7"/>
        <v>#DIV/0!</v>
      </c>
      <c r="U21" s="27">
        <v>0</v>
      </c>
      <c r="V21" s="27">
        <v>0</v>
      </c>
      <c r="W21" s="27">
        <v>0</v>
      </c>
      <c r="X21" s="27">
        <v>0</v>
      </c>
      <c r="Y21" s="27">
        <v>0</v>
      </c>
      <c r="Z21" s="27">
        <v>0</v>
      </c>
      <c r="AA21" s="27">
        <v>0</v>
      </c>
      <c r="AB21" s="27">
        <v>8.0383999999999993</v>
      </c>
      <c r="AC21" s="27">
        <v>34.475000000000001</v>
      </c>
      <c r="AD21" s="27">
        <v>32.574599999999997</v>
      </c>
      <c r="AE21" s="27" t="s">
        <v>47</v>
      </c>
      <c r="AF21" s="27">
        <f t="shared" si="3"/>
        <v>0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</row>
    <row r="22" spans="1:48" x14ac:dyDescent="0.25">
      <c r="A22" s="15" t="s">
        <v>57</v>
      </c>
      <c r="B22" s="16" t="s">
        <v>43</v>
      </c>
      <c r="C22" s="16"/>
      <c r="D22" s="16"/>
      <c r="E22" s="16"/>
      <c r="F22" s="17"/>
      <c r="G22" s="13">
        <v>1</v>
      </c>
      <c r="H22" s="12">
        <v>120</v>
      </c>
      <c r="I22" s="12">
        <v>8785204</v>
      </c>
      <c r="J22" s="12"/>
      <c r="K22" s="12">
        <f t="shared" si="2"/>
        <v>0</v>
      </c>
      <c r="L22" s="12"/>
      <c r="M22" s="12"/>
      <c r="N22" s="12"/>
      <c r="O22" s="12">
        <f t="shared" si="4"/>
        <v>0</v>
      </c>
      <c r="P22" s="14"/>
      <c r="Q22" s="14"/>
      <c r="R22" s="12"/>
      <c r="S22" s="12" t="e">
        <f t="shared" si="6"/>
        <v>#DIV/0!</v>
      </c>
      <c r="T22" s="12" t="e">
        <f t="shared" si="7"/>
        <v>#DIV/0!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 t="s">
        <v>58</v>
      </c>
      <c r="AF22" s="12">
        <f t="shared" si="3"/>
        <v>0</v>
      </c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</row>
    <row r="23" spans="1:48" ht="15.75" thickBot="1" x14ac:dyDescent="0.3">
      <c r="A23" s="21" t="s">
        <v>42</v>
      </c>
      <c r="B23" s="22" t="s">
        <v>43</v>
      </c>
      <c r="C23" s="22">
        <v>108</v>
      </c>
      <c r="D23" s="22"/>
      <c r="E23" s="22">
        <v>70.200999999999993</v>
      </c>
      <c r="F23" s="23">
        <v>37.798999999999999</v>
      </c>
      <c r="G23" s="24">
        <v>0</v>
      </c>
      <c r="H23" s="25" t="e">
        <v>#N/A</v>
      </c>
      <c r="I23" s="25" t="s">
        <v>44</v>
      </c>
      <c r="J23" s="25">
        <v>65</v>
      </c>
      <c r="K23" s="25">
        <f>E23-J23</f>
        <v>5.2009999999999934</v>
      </c>
      <c r="L23" s="25"/>
      <c r="M23" s="25"/>
      <c r="N23" s="25"/>
      <c r="O23" s="25">
        <f>E23/5</f>
        <v>14.040199999999999</v>
      </c>
      <c r="P23" s="26"/>
      <c r="Q23" s="26"/>
      <c r="R23" s="25"/>
      <c r="S23" s="25">
        <f>(F23+N23+P23)/O23</f>
        <v>2.6921981168359426</v>
      </c>
      <c r="T23" s="25">
        <f>(F23+N23)/O23</f>
        <v>2.6921981168359426</v>
      </c>
      <c r="U23" s="25">
        <v>35.132399999999997</v>
      </c>
      <c r="V23" s="25">
        <v>3.2271999999999998</v>
      </c>
      <c r="W23" s="25">
        <v>0</v>
      </c>
      <c r="X23" s="25">
        <v>0</v>
      </c>
      <c r="Y23" s="25">
        <v>0</v>
      </c>
      <c r="Z23" s="25">
        <v>0</v>
      </c>
      <c r="AA23" s="25">
        <v>0</v>
      </c>
      <c r="AB23" s="25">
        <v>0</v>
      </c>
      <c r="AC23" s="25">
        <v>0</v>
      </c>
      <c r="AD23" s="25">
        <v>0</v>
      </c>
      <c r="AE23" s="25"/>
      <c r="AF23" s="25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</row>
    <row r="24" spans="1:48" x14ac:dyDescent="0.25">
      <c r="A24" s="27" t="s">
        <v>59</v>
      </c>
      <c r="B24" s="27" t="s">
        <v>43</v>
      </c>
      <c r="C24" s="27"/>
      <c r="D24" s="27"/>
      <c r="E24" s="27"/>
      <c r="F24" s="27"/>
      <c r="G24" s="28">
        <v>1</v>
      </c>
      <c r="H24" s="27">
        <v>180</v>
      </c>
      <c r="I24" s="27">
        <v>5038619</v>
      </c>
      <c r="J24" s="27"/>
      <c r="K24" s="27">
        <f t="shared" si="2"/>
        <v>0</v>
      </c>
      <c r="L24" s="27"/>
      <c r="M24" s="27"/>
      <c r="N24" s="27"/>
      <c r="O24" s="27">
        <f t="shared" si="4"/>
        <v>0</v>
      </c>
      <c r="P24" s="29"/>
      <c r="Q24" s="29"/>
      <c r="R24" s="27"/>
      <c r="S24" s="27" t="e">
        <f t="shared" si="6"/>
        <v>#DIV/0!</v>
      </c>
      <c r="T24" s="27" t="e">
        <f t="shared" si="7"/>
        <v>#DIV/0!</v>
      </c>
      <c r="U24" s="27">
        <v>0.50839999999999996</v>
      </c>
      <c r="V24" s="27">
        <v>12.519600000000001</v>
      </c>
      <c r="W24" s="27">
        <v>22.793199999999999</v>
      </c>
      <c r="X24" s="27">
        <v>3.7231999999999998</v>
      </c>
      <c r="Y24" s="27">
        <v>0</v>
      </c>
      <c r="Z24" s="27">
        <v>0</v>
      </c>
      <c r="AA24" s="27">
        <v>20.1356</v>
      </c>
      <c r="AB24" s="27">
        <v>0</v>
      </c>
      <c r="AC24" s="27">
        <v>0</v>
      </c>
      <c r="AD24" s="27">
        <v>9.5489999999999995</v>
      </c>
      <c r="AE24" s="27" t="s">
        <v>60</v>
      </c>
      <c r="AF24" s="27">
        <f t="shared" ref="AF24:AF33" si="9">G24*P24</f>
        <v>0</v>
      </c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</row>
    <row r="25" spans="1:48" x14ac:dyDescent="0.25">
      <c r="A25" s="1" t="s">
        <v>61</v>
      </c>
      <c r="B25" s="1" t="s">
        <v>34</v>
      </c>
      <c r="C25" s="1">
        <v>251</v>
      </c>
      <c r="D25" s="1"/>
      <c r="E25" s="1">
        <v>103</v>
      </c>
      <c r="F25" s="1">
        <v>140</v>
      </c>
      <c r="G25" s="7">
        <v>0.1</v>
      </c>
      <c r="H25" s="1">
        <v>60</v>
      </c>
      <c r="I25" s="1">
        <v>8444170</v>
      </c>
      <c r="J25" s="1">
        <v>106</v>
      </c>
      <c r="K25" s="1">
        <f t="shared" si="2"/>
        <v>-3</v>
      </c>
      <c r="L25" s="1"/>
      <c r="M25" s="1"/>
      <c r="N25" s="1"/>
      <c r="O25" s="1">
        <f t="shared" si="4"/>
        <v>20.6</v>
      </c>
      <c r="P25" s="5">
        <f>14*O25-N25-F25</f>
        <v>148.40000000000003</v>
      </c>
      <c r="Q25" s="5"/>
      <c r="R25" s="1"/>
      <c r="S25" s="1">
        <f t="shared" si="6"/>
        <v>14</v>
      </c>
      <c r="T25" s="1">
        <f t="shared" si="7"/>
        <v>6.7961165048543686</v>
      </c>
      <c r="U25" s="1">
        <v>12.6</v>
      </c>
      <c r="V25" s="1">
        <v>21.6</v>
      </c>
      <c r="W25" s="1">
        <v>25.4</v>
      </c>
      <c r="X25" s="1">
        <v>3.8</v>
      </c>
      <c r="Y25" s="1">
        <v>24.8</v>
      </c>
      <c r="Z25" s="1">
        <v>12.5</v>
      </c>
      <c r="AA25" s="1">
        <v>12.6</v>
      </c>
      <c r="AB25" s="1">
        <v>17.600000000000001</v>
      </c>
      <c r="AC25" s="1">
        <v>11.4</v>
      </c>
      <c r="AD25" s="1">
        <v>15.4</v>
      </c>
      <c r="AE25" s="30" t="s">
        <v>41</v>
      </c>
      <c r="AF25" s="1">
        <f t="shared" si="9"/>
        <v>14.840000000000003</v>
      </c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</row>
    <row r="26" spans="1:48" x14ac:dyDescent="0.25">
      <c r="A26" s="1" t="s">
        <v>62</v>
      </c>
      <c r="B26" s="1" t="s">
        <v>43</v>
      </c>
      <c r="C26" s="1">
        <v>391</v>
      </c>
      <c r="D26" s="1">
        <v>578.27599999999995</v>
      </c>
      <c r="E26" s="1">
        <v>463.63299999999998</v>
      </c>
      <c r="F26" s="1">
        <v>502.88900000000001</v>
      </c>
      <c r="G26" s="7">
        <v>1</v>
      </c>
      <c r="H26" s="1">
        <v>120</v>
      </c>
      <c r="I26" s="1">
        <v>5522704</v>
      </c>
      <c r="J26" s="1">
        <v>439.5</v>
      </c>
      <c r="K26" s="1">
        <f t="shared" si="2"/>
        <v>24.132999999999981</v>
      </c>
      <c r="L26" s="1"/>
      <c r="M26" s="1"/>
      <c r="N26" s="1">
        <v>84.04079999999999</v>
      </c>
      <c r="O26" s="1">
        <f t="shared" si="4"/>
        <v>92.726599999999991</v>
      </c>
      <c r="P26" s="5">
        <f t="shared" ref="P26:P32" si="10">16*O26-N26-F26</f>
        <v>896.69579999999985</v>
      </c>
      <c r="Q26" s="5"/>
      <c r="R26" s="1"/>
      <c r="S26" s="1">
        <f t="shared" si="6"/>
        <v>16</v>
      </c>
      <c r="T26" s="1">
        <f t="shared" si="7"/>
        <v>6.3296810192544539</v>
      </c>
      <c r="U26" s="1">
        <v>65.497600000000006</v>
      </c>
      <c r="V26" s="1">
        <v>80.924800000000005</v>
      </c>
      <c r="W26" s="1">
        <v>29.1264</v>
      </c>
      <c r="X26" s="1">
        <v>33.784199999999998</v>
      </c>
      <c r="Y26" s="1">
        <v>127.41719999999999</v>
      </c>
      <c r="Z26" s="1">
        <v>105.494</v>
      </c>
      <c r="AA26" s="1">
        <v>18.442799999999998</v>
      </c>
      <c r="AB26" s="1">
        <v>69.378399999999999</v>
      </c>
      <c r="AC26" s="1">
        <v>58.870800000000003</v>
      </c>
      <c r="AD26" s="1">
        <v>45.809399999999997</v>
      </c>
      <c r="AE26" s="1"/>
      <c r="AF26" s="1">
        <f t="shared" si="9"/>
        <v>896.69579999999985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</row>
    <row r="27" spans="1:48" x14ac:dyDescent="0.25">
      <c r="A27" s="1" t="s">
        <v>63</v>
      </c>
      <c r="B27" s="1" t="s">
        <v>34</v>
      </c>
      <c r="C27" s="1">
        <v>337</v>
      </c>
      <c r="D27" s="1"/>
      <c r="E27" s="1">
        <v>141</v>
      </c>
      <c r="F27" s="1">
        <v>196</v>
      </c>
      <c r="G27" s="7">
        <v>0.14000000000000001</v>
      </c>
      <c r="H27" s="1">
        <v>180</v>
      </c>
      <c r="I27" s="1">
        <v>9988391</v>
      </c>
      <c r="J27" s="1">
        <v>141</v>
      </c>
      <c r="K27" s="1">
        <f t="shared" si="2"/>
        <v>0</v>
      </c>
      <c r="L27" s="1"/>
      <c r="M27" s="1"/>
      <c r="N27" s="1"/>
      <c r="O27" s="1">
        <f t="shared" si="4"/>
        <v>28.2</v>
      </c>
      <c r="P27" s="5">
        <f t="shared" si="10"/>
        <v>255.2</v>
      </c>
      <c r="Q27" s="5"/>
      <c r="R27" s="1"/>
      <c r="S27" s="1">
        <f t="shared" si="6"/>
        <v>16</v>
      </c>
      <c r="T27" s="1">
        <f t="shared" si="7"/>
        <v>6.9503546099290778</v>
      </c>
      <c r="U27" s="1">
        <v>8.4</v>
      </c>
      <c r="V27" s="1">
        <v>21.2</v>
      </c>
      <c r="W27" s="1">
        <v>25.4</v>
      </c>
      <c r="X27" s="1">
        <v>8.4</v>
      </c>
      <c r="Y27" s="1">
        <v>23</v>
      </c>
      <c r="Z27" s="1">
        <v>28</v>
      </c>
      <c r="AA27" s="1">
        <v>32.799999999999997</v>
      </c>
      <c r="AB27" s="1">
        <v>22</v>
      </c>
      <c r="AC27" s="1">
        <v>25</v>
      </c>
      <c r="AD27" s="1">
        <v>33.4</v>
      </c>
      <c r="AE27" s="1"/>
      <c r="AF27" s="1">
        <f t="shared" si="9"/>
        <v>35.728000000000002</v>
      </c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</row>
    <row r="28" spans="1:48" x14ac:dyDescent="0.25">
      <c r="A28" s="1" t="s">
        <v>64</v>
      </c>
      <c r="B28" s="1" t="s">
        <v>34</v>
      </c>
      <c r="C28" s="1">
        <v>829</v>
      </c>
      <c r="D28" s="1"/>
      <c r="E28" s="1">
        <v>355</v>
      </c>
      <c r="F28" s="1">
        <v>474</v>
      </c>
      <c r="G28" s="7">
        <v>0.18</v>
      </c>
      <c r="H28" s="1">
        <v>270</v>
      </c>
      <c r="I28" s="1">
        <v>9988681</v>
      </c>
      <c r="J28" s="1">
        <v>361</v>
      </c>
      <c r="K28" s="1">
        <f t="shared" si="2"/>
        <v>-6</v>
      </c>
      <c r="L28" s="1"/>
      <c r="M28" s="1"/>
      <c r="N28" s="1">
        <v>67</v>
      </c>
      <c r="O28" s="1">
        <f t="shared" si="4"/>
        <v>71</v>
      </c>
      <c r="P28" s="5">
        <f t="shared" si="10"/>
        <v>595</v>
      </c>
      <c r="Q28" s="5"/>
      <c r="R28" s="1"/>
      <c r="S28" s="1">
        <f t="shared" si="6"/>
        <v>16</v>
      </c>
      <c r="T28" s="1">
        <f t="shared" si="7"/>
        <v>7.619718309859155</v>
      </c>
      <c r="U28" s="1">
        <v>56</v>
      </c>
      <c r="V28" s="1">
        <v>37.200000000000003</v>
      </c>
      <c r="W28" s="1">
        <v>64</v>
      </c>
      <c r="X28" s="1">
        <v>23.6</v>
      </c>
      <c r="Y28" s="1">
        <v>0</v>
      </c>
      <c r="Z28" s="1">
        <v>0</v>
      </c>
      <c r="AA28" s="1">
        <v>72.400000000000006</v>
      </c>
      <c r="AB28" s="1">
        <v>18.2</v>
      </c>
      <c r="AC28" s="1">
        <v>78.400000000000006</v>
      </c>
      <c r="AD28" s="1">
        <v>60.2</v>
      </c>
      <c r="AE28" s="1"/>
      <c r="AF28" s="1">
        <f t="shared" si="9"/>
        <v>107.1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</row>
    <row r="29" spans="1:48" x14ac:dyDescent="0.25">
      <c r="A29" s="1" t="s">
        <v>65</v>
      </c>
      <c r="B29" s="1" t="s">
        <v>43</v>
      </c>
      <c r="C29" s="1">
        <v>25.4</v>
      </c>
      <c r="D29" s="1">
        <v>0.46200000000000002</v>
      </c>
      <c r="E29" s="1">
        <v>25.631</v>
      </c>
      <c r="F29" s="1"/>
      <c r="G29" s="7">
        <v>1</v>
      </c>
      <c r="H29" s="1">
        <v>120</v>
      </c>
      <c r="I29" s="1">
        <v>8785198</v>
      </c>
      <c r="J29" s="1">
        <v>29.5</v>
      </c>
      <c r="K29" s="1">
        <f t="shared" si="2"/>
        <v>-3.8689999999999998</v>
      </c>
      <c r="L29" s="1"/>
      <c r="M29" s="1"/>
      <c r="N29" s="1">
        <v>525.02240000000006</v>
      </c>
      <c r="O29" s="1">
        <f t="shared" si="4"/>
        <v>5.1261999999999999</v>
      </c>
      <c r="P29" s="5"/>
      <c r="Q29" s="5"/>
      <c r="R29" s="1"/>
      <c r="S29" s="1">
        <f t="shared" si="6"/>
        <v>102.41941399087044</v>
      </c>
      <c r="T29" s="1">
        <f t="shared" si="7"/>
        <v>102.41941399087044</v>
      </c>
      <c r="U29" s="1">
        <v>34.401400000000002</v>
      </c>
      <c r="V29" s="1">
        <v>1.877</v>
      </c>
      <c r="W29" s="1">
        <v>0</v>
      </c>
      <c r="X29" s="1">
        <v>0</v>
      </c>
      <c r="Y29" s="1">
        <v>0</v>
      </c>
      <c r="Z29" s="1">
        <v>0</v>
      </c>
      <c r="AA29" s="1">
        <v>26.814</v>
      </c>
      <c r="AB29" s="1">
        <v>5.2956000000000003</v>
      </c>
      <c r="AC29" s="1">
        <v>14.8072</v>
      </c>
      <c r="AD29" s="1">
        <v>15.710599999999999</v>
      </c>
      <c r="AE29" s="1"/>
      <c r="AF29" s="1">
        <f t="shared" si="9"/>
        <v>0</v>
      </c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</row>
    <row r="30" spans="1:48" x14ac:dyDescent="0.25">
      <c r="A30" s="1" t="s">
        <v>66</v>
      </c>
      <c r="B30" s="1" t="s">
        <v>34</v>
      </c>
      <c r="C30" s="1">
        <v>422</v>
      </c>
      <c r="D30" s="1"/>
      <c r="E30" s="1">
        <v>158</v>
      </c>
      <c r="F30" s="1">
        <v>262</v>
      </c>
      <c r="G30" s="7">
        <v>0.1</v>
      </c>
      <c r="H30" s="1">
        <v>60</v>
      </c>
      <c r="I30" s="1">
        <v>8444187</v>
      </c>
      <c r="J30" s="1">
        <v>161</v>
      </c>
      <c r="K30" s="1">
        <f t="shared" si="2"/>
        <v>-3</v>
      </c>
      <c r="L30" s="1"/>
      <c r="M30" s="1"/>
      <c r="N30" s="1"/>
      <c r="O30" s="1">
        <f t="shared" si="4"/>
        <v>31.6</v>
      </c>
      <c r="P30" s="5">
        <f>14*O30-N30-F30</f>
        <v>180.40000000000003</v>
      </c>
      <c r="Q30" s="5"/>
      <c r="R30" s="1"/>
      <c r="S30" s="1">
        <f t="shared" si="6"/>
        <v>14</v>
      </c>
      <c r="T30" s="1">
        <f t="shared" si="7"/>
        <v>8.2911392405063289</v>
      </c>
      <c r="U30" s="1">
        <v>1.4</v>
      </c>
      <c r="V30" s="1">
        <v>29.8</v>
      </c>
      <c r="W30" s="1">
        <v>39.4</v>
      </c>
      <c r="X30" s="1">
        <v>8</v>
      </c>
      <c r="Y30" s="1">
        <v>28</v>
      </c>
      <c r="Z30" s="1">
        <v>8</v>
      </c>
      <c r="AA30" s="1">
        <v>32</v>
      </c>
      <c r="AB30" s="1">
        <v>31.8</v>
      </c>
      <c r="AC30" s="1">
        <v>30.8</v>
      </c>
      <c r="AD30" s="1">
        <v>46.4</v>
      </c>
      <c r="AE30" s="1"/>
      <c r="AF30" s="1">
        <f t="shared" si="9"/>
        <v>18.040000000000003</v>
      </c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</row>
    <row r="31" spans="1:48" x14ac:dyDescent="0.25">
      <c r="A31" s="1" t="s">
        <v>67</v>
      </c>
      <c r="B31" s="1" t="s">
        <v>34</v>
      </c>
      <c r="C31" s="1">
        <v>496</v>
      </c>
      <c r="D31" s="1">
        <v>120</v>
      </c>
      <c r="E31" s="1">
        <v>205</v>
      </c>
      <c r="F31" s="1">
        <v>411</v>
      </c>
      <c r="G31" s="7">
        <v>0.1</v>
      </c>
      <c r="H31" s="1">
        <v>90</v>
      </c>
      <c r="I31" s="1">
        <v>8444194</v>
      </c>
      <c r="J31" s="1">
        <v>200</v>
      </c>
      <c r="K31" s="1">
        <f t="shared" si="2"/>
        <v>5</v>
      </c>
      <c r="L31" s="1"/>
      <c r="M31" s="1"/>
      <c r="N31" s="1"/>
      <c r="O31" s="1">
        <f t="shared" si="4"/>
        <v>41</v>
      </c>
      <c r="P31" s="5">
        <f>15*O31-N31-F31</f>
        <v>204</v>
      </c>
      <c r="Q31" s="5"/>
      <c r="R31" s="1"/>
      <c r="S31" s="1">
        <f t="shared" si="6"/>
        <v>15</v>
      </c>
      <c r="T31" s="1">
        <f t="shared" si="7"/>
        <v>10.024390243902438</v>
      </c>
      <c r="U31" s="1">
        <v>4.8</v>
      </c>
      <c r="V31" s="1">
        <v>43</v>
      </c>
      <c r="W31" s="1">
        <v>46.2</v>
      </c>
      <c r="X31" s="1">
        <v>6.6</v>
      </c>
      <c r="Y31" s="1">
        <v>-0.2</v>
      </c>
      <c r="Z31" s="1">
        <v>7.5</v>
      </c>
      <c r="AA31" s="1">
        <v>45</v>
      </c>
      <c r="AB31" s="1">
        <v>26.4</v>
      </c>
      <c r="AC31" s="1">
        <v>37.200000000000003</v>
      </c>
      <c r="AD31" s="1">
        <v>48</v>
      </c>
      <c r="AE31" s="1"/>
      <c r="AF31" s="1">
        <f t="shared" si="9"/>
        <v>20.400000000000002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</row>
    <row r="32" spans="1:48" ht="15.75" thickBot="1" x14ac:dyDescent="0.3">
      <c r="A32" s="1" t="s">
        <v>68</v>
      </c>
      <c r="B32" s="1" t="s">
        <v>34</v>
      </c>
      <c r="C32" s="1">
        <v>255</v>
      </c>
      <c r="D32" s="1">
        <v>540</v>
      </c>
      <c r="E32" s="1">
        <v>253</v>
      </c>
      <c r="F32" s="1">
        <v>542</v>
      </c>
      <c r="G32" s="7">
        <v>0.2</v>
      </c>
      <c r="H32" s="1">
        <v>120</v>
      </c>
      <c r="I32" s="1">
        <v>783798</v>
      </c>
      <c r="J32" s="1">
        <v>246</v>
      </c>
      <c r="K32" s="1">
        <f t="shared" si="2"/>
        <v>7</v>
      </c>
      <c r="L32" s="1"/>
      <c r="M32" s="1"/>
      <c r="N32" s="1"/>
      <c r="O32" s="1">
        <f t="shared" si="4"/>
        <v>50.6</v>
      </c>
      <c r="P32" s="5">
        <f t="shared" si="10"/>
        <v>267.60000000000002</v>
      </c>
      <c r="Q32" s="5"/>
      <c r="R32" s="1"/>
      <c r="S32" s="1">
        <f t="shared" si="6"/>
        <v>16</v>
      </c>
      <c r="T32" s="1">
        <f t="shared" si="7"/>
        <v>10.711462450592885</v>
      </c>
      <c r="U32" s="1">
        <v>38</v>
      </c>
      <c r="V32" s="1">
        <v>61.8</v>
      </c>
      <c r="W32" s="1">
        <v>8.8000000000000007</v>
      </c>
      <c r="X32" s="1">
        <v>0</v>
      </c>
      <c r="Y32" s="1">
        <v>33</v>
      </c>
      <c r="Z32" s="1">
        <v>75</v>
      </c>
      <c r="AA32" s="1">
        <v>0</v>
      </c>
      <c r="AB32" s="1">
        <v>4.2</v>
      </c>
      <c r="AC32" s="1">
        <v>129.19999999999999</v>
      </c>
      <c r="AD32" s="1">
        <v>95</v>
      </c>
      <c r="AE32" s="1" t="s">
        <v>69</v>
      </c>
      <c r="AF32" s="1">
        <f t="shared" si="9"/>
        <v>53.52000000000001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</row>
    <row r="33" spans="1:48" x14ac:dyDescent="0.25">
      <c r="A33" s="18" t="s">
        <v>70</v>
      </c>
      <c r="B33" s="19" t="s">
        <v>43</v>
      </c>
      <c r="C33" s="19">
        <v>521</v>
      </c>
      <c r="D33" s="19"/>
      <c r="E33" s="19">
        <v>183.68899999999999</v>
      </c>
      <c r="F33" s="20">
        <v>324.5</v>
      </c>
      <c r="G33" s="7">
        <v>1</v>
      </c>
      <c r="H33" s="1">
        <v>120</v>
      </c>
      <c r="I33" s="1">
        <v>783811</v>
      </c>
      <c r="J33" s="1">
        <v>194.5</v>
      </c>
      <c r="K33" s="1">
        <f t="shared" si="2"/>
        <v>-10.811000000000007</v>
      </c>
      <c r="L33" s="1"/>
      <c r="M33" s="1"/>
      <c r="N33" s="1"/>
      <c r="O33" s="1">
        <f t="shared" si="4"/>
        <v>36.7378</v>
      </c>
      <c r="P33" s="5">
        <f>16*(O33+O34)-N33-F33-N34-F34</f>
        <v>304.26160000000004</v>
      </c>
      <c r="Q33" s="5"/>
      <c r="R33" s="1"/>
      <c r="S33" s="1">
        <f t="shared" si="6"/>
        <v>17.114840845124096</v>
      </c>
      <c r="T33" s="1">
        <f t="shared" si="7"/>
        <v>8.832864243367867</v>
      </c>
      <c r="U33" s="1">
        <v>25.059200000000001</v>
      </c>
      <c r="V33" s="1">
        <v>28.571999999999999</v>
      </c>
      <c r="W33" s="1">
        <v>1.8680000000000001</v>
      </c>
      <c r="X33" s="1">
        <v>0</v>
      </c>
      <c r="Y33" s="1">
        <v>0</v>
      </c>
      <c r="Z33" s="1">
        <v>0</v>
      </c>
      <c r="AA33" s="1">
        <v>26.227</v>
      </c>
      <c r="AB33" s="1">
        <v>36.8078</v>
      </c>
      <c r="AC33" s="1">
        <v>54.155200000000001</v>
      </c>
      <c r="AD33" s="1">
        <v>47.837000000000003</v>
      </c>
      <c r="AE33" s="1" t="s">
        <v>69</v>
      </c>
      <c r="AF33" s="1">
        <f t="shared" si="9"/>
        <v>304.26160000000004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</row>
    <row r="34" spans="1:48" ht="15.75" thickBot="1" x14ac:dyDescent="0.3">
      <c r="A34" s="21" t="s">
        <v>71</v>
      </c>
      <c r="B34" s="22" t="s">
        <v>43</v>
      </c>
      <c r="C34" s="22"/>
      <c r="D34" s="22">
        <v>12.798999999999999</v>
      </c>
      <c r="E34" s="22">
        <v>12.798999999999999</v>
      </c>
      <c r="F34" s="23"/>
      <c r="G34" s="24">
        <v>0</v>
      </c>
      <c r="H34" s="25" t="e">
        <v>#N/A</v>
      </c>
      <c r="I34" s="25" t="s">
        <v>44</v>
      </c>
      <c r="J34" s="25">
        <v>14</v>
      </c>
      <c r="K34" s="25">
        <f t="shared" si="2"/>
        <v>-1.2010000000000005</v>
      </c>
      <c r="L34" s="25"/>
      <c r="M34" s="25"/>
      <c r="N34" s="25"/>
      <c r="O34" s="25">
        <f t="shared" si="4"/>
        <v>2.5598000000000001</v>
      </c>
      <c r="P34" s="26"/>
      <c r="Q34" s="26"/>
      <c r="R34" s="25"/>
      <c r="S34" s="25">
        <f t="shared" si="6"/>
        <v>0</v>
      </c>
      <c r="T34" s="25">
        <f t="shared" si="7"/>
        <v>0</v>
      </c>
      <c r="U34" s="25">
        <v>7.1174000000000008</v>
      </c>
      <c r="V34" s="25">
        <v>8.3803999999999998</v>
      </c>
      <c r="W34" s="25">
        <v>10.239599999999999</v>
      </c>
      <c r="X34" s="25">
        <v>0.61559999999999993</v>
      </c>
      <c r="Y34" s="25">
        <v>0</v>
      </c>
      <c r="Z34" s="25">
        <v>0</v>
      </c>
      <c r="AA34" s="25">
        <v>0</v>
      </c>
      <c r="AB34" s="25">
        <v>0</v>
      </c>
      <c r="AC34" s="25">
        <v>0</v>
      </c>
      <c r="AD34" s="25">
        <v>0</v>
      </c>
      <c r="AE34" s="25"/>
      <c r="AF34" s="25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</row>
    <row r="35" spans="1:48" ht="15.75" thickBot="1" x14ac:dyDescent="0.3">
      <c r="A35" s="1" t="s">
        <v>72</v>
      </c>
      <c r="B35" s="1" t="s">
        <v>34</v>
      </c>
      <c r="C35" s="1">
        <v>168</v>
      </c>
      <c r="D35" s="1">
        <v>270</v>
      </c>
      <c r="E35" s="1">
        <v>148</v>
      </c>
      <c r="F35" s="1">
        <v>288</v>
      </c>
      <c r="G35" s="7">
        <v>0.2</v>
      </c>
      <c r="H35" s="1">
        <v>120</v>
      </c>
      <c r="I35" s="1">
        <v>783804</v>
      </c>
      <c r="J35" s="1">
        <v>147</v>
      </c>
      <c r="K35" s="1">
        <f t="shared" si="2"/>
        <v>1</v>
      </c>
      <c r="L35" s="1"/>
      <c r="M35" s="1"/>
      <c r="N35" s="1"/>
      <c r="O35" s="1">
        <f t="shared" si="4"/>
        <v>29.6</v>
      </c>
      <c r="P35" s="5">
        <f t="shared" ref="P35" si="11">16*O35-N35-F35</f>
        <v>185.60000000000002</v>
      </c>
      <c r="Q35" s="5"/>
      <c r="R35" s="1"/>
      <c r="S35" s="1">
        <f t="shared" si="6"/>
        <v>16</v>
      </c>
      <c r="T35" s="1">
        <f t="shared" si="7"/>
        <v>9.7297297297297298</v>
      </c>
      <c r="U35" s="1">
        <v>22.8</v>
      </c>
      <c r="V35" s="1">
        <v>35</v>
      </c>
      <c r="W35" s="1">
        <v>6.6</v>
      </c>
      <c r="X35" s="1">
        <v>30.2</v>
      </c>
      <c r="Y35" s="1">
        <v>28.2</v>
      </c>
      <c r="Z35" s="1">
        <v>34.5</v>
      </c>
      <c r="AA35" s="1">
        <v>51.4</v>
      </c>
      <c r="AB35" s="1">
        <v>0</v>
      </c>
      <c r="AC35" s="1">
        <v>79.599999999999994</v>
      </c>
      <c r="AD35" s="1">
        <v>76.400000000000006</v>
      </c>
      <c r="AE35" s="1" t="s">
        <v>69</v>
      </c>
      <c r="AF35" s="1">
        <f>G35*P35</f>
        <v>37.120000000000005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</row>
    <row r="36" spans="1:48" x14ac:dyDescent="0.25">
      <c r="A36" s="18" t="s">
        <v>73</v>
      </c>
      <c r="B36" s="19" t="s">
        <v>43</v>
      </c>
      <c r="C36" s="19">
        <v>750</v>
      </c>
      <c r="D36" s="19">
        <v>323.99799999999999</v>
      </c>
      <c r="E36" s="19">
        <v>363.56200000000001</v>
      </c>
      <c r="F36" s="20">
        <v>608.54</v>
      </c>
      <c r="G36" s="7">
        <v>1</v>
      </c>
      <c r="H36" s="1">
        <v>120</v>
      </c>
      <c r="I36" s="1">
        <v>783828</v>
      </c>
      <c r="J36" s="1">
        <v>356.5</v>
      </c>
      <c r="K36" s="1">
        <f t="shared" si="2"/>
        <v>7.0620000000000118</v>
      </c>
      <c r="L36" s="1"/>
      <c r="M36" s="1"/>
      <c r="N36" s="1">
        <v>518.06240000000003</v>
      </c>
      <c r="O36" s="1">
        <f t="shared" si="4"/>
        <v>72.712400000000002</v>
      </c>
      <c r="P36" s="5">
        <f>16*(O36+O37)-N36-F36-N37-F37</f>
        <v>361.81360000000018</v>
      </c>
      <c r="Q36" s="5"/>
      <c r="R36" s="1"/>
      <c r="S36" s="1">
        <f t="shared" si="6"/>
        <v>20.469906095796592</v>
      </c>
      <c r="T36" s="1">
        <f t="shared" si="7"/>
        <v>15.493951513084426</v>
      </c>
      <c r="U36" s="1">
        <v>76.481200000000001</v>
      </c>
      <c r="V36" s="1">
        <v>82.888199999999998</v>
      </c>
      <c r="W36" s="1">
        <v>62.812399999999997</v>
      </c>
      <c r="X36" s="1">
        <v>91.486000000000004</v>
      </c>
      <c r="Y36" s="1">
        <v>114.2594</v>
      </c>
      <c r="Z36" s="1">
        <v>73.844999999999999</v>
      </c>
      <c r="AA36" s="1">
        <v>87.948800000000006</v>
      </c>
      <c r="AB36" s="1">
        <v>73.542600000000007</v>
      </c>
      <c r="AC36" s="1">
        <v>74.531199999999998</v>
      </c>
      <c r="AD36" s="1">
        <v>85.918800000000005</v>
      </c>
      <c r="AE36" s="1"/>
      <c r="AF36" s="1">
        <f>G36*P36</f>
        <v>361.81360000000018</v>
      </c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</row>
    <row r="37" spans="1:48" ht="15.75" thickBot="1" x14ac:dyDescent="0.3">
      <c r="A37" s="21" t="s">
        <v>74</v>
      </c>
      <c r="B37" s="22" t="s">
        <v>43</v>
      </c>
      <c r="C37" s="22"/>
      <c r="D37" s="22">
        <v>101.568</v>
      </c>
      <c r="E37" s="22">
        <v>101.568</v>
      </c>
      <c r="F37" s="23"/>
      <c r="G37" s="24">
        <v>0</v>
      </c>
      <c r="H37" s="25" t="e">
        <v>#N/A</v>
      </c>
      <c r="I37" s="25" t="s">
        <v>44</v>
      </c>
      <c r="J37" s="25">
        <v>107</v>
      </c>
      <c r="K37" s="25">
        <f t="shared" si="2"/>
        <v>-5.4320000000000022</v>
      </c>
      <c r="L37" s="25"/>
      <c r="M37" s="25"/>
      <c r="N37" s="25"/>
      <c r="O37" s="25">
        <f t="shared" si="4"/>
        <v>20.313600000000001</v>
      </c>
      <c r="P37" s="26"/>
      <c r="Q37" s="26"/>
      <c r="R37" s="25"/>
      <c r="S37" s="25">
        <f t="shared" si="6"/>
        <v>0</v>
      </c>
      <c r="T37" s="25">
        <f t="shared" si="7"/>
        <v>0</v>
      </c>
      <c r="U37" s="25">
        <v>22.837</v>
      </c>
      <c r="V37" s="25">
        <v>14.8636</v>
      </c>
      <c r="W37" s="25">
        <v>22.1204</v>
      </c>
      <c r="X37" s="25">
        <v>29.852399999999999</v>
      </c>
      <c r="Y37" s="25">
        <v>34.604799999999997</v>
      </c>
      <c r="Z37" s="25">
        <v>10.384499999999999</v>
      </c>
      <c r="AA37" s="25">
        <v>35.567399999999999</v>
      </c>
      <c r="AB37" s="25">
        <v>37.2746</v>
      </c>
      <c r="AC37" s="25">
        <v>21.731200000000001</v>
      </c>
      <c r="AD37" s="25">
        <v>20.067399999999999</v>
      </c>
      <c r="AE37" s="25"/>
      <c r="AF37" s="25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</row>
    <row r="38" spans="1:48" x14ac:dyDescent="0.25">
      <c r="A38" s="10"/>
      <c r="B38" s="10"/>
      <c r="C38" s="10"/>
      <c r="D38" s="10"/>
      <c r="E38" s="10"/>
      <c r="F38" s="10"/>
      <c r="G38" s="11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</row>
    <row r="39" spans="1:48" x14ac:dyDescent="0.25">
      <c r="A39" s="1" t="s">
        <v>37</v>
      </c>
      <c r="B39" s="1" t="s">
        <v>34</v>
      </c>
      <c r="C39" s="1">
        <v>4764</v>
      </c>
      <c r="D39" s="1"/>
      <c r="E39" s="1">
        <v>926</v>
      </c>
      <c r="F39" s="1">
        <v>3838</v>
      </c>
      <c r="G39" s="7">
        <v>0.18</v>
      </c>
      <c r="H39" s="1">
        <v>120</v>
      </c>
      <c r="I39" s="1"/>
      <c r="J39" s="1">
        <v>948</v>
      </c>
      <c r="K39" s="1">
        <f>E39-J39</f>
        <v>-22</v>
      </c>
      <c r="L39" s="1"/>
      <c r="M39" s="1"/>
      <c r="N39" s="1"/>
      <c r="O39" s="1">
        <f t="shared" ref="O39:O40" si="12">E39/5</f>
        <v>185.2</v>
      </c>
      <c r="P39" s="5">
        <v>600</v>
      </c>
      <c r="Q39" s="5"/>
      <c r="R39" s="1"/>
      <c r="S39" s="1">
        <f t="shared" ref="S39:S40" si="13">(F39+N39+P39)/O39</f>
        <v>23.963282937365012</v>
      </c>
      <c r="T39" s="1">
        <f t="shared" ref="T39:T40" si="14">(F39+N39)/O39</f>
        <v>20.723542116630671</v>
      </c>
      <c r="U39" s="1">
        <v>141.6</v>
      </c>
      <c r="V39" s="1">
        <v>144</v>
      </c>
      <c r="W39" s="1">
        <v>193.4</v>
      </c>
      <c r="X39" s="1">
        <v>141</v>
      </c>
      <c r="Y39" s="1">
        <v>210</v>
      </c>
      <c r="Z39" s="1">
        <v>80</v>
      </c>
      <c r="AA39" s="1">
        <v>211.6</v>
      </c>
      <c r="AB39" s="1">
        <v>207.6</v>
      </c>
      <c r="AC39" s="1">
        <v>8</v>
      </c>
      <c r="AD39" s="1">
        <v>206.4</v>
      </c>
      <c r="AE39" s="1">
        <v>2860</v>
      </c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</row>
    <row r="40" spans="1:48" x14ac:dyDescent="0.25">
      <c r="A40" s="1" t="s">
        <v>38</v>
      </c>
      <c r="B40" s="1" t="s">
        <v>34</v>
      </c>
      <c r="C40" s="1">
        <v>9180</v>
      </c>
      <c r="D40" s="1">
        <v>10</v>
      </c>
      <c r="E40" s="1">
        <v>2500</v>
      </c>
      <c r="F40" s="1">
        <v>6680</v>
      </c>
      <c r="G40" s="7">
        <v>0.18</v>
      </c>
      <c r="H40" s="1">
        <v>120</v>
      </c>
      <c r="I40" s="1"/>
      <c r="J40" s="1">
        <v>2534</v>
      </c>
      <c r="K40" s="1">
        <f>E40-J40</f>
        <v>-34</v>
      </c>
      <c r="L40" s="1"/>
      <c r="M40" s="1"/>
      <c r="N40" s="1">
        <v>4500</v>
      </c>
      <c r="O40" s="1">
        <f t="shared" si="12"/>
        <v>500</v>
      </c>
      <c r="P40" s="5">
        <v>600</v>
      </c>
      <c r="Q40" s="5"/>
      <c r="R40" s="1"/>
      <c r="S40" s="1">
        <f t="shared" si="13"/>
        <v>23.56</v>
      </c>
      <c r="T40" s="1">
        <f t="shared" si="14"/>
        <v>22.36</v>
      </c>
      <c r="U40" s="1">
        <v>549.79999999999995</v>
      </c>
      <c r="V40" s="1">
        <v>502</v>
      </c>
      <c r="W40" s="1">
        <v>516.4</v>
      </c>
      <c r="X40" s="1">
        <v>487.2</v>
      </c>
      <c r="Y40" s="1">
        <v>615.6</v>
      </c>
      <c r="Z40" s="1">
        <v>272</v>
      </c>
      <c r="AA40" s="1">
        <v>583.4</v>
      </c>
      <c r="AB40" s="1">
        <v>506</v>
      </c>
      <c r="AC40" s="1">
        <v>624.20000000000005</v>
      </c>
      <c r="AD40" s="1">
        <v>672.4</v>
      </c>
      <c r="AE40" s="1">
        <v>2860</v>
      </c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</row>
    <row r="41" spans="1:48" x14ac:dyDescent="0.25">
      <c r="A41" s="1"/>
      <c r="B41" s="1"/>
      <c r="C41" s="1"/>
      <c r="D41" s="1"/>
      <c r="E41" s="1"/>
      <c r="F41" s="1"/>
      <c r="G41" s="7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</row>
    <row r="42" spans="1:48" x14ac:dyDescent="0.25">
      <c r="A42" s="1"/>
      <c r="B42" s="1"/>
      <c r="C42" s="1"/>
      <c r="D42" s="1"/>
      <c r="E42" s="1"/>
      <c r="F42" s="1"/>
      <c r="G42" s="7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</row>
    <row r="43" spans="1:48" x14ac:dyDescent="0.25">
      <c r="A43" s="1"/>
      <c r="B43" s="1"/>
      <c r="C43" s="1"/>
      <c r="D43" s="1"/>
      <c r="E43" s="1"/>
      <c r="F43" s="1"/>
      <c r="G43" s="7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</row>
    <row r="44" spans="1:48" x14ac:dyDescent="0.25">
      <c r="A44" s="1"/>
      <c r="B44" s="1"/>
      <c r="C44" s="1"/>
      <c r="D44" s="1"/>
      <c r="E44" s="1"/>
      <c r="F44" s="1"/>
      <c r="G44" s="7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</row>
    <row r="45" spans="1:48" x14ac:dyDescent="0.25">
      <c r="A45" s="1"/>
      <c r="B45" s="1"/>
      <c r="C45" s="1"/>
      <c r="D45" s="1"/>
      <c r="E45" s="1"/>
      <c r="F45" s="1"/>
      <c r="G45" s="7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</row>
    <row r="46" spans="1:48" x14ac:dyDescent="0.25">
      <c r="A46" s="1"/>
      <c r="B46" s="1"/>
      <c r="C46" s="1"/>
      <c r="D46" s="1"/>
      <c r="E46" s="1"/>
      <c r="F46" s="1"/>
      <c r="G46" s="7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</row>
    <row r="47" spans="1:48" x14ac:dyDescent="0.25">
      <c r="A47" s="1"/>
      <c r="B47" s="1"/>
      <c r="C47" s="1"/>
      <c r="D47" s="1"/>
      <c r="E47" s="1"/>
      <c r="F47" s="1"/>
      <c r="G47" s="7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</row>
    <row r="48" spans="1:48" x14ac:dyDescent="0.25">
      <c r="A48" s="1"/>
      <c r="B48" s="1"/>
      <c r="C48" s="1"/>
      <c r="D48" s="1"/>
      <c r="E48" s="1"/>
      <c r="F48" s="1"/>
      <c r="G48" s="7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</row>
    <row r="49" spans="1:48" x14ac:dyDescent="0.25">
      <c r="A49" s="1"/>
      <c r="B49" s="1"/>
      <c r="C49" s="1"/>
      <c r="D49" s="1"/>
      <c r="E49" s="1"/>
      <c r="F49" s="1"/>
      <c r="G49" s="7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</row>
    <row r="50" spans="1:48" x14ac:dyDescent="0.25">
      <c r="A50" s="1"/>
      <c r="B50" s="1"/>
      <c r="C50" s="1"/>
      <c r="D50" s="1"/>
      <c r="E50" s="1"/>
      <c r="F50" s="1"/>
      <c r="G50" s="7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</row>
    <row r="51" spans="1:48" x14ac:dyDescent="0.25">
      <c r="A51" s="1"/>
      <c r="B51" s="1"/>
      <c r="C51" s="1"/>
      <c r="D51" s="1"/>
      <c r="E51" s="1"/>
      <c r="F51" s="1"/>
      <c r="G51" s="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</row>
    <row r="52" spans="1:48" x14ac:dyDescent="0.25">
      <c r="A52" s="1"/>
      <c r="B52" s="1"/>
      <c r="C52" s="1"/>
      <c r="D52" s="1"/>
      <c r="E52" s="1"/>
      <c r="F52" s="1"/>
      <c r="G52" s="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</row>
    <row r="53" spans="1:48" x14ac:dyDescent="0.25">
      <c r="A53" s="1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</row>
    <row r="54" spans="1:48" x14ac:dyDescent="0.25">
      <c r="A54" s="1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</row>
    <row r="55" spans="1:48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</row>
    <row r="56" spans="1:48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</row>
    <row r="57" spans="1:48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</row>
    <row r="58" spans="1:48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</row>
    <row r="59" spans="1:48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</row>
    <row r="60" spans="1:48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</row>
    <row r="61" spans="1:48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</row>
    <row r="62" spans="1:48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</row>
    <row r="63" spans="1:48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</row>
    <row r="64" spans="1:48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</row>
    <row r="65" spans="1:48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</row>
    <row r="66" spans="1:48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</row>
    <row r="67" spans="1:48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</row>
    <row r="68" spans="1:48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</row>
    <row r="69" spans="1:48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</row>
    <row r="70" spans="1:48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</row>
    <row r="71" spans="1:48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</row>
    <row r="72" spans="1:48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</row>
    <row r="73" spans="1:48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</row>
    <row r="74" spans="1:48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</row>
    <row r="75" spans="1:48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</row>
    <row r="76" spans="1:48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</row>
    <row r="77" spans="1:48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</row>
    <row r="78" spans="1:48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</row>
    <row r="79" spans="1:48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</row>
    <row r="80" spans="1:48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</row>
    <row r="81" spans="1:48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</row>
    <row r="82" spans="1:48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</row>
    <row r="83" spans="1:48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</row>
    <row r="84" spans="1:48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</row>
    <row r="85" spans="1:48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</row>
    <row r="86" spans="1:48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</row>
    <row r="87" spans="1:48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</row>
    <row r="88" spans="1:48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</row>
    <row r="89" spans="1:48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</row>
    <row r="90" spans="1:48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</row>
    <row r="91" spans="1:48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</row>
    <row r="92" spans="1:48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</row>
    <row r="93" spans="1:48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</row>
    <row r="94" spans="1:48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</row>
    <row r="95" spans="1:48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</row>
    <row r="96" spans="1:48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</row>
    <row r="97" spans="1:48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</row>
    <row r="98" spans="1:48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</row>
    <row r="99" spans="1:48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</row>
    <row r="100" spans="1:48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</row>
    <row r="101" spans="1:48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</row>
    <row r="102" spans="1:48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</row>
    <row r="103" spans="1:48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</row>
    <row r="104" spans="1:48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</row>
    <row r="105" spans="1:48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</row>
    <row r="106" spans="1:48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</row>
    <row r="107" spans="1:48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</row>
    <row r="108" spans="1:48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</row>
    <row r="109" spans="1:48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</row>
    <row r="110" spans="1:48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</row>
    <row r="111" spans="1:48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</row>
    <row r="112" spans="1:48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</row>
    <row r="113" spans="1:48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</row>
    <row r="114" spans="1:48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</row>
    <row r="115" spans="1:48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</row>
    <row r="116" spans="1:48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</row>
    <row r="117" spans="1:48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</row>
    <row r="118" spans="1:48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</row>
    <row r="119" spans="1:48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</row>
    <row r="120" spans="1:48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</row>
    <row r="121" spans="1:48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</row>
    <row r="122" spans="1:48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</row>
    <row r="123" spans="1:48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</row>
    <row r="124" spans="1:48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</row>
    <row r="125" spans="1:48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</row>
    <row r="126" spans="1:48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</row>
    <row r="127" spans="1:48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</row>
    <row r="128" spans="1:48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</row>
    <row r="129" spans="1:48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</row>
    <row r="130" spans="1:48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</row>
    <row r="131" spans="1:48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</row>
    <row r="132" spans="1:48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</row>
    <row r="133" spans="1:48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</row>
    <row r="134" spans="1:48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</row>
    <row r="135" spans="1:48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</row>
    <row r="136" spans="1:48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</row>
    <row r="137" spans="1:48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</row>
    <row r="138" spans="1:48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</row>
    <row r="139" spans="1:48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</row>
    <row r="140" spans="1:48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</row>
    <row r="141" spans="1:48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</row>
    <row r="142" spans="1:48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</row>
    <row r="143" spans="1:48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</row>
    <row r="144" spans="1:48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</row>
    <row r="145" spans="1:48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</row>
    <row r="146" spans="1:48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</row>
    <row r="147" spans="1:48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</row>
    <row r="148" spans="1:48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</row>
    <row r="149" spans="1:48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</row>
    <row r="150" spans="1:48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</row>
    <row r="151" spans="1:48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</row>
    <row r="152" spans="1:48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</row>
    <row r="153" spans="1:48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</row>
    <row r="154" spans="1:48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</row>
    <row r="155" spans="1:48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</row>
    <row r="156" spans="1:48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</row>
    <row r="157" spans="1:48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</row>
    <row r="158" spans="1:48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</row>
    <row r="159" spans="1:48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</row>
    <row r="160" spans="1:48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</row>
    <row r="161" spans="1:48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</row>
    <row r="162" spans="1:48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</row>
    <row r="163" spans="1:48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</row>
    <row r="164" spans="1:48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</row>
    <row r="165" spans="1:48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</row>
    <row r="166" spans="1:48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</row>
    <row r="167" spans="1:48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</row>
    <row r="168" spans="1:48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</row>
    <row r="169" spans="1:48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</row>
    <row r="170" spans="1:48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</row>
    <row r="171" spans="1:48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</row>
    <row r="172" spans="1:48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</row>
    <row r="173" spans="1:48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</row>
    <row r="174" spans="1:48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</row>
    <row r="175" spans="1:48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</row>
    <row r="176" spans="1:48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</row>
    <row r="177" spans="1:48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</row>
    <row r="178" spans="1:48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</row>
    <row r="179" spans="1:48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</row>
    <row r="180" spans="1:48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</row>
    <row r="181" spans="1:48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</row>
    <row r="182" spans="1:48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</row>
    <row r="183" spans="1:48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</row>
    <row r="184" spans="1:48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</row>
    <row r="185" spans="1:48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</row>
    <row r="186" spans="1:48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</row>
    <row r="187" spans="1:48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</row>
    <row r="188" spans="1:48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</row>
    <row r="189" spans="1:48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</row>
    <row r="190" spans="1:48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</row>
    <row r="191" spans="1:48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</row>
    <row r="192" spans="1:48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</row>
    <row r="193" spans="1:48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</row>
    <row r="194" spans="1:48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</row>
    <row r="195" spans="1:48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</row>
    <row r="196" spans="1:48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</row>
    <row r="197" spans="1:48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</row>
    <row r="198" spans="1:48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</row>
    <row r="199" spans="1:48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</row>
    <row r="200" spans="1:48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</row>
    <row r="201" spans="1:48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</row>
    <row r="202" spans="1:48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</row>
    <row r="203" spans="1:48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</row>
    <row r="204" spans="1:48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</row>
    <row r="205" spans="1:48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</row>
    <row r="206" spans="1:48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</row>
    <row r="207" spans="1:48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</row>
    <row r="208" spans="1:48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</row>
    <row r="209" spans="1:48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</row>
    <row r="210" spans="1:48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</row>
    <row r="211" spans="1:48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</row>
    <row r="212" spans="1:48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</row>
    <row r="213" spans="1:48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</row>
    <row r="214" spans="1:48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</row>
    <row r="215" spans="1:48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</row>
    <row r="216" spans="1:48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</row>
    <row r="217" spans="1:48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</row>
    <row r="218" spans="1:48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</row>
    <row r="219" spans="1:48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</row>
    <row r="220" spans="1:48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</row>
    <row r="221" spans="1:48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</row>
    <row r="222" spans="1:48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</row>
    <row r="223" spans="1:48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</row>
    <row r="224" spans="1:48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</row>
    <row r="225" spans="1:48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</row>
    <row r="226" spans="1:48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</row>
    <row r="227" spans="1:48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</row>
    <row r="228" spans="1:48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</row>
    <row r="229" spans="1:48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</row>
    <row r="230" spans="1:48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</row>
    <row r="231" spans="1:48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</row>
    <row r="232" spans="1:48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</row>
    <row r="233" spans="1:48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</row>
    <row r="234" spans="1:48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</row>
    <row r="235" spans="1:48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</row>
    <row r="236" spans="1:48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</row>
    <row r="237" spans="1:48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</row>
    <row r="238" spans="1:48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</row>
    <row r="239" spans="1:48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</row>
    <row r="240" spans="1:48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</row>
    <row r="241" spans="1:48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</row>
    <row r="242" spans="1:48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</row>
    <row r="243" spans="1:48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</row>
    <row r="244" spans="1:48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</row>
    <row r="245" spans="1:48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</row>
    <row r="246" spans="1:48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</row>
    <row r="247" spans="1:48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</row>
    <row r="248" spans="1:48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</row>
    <row r="249" spans="1:48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</row>
    <row r="250" spans="1:48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</row>
    <row r="251" spans="1:48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</row>
    <row r="252" spans="1:48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</row>
    <row r="253" spans="1:48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</row>
    <row r="254" spans="1:48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</row>
    <row r="255" spans="1:48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</row>
    <row r="256" spans="1:48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</row>
    <row r="257" spans="1:48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</row>
    <row r="258" spans="1:48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</row>
    <row r="259" spans="1:48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</row>
    <row r="260" spans="1:48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</row>
    <row r="261" spans="1:48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</row>
    <row r="262" spans="1:48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</row>
    <row r="263" spans="1:48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</row>
    <row r="264" spans="1:48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</row>
    <row r="265" spans="1:48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</row>
    <row r="266" spans="1:48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</row>
    <row r="267" spans="1:48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</row>
    <row r="268" spans="1:48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</row>
    <row r="269" spans="1:48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</row>
    <row r="270" spans="1:48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</row>
    <row r="271" spans="1:48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</row>
    <row r="272" spans="1:48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</row>
    <row r="273" spans="1:48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</row>
    <row r="274" spans="1:48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</row>
    <row r="275" spans="1:48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</row>
    <row r="276" spans="1:48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</row>
    <row r="277" spans="1:48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</row>
    <row r="278" spans="1:48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</row>
    <row r="279" spans="1:48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</row>
    <row r="280" spans="1:48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</row>
    <row r="281" spans="1:48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</row>
    <row r="282" spans="1:48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</row>
    <row r="283" spans="1:48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</row>
    <row r="284" spans="1:48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</row>
    <row r="285" spans="1:48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</row>
    <row r="286" spans="1:48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</row>
    <row r="287" spans="1:48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</row>
    <row r="288" spans="1:48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</row>
    <row r="289" spans="1:48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</row>
    <row r="290" spans="1:48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</row>
    <row r="291" spans="1:48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</row>
    <row r="292" spans="1:48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</row>
    <row r="293" spans="1:48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</row>
    <row r="294" spans="1:48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</row>
    <row r="295" spans="1:48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</row>
    <row r="296" spans="1:48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</row>
    <row r="297" spans="1:48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</row>
    <row r="298" spans="1:48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</row>
    <row r="299" spans="1:48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</row>
    <row r="300" spans="1:48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</row>
    <row r="301" spans="1:48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</row>
    <row r="302" spans="1:48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</row>
    <row r="303" spans="1:48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</row>
    <row r="304" spans="1:48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</row>
    <row r="305" spans="1:48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</row>
    <row r="306" spans="1:48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</row>
    <row r="307" spans="1:48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</row>
    <row r="308" spans="1:48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</row>
    <row r="309" spans="1:48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</row>
    <row r="310" spans="1:48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</row>
    <row r="311" spans="1:48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</row>
    <row r="312" spans="1:48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</row>
    <row r="313" spans="1:48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</row>
    <row r="314" spans="1:48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</row>
    <row r="315" spans="1:48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</row>
    <row r="316" spans="1:48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</row>
    <row r="317" spans="1:48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</row>
    <row r="318" spans="1:48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</row>
    <row r="319" spans="1:48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</row>
    <row r="320" spans="1:48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</row>
    <row r="321" spans="1:48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</row>
    <row r="322" spans="1:48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</row>
    <row r="323" spans="1:48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</row>
    <row r="324" spans="1:48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</row>
    <row r="325" spans="1:48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</row>
    <row r="326" spans="1:48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</row>
    <row r="327" spans="1:48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</row>
    <row r="328" spans="1:48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</row>
    <row r="329" spans="1:48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</row>
    <row r="330" spans="1:48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</row>
    <row r="331" spans="1:48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</row>
    <row r="332" spans="1:48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</row>
    <row r="333" spans="1:48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</row>
    <row r="334" spans="1:48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</row>
    <row r="335" spans="1:48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</row>
    <row r="336" spans="1:48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</row>
    <row r="337" spans="1:48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</row>
    <row r="338" spans="1:48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</row>
    <row r="339" spans="1:48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</row>
    <row r="340" spans="1:48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</row>
    <row r="341" spans="1:48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</row>
    <row r="342" spans="1:48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</row>
    <row r="343" spans="1:48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</row>
    <row r="344" spans="1:48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</row>
    <row r="345" spans="1:48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</row>
    <row r="346" spans="1:48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</row>
    <row r="347" spans="1:48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</row>
    <row r="348" spans="1:48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</row>
    <row r="349" spans="1:48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</row>
    <row r="350" spans="1:48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</row>
    <row r="351" spans="1:48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</row>
    <row r="352" spans="1:48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</row>
    <row r="353" spans="1:48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</row>
    <row r="354" spans="1:48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</row>
    <row r="355" spans="1:48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</row>
    <row r="356" spans="1:48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</row>
    <row r="357" spans="1:48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</row>
    <row r="358" spans="1:48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</row>
    <row r="359" spans="1:48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</row>
    <row r="360" spans="1:48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</row>
    <row r="361" spans="1:48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</row>
    <row r="362" spans="1:48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</row>
    <row r="363" spans="1:48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</row>
    <row r="364" spans="1:48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</row>
    <row r="365" spans="1:48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</row>
    <row r="366" spans="1:48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</row>
    <row r="367" spans="1:48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</row>
    <row r="368" spans="1:48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</row>
    <row r="369" spans="1:48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</row>
    <row r="370" spans="1:48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</row>
    <row r="371" spans="1:48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</row>
    <row r="372" spans="1:48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</row>
    <row r="373" spans="1:48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</row>
    <row r="374" spans="1:48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</row>
    <row r="375" spans="1:48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</row>
    <row r="376" spans="1:48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</row>
    <row r="377" spans="1:48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</row>
    <row r="378" spans="1:48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</row>
    <row r="379" spans="1:48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</row>
    <row r="380" spans="1:48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</row>
    <row r="381" spans="1:48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</row>
    <row r="382" spans="1:48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</row>
    <row r="383" spans="1:48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</row>
    <row r="384" spans="1:48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</row>
    <row r="385" spans="1:48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</row>
    <row r="386" spans="1:48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</row>
    <row r="387" spans="1:48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</row>
    <row r="388" spans="1:48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</row>
    <row r="389" spans="1:48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</row>
    <row r="390" spans="1:48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</row>
    <row r="391" spans="1:48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</row>
    <row r="392" spans="1:48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</row>
    <row r="393" spans="1:48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</row>
    <row r="394" spans="1:48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</row>
    <row r="395" spans="1:48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</row>
    <row r="396" spans="1:48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</row>
    <row r="397" spans="1:48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</row>
    <row r="398" spans="1:48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</row>
    <row r="399" spans="1:48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</row>
    <row r="400" spans="1:48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</row>
    <row r="401" spans="1:48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</row>
    <row r="402" spans="1:48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</row>
    <row r="403" spans="1:48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</row>
    <row r="404" spans="1:48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</row>
    <row r="405" spans="1:48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</row>
    <row r="406" spans="1:48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</row>
    <row r="407" spans="1:48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</row>
    <row r="408" spans="1:48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</row>
    <row r="409" spans="1:48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</row>
    <row r="410" spans="1:48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</row>
    <row r="411" spans="1:48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</row>
    <row r="412" spans="1:48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</row>
    <row r="413" spans="1:48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</row>
    <row r="414" spans="1:48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</row>
    <row r="415" spans="1:48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</row>
    <row r="416" spans="1:48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</row>
    <row r="417" spans="1:48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</row>
    <row r="418" spans="1:48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</row>
    <row r="419" spans="1:48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</row>
    <row r="420" spans="1:48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</row>
    <row r="421" spans="1:48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</row>
    <row r="422" spans="1:48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</row>
    <row r="423" spans="1:48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</row>
    <row r="424" spans="1:48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</row>
    <row r="425" spans="1:48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</row>
    <row r="426" spans="1:48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</row>
    <row r="427" spans="1:48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</row>
    <row r="428" spans="1:48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</row>
    <row r="429" spans="1:48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</row>
    <row r="430" spans="1:48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</row>
    <row r="431" spans="1:48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</row>
    <row r="432" spans="1:48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</row>
    <row r="433" spans="1:48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</row>
    <row r="434" spans="1:48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</row>
    <row r="435" spans="1:48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</row>
    <row r="436" spans="1:48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</row>
    <row r="437" spans="1:48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</row>
    <row r="438" spans="1:48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</row>
    <row r="439" spans="1:48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</row>
    <row r="440" spans="1:48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</row>
    <row r="441" spans="1:48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</row>
    <row r="442" spans="1:48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</row>
    <row r="443" spans="1:48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</row>
    <row r="444" spans="1:48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</row>
    <row r="445" spans="1:48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</row>
    <row r="446" spans="1:48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</row>
    <row r="447" spans="1:48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</row>
    <row r="448" spans="1:48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</row>
    <row r="449" spans="1:48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</row>
    <row r="450" spans="1:48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</row>
    <row r="451" spans="1:48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</row>
    <row r="452" spans="1:48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</row>
    <row r="453" spans="1:48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</row>
    <row r="454" spans="1:48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</row>
    <row r="455" spans="1:48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</row>
    <row r="456" spans="1:48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</row>
    <row r="457" spans="1:48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</row>
    <row r="458" spans="1:48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</row>
    <row r="459" spans="1:48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</row>
    <row r="460" spans="1:48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</row>
    <row r="461" spans="1:48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</row>
    <row r="462" spans="1:48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</row>
    <row r="463" spans="1:48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</row>
    <row r="464" spans="1:48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</row>
    <row r="465" spans="1:48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</row>
    <row r="466" spans="1:48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</row>
    <row r="467" spans="1:48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</row>
    <row r="468" spans="1:48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</row>
    <row r="469" spans="1:48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</row>
    <row r="470" spans="1:48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</row>
    <row r="471" spans="1:48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</row>
    <row r="472" spans="1:48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</row>
    <row r="473" spans="1:48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</row>
    <row r="474" spans="1:48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</row>
    <row r="475" spans="1:48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</row>
    <row r="476" spans="1:48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</row>
    <row r="477" spans="1:48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</row>
    <row r="478" spans="1:48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</row>
    <row r="479" spans="1:48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</row>
    <row r="480" spans="1:48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</row>
    <row r="481" spans="1:48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</row>
    <row r="482" spans="1:48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</row>
    <row r="483" spans="1:48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</row>
    <row r="484" spans="1:48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</row>
    <row r="485" spans="1:48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</row>
    <row r="486" spans="1:48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</row>
    <row r="487" spans="1:48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</row>
    <row r="488" spans="1:48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</row>
    <row r="489" spans="1:48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</row>
    <row r="490" spans="1:48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</row>
    <row r="491" spans="1:48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</row>
    <row r="492" spans="1:48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</row>
    <row r="493" spans="1:48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</row>
    <row r="494" spans="1:48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</row>
    <row r="495" spans="1:48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</row>
    <row r="496" spans="1:48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</row>
    <row r="497" spans="1:48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</row>
    <row r="498" spans="1:48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</row>
  </sheetData>
  <autoFilter ref="A3:AF37" xr:uid="{B45D0EFA-979A-4352-8501-156D643BC28B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2025-02-17T09:26:28Z</dcterms:created>
  <dcterms:modified xsi:type="dcterms:W3CDTF">2025-02-19T11:51:29Z</dcterms:modified>
</cp:coreProperties>
</file>