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"/>
    </mc:Choice>
  </mc:AlternateContent>
  <xr:revisionPtr revIDLastSave="0" documentId="13_ncr:1_{F6E598BB-F9BD-402C-ADC1-F1CDAC5D0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57" i="1" l="1"/>
  <c r="O57" i="1"/>
  <c r="S57" i="1" s="1"/>
  <c r="AF54" i="1"/>
  <c r="O54" i="1"/>
  <c r="S54" i="1" s="1"/>
  <c r="AF52" i="1"/>
  <c r="O52" i="1"/>
  <c r="S52" i="1" s="1"/>
  <c r="AF39" i="1"/>
  <c r="T39" i="1"/>
  <c r="S39" i="1"/>
  <c r="O39" i="1"/>
  <c r="AF17" i="1"/>
  <c r="O17" i="1"/>
  <c r="T17" i="1" s="1"/>
  <c r="T57" i="1" l="1"/>
  <c r="T54" i="1"/>
  <c r="T52" i="1"/>
  <c r="S17" i="1"/>
  <c r="E101" i="1" l="1"/>
  <c r="O8" i="1" l="1"/>
  <c r="O9" i="1"/>
  <c r="P9" i="1" s="1"/>
  <c r="AF9" i="1" s="1"/>
  <c r="O10" i="1"/>
  <c r="O11" i="1"/>
  <c r="P11" i="1" s="1"/>
  <c r="AF11" i="1" s="1"/>
  <c r="O12" i="1"/>
  <c r="P12" i="1" s="1"/>
  <c r="AF12" i="1" s="1"/>
  <c r="O13" i="1"/>
  <c r="AF13" i="1" s="1"/>
  <c r="O14" i="1"/>
  <c r="O15" i="1"/>
  <c r="O16" i="1"/>
  <c r="O18" i="1"/>
  <c r="P18" i="1" s="1"/>
  <c r="AF18" i="1" s="1"/>
  <c r="O19" i="1"/>
  <c r="O20" i="1"/>
  <c r="AF20" i="1" s="1"/>
  <c r="O21" i="1"/>
  <c r="P21" i="1" s="1"/>
  <c r="AF21" i="1" s="1"/>
  <c r="O22" i="1"/>
  <c r="P22" i="1" s="1"/>
  <c r="AF22" i="1" s="1"/>
  <c r="O23" i="1"/>
  <c r="P23" i="1" s="1"/>
  <c r="AF23" i="1" s="1"/>
  <c r="O24" i="1"/>
  <c r="AF24" i="1" s="1"/>
  <c r="O25" i="1"/>
  <c r="O26" i="1"/>
  <c r="O27" i="1"/>
  <c r="O28" i="1"/>
  <c r="AF28" i="1" s="1"/>
  <c r="O29" i="1"/>
  <c r="O30" i="1"/>
  <c r="O31" i="1"/>
  <c r="O32" i="1"/>
  <c r="O33" i="1"/>
  <c r="O34" i="1"/>
  <c r="O35" i="1"/>
  <c r="O36" i="1"/>
  <c r="O37" i="1"/>
  <c r="O38" i="1"/>
  <c r="O40" i="1"/>
  <c r="P40" i="1" s="1"/>
  <c r="AF40" i="1" s="1"/>
  <c r="O41" i="1"/>
  <c r="P41" i="1" s="1"/>
  <c r="AF41" i="1" s="1"/>
  <c r="O42" i="1"/>
  <c r="P42" i="1" s="1"/>
  <c r="AF42" i="1" s="1"/>
  <c r="O43" i="1"/>
  <c r="O44" i="1"/>
  <c r="O45" i="1"/>
  <c r="O46" i="1"/>
  <c r="P46" i="1" s="1"/>
  <c r="AF46" i="1" s="1"/>
  <c r="O47" i="1"/>
  <c r="P47" i="1" s="1"/>
  <c r="AF47" i="1" s="1"/>
  <c r="O48" i="1"/>
  <c r="P48" i="1" s="1"/>
  <c r="AF48" i="1" s="1"/>
  <c r="O49" i="1"/>
  <c r="P49" i="1" s="1"/>
  <c r="AF49" i="1" s="1"/>
  <c r="O50" i="1"/>
  <c r="P50" i="1" s="1"/>
  <c r="AF50" i="1" s="1"/>
  <c r="O51" i="1"/>
  <c r="O53" i="1"/>
  <c r="O55" i="1"/>
  <c r="P55" i="1" s="1"/>
  <c r="AF55" i="1" s="1"/>
  <c r="O56" i="1"/>
  <c r="O58" i="1"/>
  <c r="O59" i="1"/>
  <c r="P59" i="1" s="1"/>
  <c r="AF59" i="1" s="1"/>
  <c r="O60" i="1"/>
  <c r="P60" i="1" s="1"/>
  <c r="AF60" i="1" s="1"/>
  <c r="O61" i="1"/>
  <c r="P61" i="1" s="1"/>
  <c r="AF61" i="1" s="1"/>
  <c r="O62" i="1"/>
  <c r="O63" i="1"/>
  <c r="O64" i="1"/>
  <c r="P64" i="1" s="1"/>
  <c r="AF64" i="1" s="1"/>
  <c r="O65" i="1"/>
  <c r="P65" i="1" s="1"/>
  <c r="AF65" i="1" s="1"/>
  <c r="O66" i="1"/>
  <c r="O67" i="1"/>
  <c r="O68" i="1"/>
  <c r="O69" i="1"/>
  <c r="P69" i="1" s="1"/>
  <c r="AF69" i="1" s="1"/>
  <c r="O70" i="1"/>
  <c r="O71" i="1"/>
  <c r="P71" i="1" s="1"/>
  <c r="AF71" i="1" s="1"/>
  <c r="O72" i="1"/>
  <c r="O73" i="1"/>
  <c r="O74" i="1"/>
  <c r="O75" i="1"/>
  <c r="P75" i="1" s="1"/>
  <c r="AF75" i="1" s="1"/>
  <c r="O76" i="1"/>
  <c r="O77" i="1"/>
  <c r="O78" i="1"/>
  <c r="O80" i="1"/>
  <c r="O82" i="1"/>
  <c r="P82" i="1" s="1"/>
  <c r="AF82" i="1" s="1"/>
  <c r="O83" i="1"/>
  <c r="P83" i="1" s="1"/>
  <c r="AF83" i="1" s="1"/>
  <c r="O84" i="1"/>
  <c r="P84" i="1" s="1"/>
  <c r="AF84" i="1" s="1"/>
  <c r="O85" i="1"/>
  <c r="O86" i="1"/>
  <c r="O87" i="1"/>
  <c r="O88" i="1"/>
  <c r="P88" i="1" s="1"/>
  <c r="AF88" i="1" s="1"/>
  <c r="O89" i="1"/>
  <c r="O90" i="1"/>
  <c r="P90" i="1" s="1"/>
  <c r="AF90" i="1" s="1"/>
  <c r="O7" i="1"/>
  <c r="O91" i="1"/>
  <c r="O92" i="1"/>
  <c r="O94" i="1"/>
  <c r="P94" i="1" s="1"/>
  <c r="AF94" i="1" s="1"/>
  <c r="O95" i="1"/>
  <c r="O96" i="1"/>
  <c r="P96" i="1" s="1"/>
  <c r="AF96" i="1" s="1"/>
  <c r="O97" i="1"/>
  <c r="O98" i="1"/>
  <c r="AF98" i="1" s="1"/>
  <c r="O99" i="1"/>
  <c r="O100" i="1"/>
  <c r="AF100" i="1" s="1"/>
  <c r="O93" i="1"/>
  <c r="P93" i="1" s="1"/>
  <c r="AF93" i="1" s="1"/>
  <c r="O101" i="1"/>
  <c r="P101" i="1" s="1"/>
  <c r="AF101" i="1" s="1"/>
  <c r="O102" i="1"/>
  <c r="P102" i="1" s="1"/>
  <c r="AF102" i="1" s="1"/>
  <c r="O81" i="1"/>
  <c r="AF81" i="1" s="1"/>
  <c r="O79" i="1"/>
  <c r="O6" i="1"/>
  <c r="AF79" i="1"/>
  <c r="K79" i="1"/>
  <c r="K81" i="1"/>
  <c r="K102" i="1"/>
  <c r="K101" i="1"/>
  <c r="K93" i="1"/>
  <c r="K100" i="1"/>
  <c r="AF99" i="1"/>
  <c r="K99" i="1"/>
  <c r="K98" i="1"/>
  <c r="AF97" i="1"/>
  <c r="K97" i="1"/>
  <c r="K96" i="1"/>
  <c r="AF95" i="1"/>
  <c r="K95" i="1"/>
  <c r="K94" i="1"/>
  <c r="K92" i="1"/>
  <c r="K91" i="1"/>
  <c r="AF7" i="1"/>
  <c r="K7" i="1"/>
  <c r="K90" i="1"/>
  <c r="AF89" i="1"/>
  <c r="K89" i="1"/>
  <c r="K88" i="1"/>
  <c r="AF87" i="1"/>
  <c r="K87" i="1"/>
  <c r="K86" i="1"/>
  <c r="AF85" i="1"/>
  <c r="K85" i="1"/>
  <c r="K84" i="1"/>
  <c r="K83" i="1"/>
  <c r="K82" i="1"/>
  <c r="K80" i="1"/>
  <c r="K78" i="1"/>
  <c r="AF77" i="1"/>
  <c r="K77" i="1"/>
  <c r="AF76" i="1"/>
  <c r="K76" i="1"/>
  <c r="K75" i="1"/>
  <c r="K74" i="1"/>
  <c r="AF73" i="1"/>
  <c r="K73" i="1"/>
  <c r="AF72" i="1"/>
  <c r="K72" i="1"/>
  <c r="K71" i="1"/>
  <c r="AF70" i="1"/>
  <c r="K70" i="1"/>
  <c r="K69" i="1"/>
  <c r="AF68" i="1"/>
  <c r="K68" i="1"/>
  <c r="K67" i="1"/>
  <c r="AF66" i="1"/>
  <c r="K66" i="1"/>
  <c r="K65" i="1"/>
  <c r="K64" i="1"/>
  <c r="AF63" i="1"/>
  <c r="K63" i="1"/>
  <c r="AF62" i="1"/>
  <c r="K62" i="1"/>
  <c r="K61" i="1"/>
  <c r="K60" i="1"/>
  <c r="K59" i="1"/>
  <c r="AF58" i="1"/>
  <c r="K58" i="1"/>
  <c r="K56" i="1"/>
  <c r="K55" i="1"/>
  <c r="K53" i="1"/>
  <c r="K51" i="1"/>
  <c r="K50" i="1"/>
  <c r="K49" i="1"/>
  <c r="K48" i="1"/>
  <c r="K47" i="1"/>
  <c r="K46" i="1"/>
  <c r="K45" i="1"/>
  <c r="AF44" i="1"/>
  <c r="K44" i="1"/>
  <c r="AF43" i="1"/>
  <c r="K43" i="1"/>
  <c r="K42" i="1"/>
  <c r="K41" i="1"/>
  <c r="K40" i="1"/>
  <c r="K38" i="1"/>
  <c r="AF37" i="1"/>
  <c r="K37" i="1"/>
  <c r="AF36" i="1"/>
  <c r="K36" i="1"/>
  <c r="AF35" i="1"/>
  <c r="K35" i="1"/>
  <c r="AF34" i="1"/>
  <c r="K34" i="1"/>
  <c r="AF33" i="1"/>
  <c r="K33" i="1"/>
  <c r="AF32" i="1"/>
  <c r="K32" i="1"/>
  <c r="K31" i="1"/>
  <c r="K30" i="1"/>
  <c r="K29" i="1"/>
  <c r="K28" i="1"/>
  <c r="AF27" i="1"/>
  <c r="K27" i="1"/>
  <c r="K26" i="1"/>
  <c r="AF25" i="1"/>
  <c r="K25" i="1"/>
  <c r="K24" i="1"/>
  <c r="K23" i="1"/>
  <c r="K22" i="1"/>
  <c r="K21" i="1"/>
  <c r="K20" i="1"/>
  <c r="AF19" i="1"/>
  <c r="K19" i="1"/>
  <c r="K18" i="1"/>
  <c r="K16" i="1"/>
  <c r="K15" i="1"/>
  <c r="K14" i="1"/>
  <c r="K13" i="1"/>
  <c r="K12" i="1"/>
  <c r="K11" i="1"/>
  <c r="K10" i="1"/>
  <c r="K9" i="1"/>
  <c r="AF8" i="1"/>
  <c r="K8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P31" i="1" l="1"/>
  <c r="AF31" i="1" s="1"/>
  <c r="P14" i="1"/>
  <c r="AF14" i="1" s="1"/>
  <c r="P10" i="1"/>
  <c r="AF10" i="1" s="1"/>
  <c r="P86" i="1"/>
  <c r="AF86" i="1" s="1"/>
  <c r="P45" i="1"/>
  <c r="AF45" i="1" s="1"/>
  <c r="P26" i="1"/>
  <c r="AF26" i="1" s="1"/>
  <c r="P91" i="1"/>
  <c r="AF91" i="1" s="1"/>
  <c r="P74" i="1"/>
  <c r="AF74" i="1" s="1"/>
  <c r="P30" i="1"/>
  <c r="AF30" i="1" s="1"/>
  <c r="P15" i="1"/>
  <c r="AF15" i="1" s="1"/>
  <c r="P67" i="1"/>
  <c r="AF67" i="1" s="1"/>
  <c r="S6" i="1"/>
  <c r="T6" i="1"/>
  <c r="T81" i="1"/>
  <c r="S81" i="1"/>
  <c r="T101" i="1"/>
  <c r="S101" i="1"/>
  <c r="T100" i="1"/>
  <c r="S100" i="1"/>
  <c r="T98" i="1"/>
  <c r="S98" i="1"/>
  <c r="S96" i="1"/>
  <c r="T96" i="1"/>
  <c r="S94" i="1"/>
  <c r="T94" i="1"/>
  <c r="S92" i="1"/>
  <c r="T92" i="1"/>
  <c r="S7" i="1"/>
  <c r="T7" i="1"/>
  <c r="S89" i="1"/>
  <c r="T89" i="1"/>
  <c r="S87" i="1"/>
  <c r="T87" i="1"/>
  <c r="S85" i="1"/>
  <c r="T85" i="1"/>
  <c r="S83" i="1"/>
  <c r="T83" i="1"/>
  <c r="S80" i="1"/>
  <c r="T80" i="1"/>
  <c r="S77" i="1"/>
  <c r="T77" i="1"/>
  <c r="S75" i="1"/>
  <c r="T75" i="1"/>
  <c r="S73" i="1"/>
  <c r="T73" i="1"/>
  <c r="S71" i="1"/>
  <c r="T71" i="1"/>
  <c r="S69" i="1"/>
  <c r="T69" i="1"/>
  <c r="T67" i="1"/>
  <c r="S65" i="1"/>
  <c r="T65" i="1"/>
  <c r="S63" i="1"/>
  <c r="T63" i="1"/>
  <c r="S61" i="1"/>
  <c r="T61" i="1"/>
  <c r="S59" i="1"/>
  <c r="T59" i="1"/>
  <c r="T56" i="1"/>
  <c r="S53" i="1"/>
  <c r="T53" i="1"/>
  <c r="S50" i="1"/>
  <c r="T50" i="1"/>
  <c r="S48" i="1"/>
  <c r="T48" i="1"/>
  <c r="S46" i="1"/>
  <c r="T46" i="1"/>
  <c r="S44" i="1"/>
  <c r="T44" i="1"/>
  <c r="S42" i="1"/>
  <c r="T42" i="1"/>
  <c r="S40" i="1"/>
  <c r="T40" i="1"/>
  <c r="S37" i="1"/>
  <c r="T37" i="1"/>
  <c r="S35" i="1"/>
  <c r="T35" i="1"/>
  <c r="S33" i="1"/>
  <c r="T33" i="1"/>
  <c r="T31" i="1"/>
  <c r="S29" i="1"/>
  <c r="T29" i="1"/>
  <c r="S27" i="1"/>
  <c r="T27" i="1"/>
  <c r="S25" i="1"/>
  <c r="T25" i="1"/>
  <c r="S23" i="1"/>
  <c r="T23" i="1"/>
  <c r="S21" i="1"/>
  <c r="T21" i="1"/>
  <c r="S19" i="1"/>
  <c r="T19" i="1"/>
  <c r="T16" i="1"/>
  <c r="T14" i="1"/>
  <c r="S12" i="1"/>
  <c r="T12" i="1"/>
  <c r="T10" i="1"/>
  <c r="S8" i="1"/>
  <c r="T8" i="1"/>
  <c r="T79" i="1"/>
  <c r="S79" i="1"/>
  <c r="T102" i="1"/>
  <c r="S102" i="1"/>
  <c r="T93" i="1"/>
  <c r="S93" i="1"/>
  <c r="T99" i="1"/>
  <c r="S99" i="1"/>
  <c r="T97" i="1"/>
  <c r="S97" i="1"/>
  <c r="S95" i="1"/>
  <c r="T95" i="1"/>
  <c r="T91" i="1"/>
  <c r="S90" i="1"/>
  <c r="T90" i="1"/>
  <c r="S88" i="1"/>
  <c r="T88" i="1"/>
  <c r="T86" i="1"/>
  <c r="S84" i="1"/>
  <c r="T84" i="1"/>
  <c r="S82" i="1"/>
  <c r="T82" i="1"/>
  <c r="S78" i="1"/>
  <c r="T78" i="1"/>
  <c r="S76" i="1"/>
  <c r="T76" i="1"/>
  <c r="T74" i="1"/>
  <c r="S72" i="1"/>
  <c r="T72" i="1"/>
  <c r="S70" i="1"/>
  <c r="T70" i="1"/>
  <c r="S68" i="1"/>
  <c r="T68" i="1"/>
  <c r="S66" i="1"/>
  <c r="T66" i="1"/>
  <c r="S64" i="1"/>
  <c r="T64" i="1"/>
  <c r="S62" i="1"/>
  <c r="T62" i="1"/>
  <c r="S60" i="1"/>
  <c r="T60" i="1"/>
  <c r="S58" i="1"/>
  <c r="T58" i="1"/>
  <c r="S55" i="1"/>
  <c r="T55" i="1"/>
  <c r="S51" i="1"/>
  <c r="T51" i="1"/>
  <c r="S49" i="1"/>
  <c r="T49" i="1"/>
  <c r="S47" i="1"/>
  <c r="T47" i="1"/>
  <c r="S45" i="1"/>
  <c r="T45" i="1"/>
  <c r="S43" i="1"/>
  <c r="T43" i="1"/>
  <c r="S41" i="1"/>
  <c r="T41" i="1"/>
  <c r="S38" i="1"/>
  <c r="T38" i="1"/>
  <c r="S36" i="1"/>
  <c r="T36" i="1"/>
  <c r="S34" i="1"/>
  <c r="T34" i="1"/>
  <c r="S32" i="1"/>
  <c r="T32" i="1"/>
  <c r="T30" i="1"/>
  <c r="S28" i="1"/>
  <c r="T28" i="1"/>
  <c r="T26" i="1"/>
  <c r="S24" i="1"/>
  <c r="T24" i="1"/>
  <c r="S22" i="1"/>
  <c r="T22" i="1"/>
  <c r="S20" i="1"/>
  <c r="T20" i="1"/>
  <c r="S18" i="1"/>
  <c r="T18" i="1"/>
  <c r="T15" i="1"/>
  <c r="S13" i="1"/>
  <c r="T13" i="1"/>
  <c r="S11" i="1"/>
  <c r="T11" i="1"/>
  <c r="S9" i="1"/>
  <c r="T9" i="1"/>
  <c r="O5" i="1"/>
  <c r="K5" i="1"/>
  <c r="S74" i="1" l="1"/>
  <c r="S86" i="1"/>
  <c r="S15" i="1"/>
  <c r="S26" i="1"/>
  <c r="S10" i="1"/>
  <c r="S14" i="1"/>
  <c r="S16" i="1"/>
  <c r="S31" i="1"/>
  <c r="S56" i="1"/>
  <c r="S30" i="1"/>
  <c r="S91" i="1"/>
  <c r="S67" i="1"/>
  <c r="AF5" i="1"/>
  <c r="P5" i="1"/>
</calcChain>
</file>

<file path=xl/sharedStrings.xml><?xml version="1.0" encoding="utf-8"?>
<sst xmlns="http://schemas.openxmlformats.org/spreadsheetml/2006/main" count="374" uniqueCount="173">
  <si>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</si>
  <si>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</si>
  <si>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</si>
  <si>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</si>
  <si>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</si>
  <si>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</si>
  <si>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</si>
  <si>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</si>
  <si>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</si>
  <si>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</si>
  <si>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</si>
  <si>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</si>
  <si>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</si>
  <si>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</si>
  <si>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</si>
  <si>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</si>
  <si>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</si>
  <si>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</si>
  <si>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</si>
  <si>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</si>
  <si>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</si>
  <si>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</si>
  <si>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</si>
  <si>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24,02,</t>
  </si>
  <si>
    <t>25,02,</t>
  </si>
  <si>
    <t>18,02,</t>
  </si>
  <si>
    <t>11,02,</t>
  </si>
  <si>
    <t>04,02,</t>
  </si>
  <si>
    <t>28,01,</t>
  </si>
  <si>
    <t>21,01,</t>
  </si>
  <si>
    <t>14,01,</t>
  </si>
  <si>
    <t>30,12,</t>
  </si>
  <si>
    <t>26,12,</t>
  </si>
  <si>
    <t>23,12,</t>
  </si>
  <si>
    <t>17,12,</t>
  </si>
  <si>
    <t>2675 РУССКАЯ ГОСТ вар п/о  Останкино</t>
  </si>
  <si>
    <t>кг</t>
  </si>
  <si>
    <t>не в матрице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</si>
  <si>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</si>
  <si>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</si>
  <si>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</si>
  <si>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</si>
  <si>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нужно увеличить продажи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</si>
  <si>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</si>
  <si>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</si>
  <si>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</si>
  <si>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</si>
  <si>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</si>
  <si>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</si>
  <si>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09,12,24 завод отгрузил 27кг из 102кг</t>
  </si>
  <si>
    <t>4993 САЛЯМИ ИТАЛЬЯНСКАЯ с/к в/у 1/250*8_120c ОСТАНКИНО</t>
  </si>
  <si>
    <t>5341 СЕРВЕЛАТ ОХОТНИЧИЙ в/к в/у  ОСТАНКИНО</t>
  </si>
  <si>
    <t>в матрице (5 дн.)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</si>
  <si>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</si>
  <si>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</si>
  <si>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</si>
  <si>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</si>
  <si>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</si>
  <si>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</si>
  <si>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</si>
  <si>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</si>
  <si>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</si>
  <si>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</si>
  <si>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</si>
  <si>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09,01,25 в уценку 378 шт.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</si>
  <si>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</si>
  <si>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</si>
  <si>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</si>
  <si>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</si>
  <si>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</si>
  <si>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</si>
  <si>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нужно увеличить продажи!!!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</si>
  <si>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</si>
  <si>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</si>
  <si>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</si>
  <si>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</si>
  <si>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</si>
  <si>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</si>
  <si>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</si>
  <si>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</si>
  <si>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</si>
  <si>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</si>
  <si>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</si>
  <si>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</si>
  <si>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</si>
  <si>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</si>
  <si>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</si>
  <si>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</si>
  <si>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</si>
  <si>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</si>
  <si>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</si>
  <si>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</si>
  <si>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</si>
  <si>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</si>
  <si>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</si>
  <si>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</si>
  <si>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</si>
  <si>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</si>
  <si>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</si>
  <si>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</si>
  <si>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</si>
  <si>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</si>
  <si>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09,01,25 в уценку 107 шт.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</si>
  <si>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</si>
  <si>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</si>
  <si>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</si>
  <si>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</si>
  <si>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</si>
  <si>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</si>
  <si>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</si>
  <si>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</si>
  <si>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09,01,25 в уценку 85 шт.</t>
  </si>
  <si>
    <t>6796 ОСТАНКИНСКАЯ в/к в/у  Останкино</t>
  </si>
  <si>
    <t>6801 ОСТАНКИНСКАЯ вар п/о 0,4кг 8 шт  Останкино</t>
  </si>
  <si>
    <t>ротация на 7126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</si>
  <si>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</si>
  <si>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</si>
  <si>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</si>
  <si>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</si>
  <si>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</si>
  <si>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</si>
  <si>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</si>
  <si>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</si>
  <si>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</si>
  <si>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</si>
  <si>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вместо 6865</t>
  </si>
  <si>
    <t>6888 С ГРУДИНКОЙ вар б/о в/у срез 0.4кг 8шт.</t>
  </si>
  <si>
    <t>вместо 2675 / 1001016366888, С ГРУДИНКОЙ вар б/о в/у срез 0.4кг 8шт.</t>
  </si>
  <si>
    <t>6909 ДЛЯ ДЕТЕЙ сос п/о мгс 0,33кг 8шт  Останкино</t>
  </si>
  <si>
    <t>6951 СЛИВОЧНЫЕ Папа может сос п/о мгс 1,5*4  Останкино</t>
  </si>
  <si>
    <t>ротация завода на 7082</t>
  </si>
  <si>
    <t>7001 КЛАССИЧЕСКИЕ Папа может сар б/о мгс 1*3  Останкино</t>
  </si>
  <si>
    <t>вместо 5698 (31,01,25)</t>
  </si>
  <si>
    <t>7066 СОЧНЫЕ ПМ сос п/о мгс 0,41кг 10шт 50с  Останкино</t>
  </si>
  <si>
    <t>новинка / вместо 6722</t>
  </si>
  <si>
    <t>7070 СОЧНЫЕ ПМ сос п/о 1,5*4_А_50с  Останкино</t>
  </si>
  <si>
    <t>новинка / вместо 6955</t>
  </si>
  <si>
    <t>7073 МОЛОЧ.ПРЕМИУМ ПМ сос п/о в/у 1/350_50с  Останкино</t>
  </si>
  <si>
    <t>новинка</t>
  </si>
  <si>
    <t>7075 МОЛОЧ.ПРЕМИУМ ПМ сос п/о мгс 1,5*4_О_50с  Останкино</t>
  </si>
  <si>
    <t>новинка / вместо 6948</t>
  </si>
  <si>
    <t>7077 МЯСНЫЕ С ГОВЯД. ПМ сос п/о мгс 0,4кг_50с  Останкино</t>
  </si>
  <si>
    <t>новинка / вместо 6777</t>
  </si>
  <si>
    <t>7080 СЛИВОЧНЫЕ ПМ сос п/о мгс 0,41кг 10шт 50с  Останкино</t>
  </si>
  <si>
    <t>новинка / вместо 6726</t>
  </si>
  <si>
    <t>7082 СЛИВОЧНЫЕ ПМ сос п/о мгс 1,5*4_50с  Останкино</t>
  </si>
  <si>
    <t>новинка / вместо 6951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</si>
  <si>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</si>
  <si>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</si>
  <si>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</si>
  <si>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новинка / вместо 6802</t>
  </si>
  <si>
    <t>7126 МОЛОЧНАЯ Останкино вар п/о 0,4кг 8шт  Останкино</t>
  </si>
  <si>
    <t>новинка / вместо 6801</t>
  </si>
  <si>
    <t>дубль на 7090</t>
  </si>
  <si>
    <t>вместо 6206 (31,01,25) / есть дубль</t>
  </si>
  <si>
    <t>замена на 6888</t>
  </si>
  <si>
    <t>ротация на 7125</t>
  </si>
  <si>
    <t>вместо 6919</t>
  </si>
  <si>
    <t>7166  СЕРВЕЛАТ ОХОТНИЧИЙ ПМ в/к в/у_50с</t>
  </si>
  <si>
    <t>ротация на 7166</t>
  </si>
  <si>
    <t>вместо 5341</t>
  </si>
  <si>
    <t>7149  БАЛЫКОВАЯ Коровино п/к в/у 0.84кг_50с</t>
  </si>
  <si>
    <t>новинка / ротация на 7149</t>
  </si>
  <si>
    <t>вместо 6415</t>
  </si>
  <si>
    <t>7173  БОЯNСКАЯ ПМ п/к в/у 0.28кг 8шт_50с</t>
  </si>
  <si>
    <t>ротация на 7173</t>
  </si>
  <si>
    <t>вместо 6666</t>
  </si>
  <si>
    <t>7154  СЕРВЕЛАТ ЗЕРНИСТЫЙ ПМ в/к в/у 0.35кг_50с</t>
  </si>
  <si>
    <t>вместо 6683</t>
  </si>
  <si>
    <t>ротация на 7154</t>
  </si>
  <si>
    <t>7169  СЕРВЕЛАТ ОХОТНИЧИЙ ПМ в/к в/у 0.35кг_50с</t>
  </si>
  <si>
    <t>ротация на 7169</t>
  </si>
  <si>
    <t>вместо 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</si>
</sst>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44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1" xfId="1" applyNumberFormat="1"/>
    <xf numFmtId="164" fontId="1" fillId="0" borderId="2" xfId="1" applyNumberFormat="1" applyBorder="1"/>
    <xf numFmtId="0" fontId="0" fillId="0" borderId="0" xfId="0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4" fillId="0" borderId="1" xfId="1" applyNumberFormat="1" applyFon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6" borderId="1" xfId="1" applyNumberFormat="1" applyFont="1" applyFill="1"/>
    <xf numFmtId="164" fontId="1" fillId="7" borderId="1" xfId="1" applyNumberFormat="1" applyFill="1"/>
    <xf numFmtId="0" fontId="0" fillId="0" borderId="1" xfId="0" applyBorder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6" xfId="1" applyNumberFormat="1" applyFill="1" applyBorder="1"/>
    <xf numFmtId="164" fontId="1" fillId="0" borderId="6" xfId="1" applyNumberFormat="1" applyBorder="1"/>
    <xf numFmtId="164" fontId="5" fillId="8" borderId="1" xfId="1" applyNumberFormat="1" applyFont="1" applyFill="1"/>
    <xf numFmtId="164" fontId="6" fillId="8" borderId="1" xfId="1" applyNumberFormat="1" applyFont="1" applyFill="1"/>
    <xf numFmtId="164" fontId="4" fillId="8" borderId="1" xfId="1" applyNumberFormat="1" applyFont="1" applyFill="1"/>
    <xf numFmtId="164" fontId="4" fillId="9" borderId="6" xfId="1" applyNumberFormat="1" applyFont="1" applyFill="1" applyBorder="1"/>
    <xf numFmtId="164" fontId="4" fillId="9" borderId="7" xfId="1" applyNumberFormat="1" applyFont="1" applyFill="1" applyBorder="1"/>
    <xf numFmtId="164" fontId="1" fillId="10" borderId="3" xfId="1" applyNumberFormat="1" applyFill="1" applyBorder="1"/>
    <xf numFmtId="164" fontId="1" fillId="10" borderId="4" xfId="1" applyNumberFormat="1" applyFill="1" applyBorder="1"/>
    <xf numFmtId="164" fontId="1" fillId="10" borderId="5" xfId="1" applyNumberFormat="1" applyFill="1" applyBorder="1"/>
    <xf numFmtId="2" fontId="1" fillId="10" borderId="1" xfId="1" applyNumberFormat="1" applyFill="1"/>
    <xf numFmtId="164" fontId="1" fillId="10" borderId="1" xfId="1" applyNumberFormat="1" applyFill="1"/>
    <xf numFmtId="164" fontId="4" fillId="10" borderId="1" xfId="1" applyNumberFormat="1" applyFont="1" applyFill="1"/>
    <xf numFmtId="164" fontId="1" fillId="9" borderId="7" xfId="1" applyNumberFormat="1" applyFill="1" applyBorder="1"/>
    <xf numFmtId="164" fontId="1" fillId="9" borderId="8" xfId="1" applyNumberFormat="1" applyFill="1" applyBorder="1"/>
    <xf numFmtId="2" fontId="1" fillId="9" borderId="1" xfId="1" applyNumberFormat="1" applyFill="1"/>
    <xf numFmtId="164" fontId="1" fillId="9" borderId="1" xfId="1" applyNumberFormat="1" applyFill="1"/>
    <xf numFmtId="164" fontId="1" fillId="10" borderId="2" xfId="1" applyNumberFormat="1" applyFill="1" applyBorder="1"/>
    <xf numFmtId="164" fontId="1" fillId="9" borderId="2" xfId="1" applyNumberFormat="1" applyFill="1" applyBorder="1"/>
    <xf numFmtId="164" fontId="4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11" sqref="R11"/>
    </sheetView>
  </sheetViews>
  <sheetFormatPr defaultRowHeight="15" x14ac:dyDescent="0.25"/>
  <cols>
    <col min="1" max="1" width="60" style="6" customWidth="1"/>
    <col min="2" max="2" width="3" style="6" customWidth="1"/>
    <col min="3" max="4" width="6" style="6" customWidth="1"/>
    <col min="5" max="6" width="7" style="6" customWidth="1"/>
    <col min="7" max="7" width="5" style="10" customWidth="1"/>
    <col min="8" max="8" width="5" style="6" customWidth="1"/>
    <col min="9" max="9" width="12" style="6" customWidth="1"/>
    <col min="10" max="11" width="7" style="6" customWidth="1"/>
    <col min="12" max="13" width="0.7109375" style="6" customWidth="1"/>
    <col min="14" max="17" width="7" style="6" customWidth="1"/>
    <col min="18" max="18" width="21" style="6" customWidth="1"/>
    <col min="19" max="20" width="5" style="6" customWidth="1"/>
    <col min="21" max="30" width="6" style="6" customWidth="1"/>
    <col min="31" max="31" width="45" style="6" customWidth="1"/>
    <col min="32" max="32" width="7" style="6" customWidth="1"/>
    <col min="33" max="48" width="3" style="6" customWidth="1"/>
  </cols>
  <sheetData>
    <row r="1" spans="1:48" x14ac:dyDescent="0.25">
      <c r="A1" s="4"/>
      <c r="B1" s="4"/>
      <c r="C1" s="4"/>
      <c r="D1" s="4"/>
      <c r="E1" s="4"/>
      <c r="F1" s="4"/>
      <c r="G1" s="8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25">
      <c r="A2" s="4"/>
      <c r="B2" s="4"/>
      <c r="C2" s="4"/>
      <c r="D2" s="4"/>
      <c r="E2" s="4"/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9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2" t="s">
        <v>15</v>
      </c>
      <c r="Q3" s="7" t="s">
        <v>16</v>
      </c>
      <c r="R3" s="7" t="s">
        <v>17</v>
      </c>
      <c r="S3" s="1" t="s">
        <v>18</v>
      </c>
      <c r="T3" s="1" t="s">
        <v>19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21</v>
      </c>
      <c r="AF3" s="1" t="s">
        <v>22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25">
      <c r="A4" s="4"/>
      <c r="B4" s="4"/>
      <c r="C4" s="4"/>
      <c r="D4" s="4"/>
      <c r="E4" s="4"/>
      <c r="F4" s="4"/>
      <c r="G4" s="8"/>
      <c r="H4" s="4"/>
      <c r="I4" s="4"/>
      <c r="J4" s="4"/>
      <c r="K4" s="4"/>
      <c r="L4" s="4"/>
      <c r="M4" s="4"/>
      <c r="N4" s="4" t="s">
        <v>23</v>
      </c>
      <c r="O4" s="4" t="s">
        <v>24</v>
      </c>
      <c r="P4" s="4"/>
      <c r="Q4" s="4"/>
      <c r="R4" s="4"/>
      <c r="S4" s="4"/>
      <c r="T4" s="4"/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15.75" thickBot="1" x14ac:dyDescent="0.3">
      <c r="A5" s="4"/>
      <c r="B5" s="4"/>
      <c r="C5" s="4"/>
      <c r="D5" s="4"/>
      <c r="E5" s="3">
        <f>SUM(E6:E500)</f>
        <v>14420.511000000004</v>
      </c>
      <c r="F5" s="3">
        <f>SUM(F6:F500)</f>
        <v>26018.297000000006</v>
      </c>
      <c r="G5" s="8"/>
      <c r="H5" s="4"/>
      <c r="I5" s="4"/>
      <c r="J5" s="3">
        <f>SUM(J6:J500)</f>
        <v>15218.4</v>
      </c>
      <c r="K5" s="3">
        <f>SUM(K6:K500)</f>
        <v>-797.88900000000012</v>
      </c>
      <c r="L5" s="3">
        <f>SUM(L6:L500)</f>
        <v>0</v>
      </c>
      <c r="M5" s="3">
        <f>SUM(M6:M500)</f>
        <v>0</v>
      </c>
      <c r="N5" s="3">
        <f>SUM(N6:N500)</f>
        <v>3270</v>
      </c>
      <c r="O5" s="3">
        <f>SUM(O6:O500)</f>
        <v>2884.1021999999994</v>
      </c>
      <c r="P5" s="3">
        <f>SUM(P6:P500)</f>
        <v>11887.443000000001</v>
      </c>
      <c r="Q5" s="3">
        <f>SUM(Q6:Q500)</f>
        <v>0</v>
      </c>
      <c r="R5" s="4"/>
      <c r="S5" s="4"/>
      <c r="T5" s="4"/>
      <c r="U5" s="3">
        <f>SUM(U6:U500)</f>
        <v>2391.6856000000002</v>
      </c>
      <c r="V5" s="3">
        <f>SUM(V6:V500)</f>
        <v>2971.0006000000003</v>
      </c>
      <c r="W5" s="3">
        <f>SUM(W6:W500)</f>
        <v>1955.2570000000003</v>
      </c>
      <c r="X5" s="3">
        <f>SUM(X6:X500)</f>
        <v>2199.1298000000006</v>
      </c>
      <c r="Y5" s="3">
        <f>SUM(Y6:Y500)</f>
        <v>2521.1165999999985</v>
      </c>
      <c r="Z5" s="3">
        <f>SUM(Z6:Z500)</f>
        <v>2259.5064000000011</v>
      </c>
      <c r="AA5" s="3">
        <f>SUM(AA6:AA500)</f>
        <v>4014.9002000000014</v>
      </c>
      <c r="AB5" s="3">
        <f>SUM(AB6:AB500)</f>
        <v>3258.2420000000011</v>
      </c>
      <c r="AC5" s="3">
        <f>SUM(AC6:AC500)</f>
        <v>2579.688200000001</v>
      </c>
      <c r="AD5" s="3">
        <f>SUM(AD6:AD500)</f>
        <v>2331.7342000000008</v>
      </c>
      <c r="AE5" s="4"/>
      <c r="AF5" s="3">
        <f>SUM(AF6:AF500)</f>
        <v>8170.4230000000016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5">
      <c r="A6" s="19" t="s">
        <v>35</v>
      </c>
      <c r="B6" s="20" t="s">
        <v>36</v>
      </c>
      <c r="C6" s="20">
        <v>65.53</v>
      </c>
      <c r="D6" s="20">
        <v>7.2999999999999995E-2</v>
      </c>
      <c r="E6" s="20">
        <v>53.203000000000003</v>
      </c>
      <c r="F6" s="21">
        <v>8.3000000000000007</v>
      </c>
      <c r="G6" s="14">
        <v>0</v>
      </c>
      <c r="H6" s="13">
        <v>60</v>
      </c>
      <c r="I6" s="13" t="s">
        <v>37</v>
      </c>
      <c r="J6" s="13">
        <v>58.6</v>
      </c>
      <c r="K6" s="13">
        <f t="shared" ref="K6:K40" si="0">E6-J6</f>
        <v>-5.3969999999999985</v>
      </c>
      <c r="L6" s="13"/>
      <c r="M6" s="13"/>
      <c r="N6" s="13"/>
      <c r="O6" s="13">
        <f>E6/5</f>
        <v>10.640600000000001</v>
      </c>
      <c r="P6" s="15"/>
      <c r="Q6" s="15"/>
      <c r="R6" s="13"/>
      <c r="S6" s="13">
        <f>(F6+N6+P6)/O6</f>
        <v>0.78003120124804992</v>
      </c>
      <c r="T6" s="13">
        <f>(F6+N6)/O6</f>
        <v>0.78003120124804992</v>
      </c>
      <c r="U6" s="13">
        <v>1.9164000000000001</v>
      </c>
      <c r="V6" s="13">
        <v>2.1831999999999998</v>
      </c>
      <c r="W6" s="13">
        <v>2.7162000000000002</v>
      </c>
      <c r="X6" s="13">
        <v>6.2464000000000004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7" t="s">
        <v>155</v>
      </c>
      <c r="AF6" s="13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15.75" thickBot="1" x14ac:dyDescent="0.3">
      <c r="A7" s="24" t="s">
        <v>126</v>
      </c>
      <c r="B7" s="22" t="s">
        <v>39</v>
      </c>
      <c r="C7" s="22"/>
      <c r="D7" s="22"/>
      <c r="E7" s="22"/>
      <c r="F7" s="23"/>
      <c r="G7" s="8">
        <v>0.4</v>
      </c>
      <c r="H7" s="4">
        <v>30</v>
      </c>
      <c r="I7" s="4" t="s">
        <v>40</v>
      </c>
      <c r="J7" s="4"/>
      <c r="K7" s="4">
        <f>E7-J7</f>
        <v>0</v>
      </c>
      <c r="L7" s="4"/>
      <c r="M7" s="4"/>
      <c r="N7" s="4"/>
      <c r="O7" s="4">
        <f>E7/5</f>
        <v>0</v>
      </c>
      <c r="P7" s="5">
        <v>20</v>
      </c>
      <c r="Q7" s="5"/>
      <c r="R7" s="4"/>
      <c r="S7" s="4" t="e">
        <f>(F7+N7+P7)/O7</f>
        <v>#DIV/0!</v>
      </c>
      <c r="T7" s="4" t="e">
        <f>(F7+N7)/O7</f>
        <v>#DIV/0!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127</v>
      </c>
      <c r="AF7" s="4">
        <f>G7*P7</f>
        <v>8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25">
      <c r="A8" s="4" t="s">
        <v>38</v>
      </c>
      <c r="B8" s="4" t="s">
        <v>39</v>
      </c>
      <c r="C8" s="4"/>
      <c r="D8" s="4">
        <v>709</v>
      </c>
      <c r="E8" s="4">
        <v>130</v>
      </c>
      <c r="F8" s="4">
        <v>578</v>
      </c>
      <c r="G8" s="8">
        <v>0.4</v>
      </c>
      <c r="H8" s="4">
        <v>60</v>
      </c>
      <c r="I8" s="4" t="s">
        <v>40</v>
      </c>
      <c r="J8" s="4">
        <v>129.30000000000001</v>
      </c>
      <c r="K8" s="4">
        <f t="shared" si="0"/>
        <v>0.69999999999998863</v>
      </c>
      <c r="L8" s="4"/>
      <c r="M8" s="4"/>
      <c r="N8" s="4"/>
      <c r="O8" s="4">
        <f t="shared" ref="O8:O74" si="1">E8/5</f>
        <v>26</v>
      </c>
      <c r="P8" s="5"/>
      <c r="Q8" s="5"/>
      <c r="R8" s="4"/>
      <c r="S8" s="4">
        <f t="shared" ref="S8:S74" si="2">(F8+N8+P8)/O8</f>
        <v>22.23076923076923</v>
      </c>
      <c r="T8" s="4">
        <f t="shared" ref="T8:T74" si="3">(F8+N8)/O8</f>
        <v>22.23076923076923</v>
      </c>
      <c r="U8" s="4">
        <v>3.2</v>
      </c>
      <c r="V8" s="4">
        <v>62.4</v>
      </c>
      <c r="W8" s="4">
        <v>18.399999999999999</v>
      </c>
      <c r="X8" s="4">
        <v>28.6</v>
      </c>
      <c r="Y8" s="4">
        <v>33.4</v>
      </c>
      <c r="Z8" s="4">
        <v>38.200000000000003</v>
      </c>
      <c r="AA8" s="4">
        <v>90.67</v>
      </c>
      <c r="AB8" s="4">
        <v>57.87</v>
      </c>
      <c r="AC8" s="4">
        <v>53.4</v>
      </c>
      <c r="AD8" s="4">
        <v>41</v>
      </c>
      <c r="AE8" s="4"/>
      <c r="AF8" s="4">
        <f t="shared" ref="AF8:AF28" si="4">G8*P8</f>
        <v>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25">
      <c r="A9" s="4" t="s">
        <v>41</v>
      </c>
      <c r="B9" s="4" t="s">
        <v>36</v>
      </c>
      <c r="C9" s="4">
        <v>57.118000000000002</v>
      </c>
      <c r="D9" s="4">
        <v>59.875</v>
      </c>
      <c r="E9" s="4">
        <v>52.912999999999997</v>
      </c>
      <c r="F9" s="4">
        <v>58.878</v>
      </c>
      <c r="G9" s="8">
        <v>1</v>
      </c>
      <c r="H9" s="4">
        <v>120</v>
      </c>
      <c r="I9" s="4" t="s">
        <v>40</v>
      </c>
      <c r="J9" s="4">
        <v>55.2</v>
      </c>
      <c r="K9" s="4">
        <f t="shared" si="0"/>
        <v>-2.2870000000000061</v>
      </c>
      <c r="L9" s="4"/>
      <c r="M9" s="4"/>
      <c r="N9" s="4"/>
      <c r="O9" s="4">
        <f t="shared" si="1"/>
        <v>10.582599999999999</v>
      </c>
      <c r="P9" s="5">
        <f t="shared" ref="P9:P23" si="5">13*O9-N9-F9</f>
        <v>78.695800000000006</v>
      </c>
      <c r="Q9" s="5"/>
      <c r="R9" s="4"/>
      <c r="S9" s="4">
        <f t="shared" si="2"/>
        <v>13.000000000000002</v>
      </c>
      <c r="T9" s="4">
        <f t="shared" si="3"/>
        <v>5.5636611040765036</v>
      </c>
      <c r="U9" s="4">
        <v>6.6736000000000004</v>
      </c>
      <c r="V9" s="4">
        <v>2.7016</v>
      </c>
      <c r="W9" s="4">
        <v>3.383</v>
      </c>
      <c r="X9" s="4">
        <v>6.8041999999999998</v>
      </c>
      <c r="Y9" s="4">
        <v>5.9198000000000004</v>
      </c>
      <c r="Z9" s="4">
        <v>9.7275999999999989</v>
      </c>
      <c r="AA9" s="4">
        <v>16.0426</v>
      </c>
      <c r="AB9" s="4">
        <v>13.5334</v>
      </c>
      <c r="AC9" s="4">
        <v>9.0620000000000012</v>
      </c>
      <c r="AD9" s="4">
        <v>6.5140000000000002</v>
      </c>
      <c r="AE9" s="4"/>
      <c r="AF9" s="4">
        <f t="shared" si="4"/>
        <v>78.695800000000006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25">
      <c r="A10" s="4" t="s">
        <v>43</v>
      </c>
      <c r="B10" s="4" t="s">
        <v>36</v>
      </c>
      <c r="C10" s="4">
        <v>231.881</v>
      </c>
      <c r="D10" s="4">
        <v>931.41099999999994</v>
      </c>
      <c r="E10" s="4">
        <v>530.11400000000003</v>
      </c>
      <c r="F10" s="4">
        <v>554.44200000000001</v>
      </c>
      <c r="G10" s="8">
        <v>1</v>
      </c>
      <c r="H10" s="4">
        <v>60</v>
      </c>
      <c r="I10" s="4" t="s">
        <v>44</v>
      </c>
      <c r="J10" s="4">
        <v>531.1</v>
      </c>
      <c r="K10" s="4">
        <f t="shared" si="0"/>
        <v>-0.98599999999999</v>
      </c>
      <c r="L10" s="4"/>
      <c r="M10" s="4"/>
      <c r="N10" s="4">
        <v>200</v>
      </c>
      <c r="O10" s="4">
        <f t="shared" si="1"/>
        <v>106.0228</v>
      </c>
      <c r="P10" s="5">
        <f>14*O10-N10-F10</f>
        <v>729.87720000000013</v>
      </c>
      <c r="Q10" s="5"/>
      <c r="R10" s="4"/>
      <c r="S10" s="4">
        <f t="shared" si="2"/>
        <v>14</v>
      </c>
      <c r="T10" s="4">
        <f t="shared" si="3"/>
        <v>7.1158467801265388</v>
      </c>
      <c r="U10" s="4">
        <v>74.044000000000011</v>
      </c>
      <c r="V10" s="4">
        <v>76.787400000000005</v>
      </c>
      <c r="W10" s="4">
        <v>62.173000000000002</v>
      </c>
      <c r="X10" s="4">
        <v>71.738</v>
      </c>
      <c r="Y10" s="4">
        <v>89.2744</v>
      </c>
      <c r="Z10" s="4">
        <v>88.975400000000008</v>
      </c>
      <c r="AA10" s="4">
        <v>123.6306</v>
      </c>
      <c r="AB10" s="4">
        <v>113.3492</v>
      </c>
      <c r="AC10" s="4">
        <v>90.313000000000002</v>
      </c>
      <c r="AD10" s="4">
        <v>78.627200000000002</v>
      </c>
      <c r="AE10" s="4"/>
      <c r="AF10" s="4">
        <f t="shared" si="4"/>
        <v>729.87720000000013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25">
      <c r="A11" s="4" t="s">
        <v>45</v>
      </c>
      <c r="B11" s="4" t="s">
        <v>36</v>
      </c>
      <c r="C11" s="4">
        <v>22.76</v>
      </c>
      <c r="D11" s="4">
        <v>56.838999999999999</v>
      </c>
      <c r="E11" s="4">
        <v>25.818999999999999</v>
      </c>
      <c r="F11" s="4">
        <v>47.142000000000003</v>
      </c>
      <c r="G11" s="8">
        <v>1</v>
      </c>
      <c r="H11" s="4">
        <v>120</v>
      </c>
      <c r="I11" s="4" t="s">
        <v>40</v>
      </c>
      <c r="J11" s="4">
        <v>25.7</v>
      </c>
      <c r="K11" s="4">
        <f t="shared" si="0"/>
        <v>0.11899999999999977</v>
      </c>
      <c r="L11" s="4"/>
      <c r="M11" s="4"/>
      <c r="N11" s="4"/>
      <c r="O11" s="4">
        <f t="shared" si="1"/>
        <v>5.1638000000000002</v>
      </c>
      <c r="P11" s="5">
        <f t="shared" si="5"/>
        <v>19.987400000000001</v>
      </c>
      <c r="Q11" s="5"/>
      <c r="R11" s="4"/>
      <c r="S11" s="4">
        <f t="shared" si="2"/>
        <v>13</v>
      </c>
      <c r="T11" s="4">
        <f t="shared" si="3"/>
        <v>9.1293233665130327</v>
      </c>
      <c r="U11" s="4">
        <v>4.2688000000000006</v>
      </c>
      <c r="V11" s="4">
        <v>4.1374000000000004</v>
      </c>
      <c r="W11" s="4">
        <v>3.7877999999999998</v>
      </c>
      <c r="X11" s="4">
        <v>4.3263999999999996</v>
      </c>
      <c r="Y11" s="4">
        <v>6.0389999999999997</v>
      </c>
      <c r="Z11" s="4">
        <v>6.2492000000000001</v>
      </c>
      <c r="AA11" s="4">
        <v>13.7844</v>
      </c>
      <c r="AB11" s="4">
        <v>14.958</v>
      </c>
      <c r="AC11" s="4">
        <v>8.8971999999999998</v>
      </c>
      <c r="AD11" s="4">
        <v>6.0996000000000006</v>
      </c>
      <c r="AE11" s="4"/>
      <c r="AF11" s="4">
        <f t="shared" si="4"/>
        <v>19.987400000000001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25">
      <c r="A12" s="4" t="s">
        <v>46</v>
      </c>
      <c r="B12" s="4" t="s">
        <v>36</v>
      </c>
      <c r="C12" s="4">
        <v>101.61</v>
      </c>
      <c r="D12" s="4">
        <v>191.1</v>
      </c>
      <c r="E12" s="4">
        <v>173.58600000000001</v>
      </c>
      <c r="F12" s="4">
        <v>101.392</v>
      </c>
      <c r="G12" s="8">
        <v>1</v>
      </c>
      <c r="H12" s="4" t="e">
        <v>#N/A</v>
      </c>
      <c r="I12" s="4" t="s">
        <v>40</v>
      </c>
      <c r="J12" s="4">
        <v>165.8</v>
      </c>
      <c r="K12" s="4">
        <f t="shared" si="0"/>
        <v>7.7860000000000014</v>
      </c>
      <c r="L12" s="4"/>
      <c r="M12" s="4"/>
      <c r="N12" s="4"/>
      <c r="O12" s="4">
        <f t="shared" si="1"/>
        <v>34.717200000000005</v>
      </c>
      <c r="P12" s="5">
        <f>12*O12-N12-F12</f>
        <v>315.21440000000007</v>
      </c>
      <c r="Q12" s="5"/>
      <c r="R12" s="4"/>
      <c r="S12" s="4">
        <f t="shared" si="2"/>
        <v>12</v>
      </c>
      <c r="T12" s="4">
        <f t="shared" si="3"/>
        <v>2.9205120228589858</v>
      </c>
      <c r="U12" s="4">
        <v>19.171600000000002</v>
      </c>
      <c r="V12" s="4">
        <v>20.121600000000001</v>
      </c>
      <c r="W12" s="4">
        <v>17.269600000000001</v>
      </c>
      <c r="X12" s="4">
        <v>24.165199999999999</v>
      </c>
      <c r="Y12" s="4">
        <v>21.401199999999999</v>
      </c>
      <c r="Z12" s="4">
        <v>22.9404</v>
      </c>
      <c r="AA12" s="4">
        <v>39.593000000000004</v>
      </c>
      <c r="AB12" s="4">
        <v>29.288399999999999</v>
      </c>
      <c r="AC12" s="4">
        <v>6.7518000000000002</v>
      </c>
      <c r="AD12" s="4">
        <v>17.618400000000001</v>
      </c>
      <c r="AE12" s="4"/>
      <c r="AF12" s="4">
        <f t="shared" si="4"/>
        <v>315.21440000000007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25">
      <c r="A13" s="4" t="s">
        <v>47</v>
      </c>
      <c r="B13" s="4" t="s">
        <v>36</v>
      </c>
      <c r="C13" s="4">
        <v>63.075000000000003</v>
      </c>
      <c r="D13" s="4">
        <v>227.10599999999999</v>
      </c>
      <c r="E13" s="4">
        <v>70.516999999999996</v>
      </c>
      <c r="F13" s="4">
        <v>201.393</v>
      </c>
      <c r="G13" s="8">
        <v>1</v>
      </c>
      <c r="H13" s="4">
        <v>60</v>
      </c>
      <c r="I13" s="4" t="s">
        <v>44</v>
      </c>
      <c r="J13" s="4">
        <v>69</v>
      </c>
      <c r="K13" s="4">
        <f t="shared" si="0"/>
        <v>1.5169999999999959</v>
      </c>
      <c r="L13" s="4"/>
      <c r="M13" s="4"/>
      <c r="N13" s="4"/>
      <c r="O13" s="4">
        <f t="shared" si="1"/>
        <v>14.103399999999999</v>
      </c>
      <c r="P13" s="5"/>
      <c r="Q13" s="5"/>
      <c r="R13" s="4"/>
      <c r="S13" s="4">
        <f t="shared" si="2"/>
        <v>14.279748145837175</v>
      </c>
      <c r="T13" s="4">
        <f t="shared" si="3"/>
        <v>14.279748145837175</v>
      </c>
      <c r="U13" s="4">
        <v>18.014199999999999</v>
      </c>
      <c r="V13" s="4">
        <v>19.323799999999999</v>
      </c>
      <c r="W13" s="4">
        <v>15.6462</v>
      </c>
      <c r="X13" s="4">
        <v>12.8026</v>
      </c>
      <c r="Y13" s="4">
        <v>25.327200000000001</v>
      </c>
      <c r="Z13" s="4">
        <v>21.779</v>
      </c>
      <c r="AA13" s="4">
        <v>16.9132</v>
      </c>
      <c r="AB13" s="4">
        <v>17.2392</v>
      </c>
      <c r="AC13" s="4">
        <v>18.432600000000001</v>
      </c>
      <c r="AD13" s="4">
        <v>18.175799999999999</v>
      </c>
      <c r="AE13" s="4"/>
      <c r="AF13" s="4">
        <f t="shared" si="4"/>
        <v>0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25">
      <c r="A14" s="4" t="s">
        <v>48</v>
      </c>
      <c r="B14" s="4" t="s">
        <v>36</v>
      </c>
      <c r="C14" s="4">
        <v>303.64600000000002</v>
      </c>
      <c r="D14" s="4">
        <v>768.82899999999995</v>
      </c>
      <c r="E14" s="4">
        <v>500.05200000000002</v>
      </c>
      <c r="F14" s="4">
        <v>533.58100000000002</v>
      </c>
      <c r="G14" s="8">
        <v>1</v>
      </c>
      <c r="H14" s="4">
        <v>60</v>
      </c>
      <c r="I14" s="4" t="s">
        <v>44</v>
      </c>
      <c r="J14" s="4">
        <v>487.2</v>
      </c>
      <c r="K14" s="4">
        <f t="shared" si="0"/>
        <v>12.852000000000032</v>
      </c>
      <c r="L14" s="4"/>
      <c r="M14" s="4"/>
      <c r="N14" s="4"/>
      <c r="O14" s="4">
        <f t="shared" si="1"/>
        <v>100.0104</v>
      </c>
      <c r="P14" s="5">
        <f t="shared" ref="P14" si="6">14*O14-N14-F14</f>
        <v>866.56460000000004</v>
      </c>
      <c r="Q14" s="5"/>
      <c r="R14" s="4"/>
      <c r="S14" s="4">
        <f t="shared" si="2"/>
        <v>14</v>
      </c>
      <c r="T14" s="4">
        <f t="shared" si="3"/>
        <v>5.3352551334661191</v>
      </c>
      <c r="U14" s="4">
        <v>55.921799999999998</v>
      </c>
      <c r="V14" s="4">
        <v>60.629399999999997</v>
      </c>
      <c r="W14" s="4">
        <v>56.204999999999998</v>
      </c>
      <c r="X14" s="4">
        <v>55.48</v>
      </c>
      <c r="Y14" s="4">
        <v>73.773200000000003</v>
      </c>
      <c r="Z14" s="4">
        <v>75.239400000000003</v>
      </c>
      <c r="AA14" s="4">
        <v>97.432400000000001</v>
      </c>
      <c r="AB14" s="4">
        <v>89.1708</v>
      </c>
      <c r="AC14" s="4">
        <v>77.976599999999991</v>
      </c>
      <c r="AD14" s="4">
        <v>71.8</v>
      </c>
      <c r="AE14" s="4" t="s">
        <v>49</v>
      </c>
      <c r="AF14" s="4">
        <f t="shared" si="4"/>
        <v>866.56460000000004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15.75" thickBot="1" x14ac:dyDescent="0.3">
      <c r="A15" s="4" t="s">
        <v>50</v>
      </c>
      <c r="B15" s="4" t="s">
        <v>39</v>
      </c>
      <c r="C15" s="4">
        <v>150</v>
      </c>
      <c r="D15" s="4">
        <v>369</v>
      </c>
      <c r="E15" s="4">
        <v>309</v>
      </c>
      <c r="F15" s="4">
        <v>170</v>
      </c>
      <c r="G15" s="8">
        <v>0.25</v>
      </c>
      <c r="H15" s="4">
        <v>120</v>
      </c>
      <c r="I15" s="4" t="s">
        <v>40</v>
      </c>
      <c r="J15" s="4">
        <v>316</v>
      </c>
      <c r="K15" s="4">
        <f t="shared" si="0"/>
        <v>-7</v>
      </c>
      <c r="L15" s="4"/>
      <c r="M15" s="4"/>
      <c r="N15" s="4"/>
      <c r="O15" s="4">
        <f t="shared" si="1"/>
        <v>61.8</v>
      </c>
      <c r="P15" s="5">
        <f>12*O15-N15-F15</f>
        <v>571.59999999999991</v>
      </c>
      <c r="Q15" s="5"/>
      <c r="R15" s="4"/>
      <c r="S15" s="4">
        <f t="shared" si="2"/>
        <v>11.999999999999998</v>
      </c>
      <c r="T15" s="4">
        <f t="shared" si="3"/>
        <v>2.7508090614886731</v>
      </c>
      <c r="U15" s="4">
        <v>28.8</v>
      </c>
      <c r="V15" s="4">
        <v>33.200000000000003</v>
      </c>
      <c r="W15" s="4">
        <v>21</v>
      </c>
      <c r="X15" s="4">
        <v>33</v>
      </c>
      <c r="Y15" s="4">
        <v>48.4</v>
      </c>
      <c r="Z15" s="4">
        <v>21.6</v>
      </c>
      <c r="AA15" s="4">
        <v>79.8</v>
      </c>
      <c r="AB15" s="4">
        <v>49</v>
      </c>
      <c r="AC15" s="4">
        <v>36.200000000000003</v>
      </c>
      <c r="AD15" s="4">
        <v>39</v>
      </c>
      <c r="AE15" s="4"/>
      <c r="AF15" s="4">
        <f t="shared" si="4"/>
        <v>142.89999999999998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25">
      <c r="A16" s="31" t="s">
        <v>51</v>
      </c>
      <c r="B16" s="32" t="s">
        <v>36</v>
      </c>
      <c r="C16" s="32">
        <v>201.411</v>
      </c>
      <c r="D16" s="32">
        <v>838.36199999999997</v>
      </c>
      <c r="E16" s="32">
        <v>447.49799999999999</v>
      </c>
      <c r="F16" s="33">
        <v>514.31200000000001</v>
      </c>
      <c r="G16" s="34">
        <v>0</v>
      </c>
      <c r="H16" s="35">
        <v>45</v>
      </c>
      <c r="I16" s="36" t="s">
        <v>37</v>
      </c>
      <c r="J16" s="35">
        <v>429.5</v>
      </c>
      <c r="K16" s="35">
        <f t="shared" si="0"/>
        <v>17.99799999999999</v>
      </c>
      <c r="L16" s="35"/>
      <c r="M16" s="35"/>
      <c r="N16" s="35">
        <v>300</v>
      </c>
      <c r="O16" s="35">
        <f t="shared" si="1"/>
        <v>89.499600000000001</v>
      </c>
      <c r="P16" s="41"/>
      <c r="Q16" s="41"/>
      <c r="R16" s="35"/>
      <c r="S16" s="35">
        <f t="shared" si="2"/>
        <v>9.0984987642402864</v>
      </c>
      <c r="T16" s="35">
        <f t="shared" si="3"/>
        <v>9.0984987642402864</v>
      </c>
      <c r="U16" s="35">
        <v>81.741799999999998</v>
      </c>
      <c r="V16" s="35">
        <v>68.194000000000003</v>
      </c>
      <c r="W16" s="35">
        <v>58.728400000000001</v>
      </c>
      <c r="X16" s="35">
        <v>67.491</v>
      </c>
      <c r="Y16" s="35">
        <v>81.126000000000005</v>
      </c>
      <c r="Z16" s="35">
        <v>83.577399999999997</v>
      </c>
      <c r="AA16" s="35">
        <v>132.8306</v>
      </c>
      <c r="AB16" s="35">
        <v>114.2256</v>
      </c>
      <c r="AC16" s="35">
        <v>74.565799999999996</v>
      </c>
      <c r="AD16" s="35">
        <v>70.063599999999994</v>
      </c>
      <c r="AE16" s="36" t="s">
        <v>159</v>
      </c>
      <c r="AF16" s="35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s="18" customFormat="1" ht="15.75" thickBot="1" x14ac:dyDescent="0.3">
      <c r="A17" s="29" t="s">
        <v>158</v>
      </c>
      <c r="B17" s="30" t="s">
        <v>36</v>
      </c>
      <c r="C17" s="37"/>
      <c r="D17" s="37"/>
      <c r="E17" s="37"/>
      <c r="F17" s="38"/>
      <c r="G17" s="39">
        <v>1</v>
      </c>
      <c r="H17" s="40">
        <v>50</v>
      </c>
      <c r="I17" s="40" t="s">
        <v>40</v>
      </c>
      <c r="J17" s="40"/>
      <c r="K17" s="40"/>
      <c r="L17" s="40"/>
      <c r="M17" s="40"/>
      <c r="N17" s="40"/>
      <c r="O17" s="40">
        <f t="shared" si="1"/>
        <v>0</v>
      </c>
      <c r="P17" s="42">
        <v>400</v>
      </c>
      <c r="Q17" s="42"/>
      <c r="R17" s="40"/>
      <c r="S17" s="40" t="e">
        <f t="shared" ref="S17" si="7">(F17+N17+P17)/O17</f>
        <v>#DIV/0!</v>
      </c>
      <c r="T17" s="40" t="e">
        <f t="shared" ref="T17" si="8">(F17+N17)/O17</f>
        <v>#DIV/0!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3" t="s">
        <v>160</v>
      </c>
      <c r="AF17" s="40">
        <f t="shared" si="4"/>
        <v>400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4" t="s">
        <v>53</v>
      </c>
      <c r="B18" s="4" t="s">
        <v>36</v>
      </c>
      <c r="C18" s="4">
        <v>104.88</v>
      </c>
      <c r="D18" s="4">
        <v>322.286</v>
      </c>
      <c r="E18" s="4">
        <v>151.816</v>
      </c>
      <c r="F18" s="4">
        <v>259.13499999999999</v>
      </c>
      <c r="G18" s="8">
        <v>1</v>
      </c>
      <c r="H18" s="4">
        <v>60</v>
      </c>
      <c r="I18" s="4" t="s">
        <v>40</v>
      </c>
      <c r="J18" s="4">
        <v>154.80000000000001</v>
      </c>
      <c r="K18" s="4">
        <f t="shared" si="0"/>
        <v>-2.9840000000000089</v>
      </c>
      <c r="L18" s="4"/>
      <c r="M18" s="4"/>
      <c r="N18" s="4"/>
      <c r="O18" s="4">
        <f t="shared" si="1"/>
        <v>30.363199999999999</v>
      </c>
      <c r="P18" s="5">
        <f t="shared" si="5"/>
        <v>135.58659999999998</v>
      </c>
      <c r="Q18" s="5"/>
      <c r="R18" s="4"/>
      <c r="S18" s="4">
        <f t="shared" si="2"/>
        <v>13</v>
      </c>
      <c r="T18" s="4">
        <f t="shared" si="3"/>
        <v>8.5345088791695218</v>
      </c>
      <c r="U18" s="4">
        <v>16.809799999999999</v>
      </c>
      <c r="V18" s="4">
        <v>31.5974</v>
      </c>
      <c r="W18" s="4">
        <v>18.5518</v>
      </c>
      <c r="X18" s="4">
        <v>24.547999999999998</v>
      </c>
      <c r="Y18" s="4">
        <v>21.572199999999999</v>
      </c>
      <c r="Z18" s="4">
        <v>19.395800000000001</v>
      </c>
      <c r="AA18" s="4">
        <v>53.061800000000012</v>
      </c>
      <c r="AB18" s="4">
        <v>44.197800000000001</v>
      </c>
      <c r="AC18" s="4">
        <v>30.0532</v>
      </c>
      <c r="AD18" s="4">
        <v>27.740600000000001</v>
      </c>
      <c r="AE18" s="4"/>
      <c r="AF18" s="4">
        <f t="shared" si="4"/>
        <v>135.58659999999998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4" t="s">
        <v>54</v>
      </c>
      <c r="B19" s="4" t="s">
        <v>39</v>
      </c>
      <c r="C19" s="4">
        <v>22</v>
      </c>
      <c r="D19" s="4">
        <v>664</v>
      </c>
      <c r="E19" s="4">
        <v>121</v>
      </c>
      <c r="F19" s="4">
        <v>538</v>
      </c>
      <c r="G19" s="8">
        <v>0.25</v>
      </c>
      <c r="H19" s="4">
        <v>120</v>
      </c>
      <c r="I19" s="4" t="s">
        <v>40</v>
      </c>
      <c r="J19" s="4">
        <v>132</v>
      </c>
      <c r="K19" s="4">
        <f t="shared" si="0"/>
        <v>-11</v>
      </c>
      <c r="L19" s="4"/>
      <c r="M19" s="4"/>
      <c r="N19" s="4"/>
      <c r="O19" s="4">
        <f t="shared" si="1"/>
        <v>24.2</v>
      </c>
      <c r="P19" s="5"/>
      <c r="Q19" s="5"/>
      <c r="R19" s="4"/>
      <c r="S19" s="4">
        <f t="shared" si="2"/>
        <v>22.231404958677686</v>
      </c>
      <c r="T19" s="4">
        <f t="shared" si="3"/>
        <v>22.231404958677686</v>
      </c>
      <c r="U19" s="4">
        <v>24.4</v>
      </c>
      <c r="V19" s="4">
        <v>62.2</v>
      </c>
      <c r="W19" s="4">
        <v>22</v>
      </c>
      <c r="X19" s="4">
        <v>25.6</v>
      </c>
      <c r="Y19" s="4">
        <v>45.8</v>
      </c>
      <c r="Z19" s="4">
        <v>38.6</v>
      </c>
      <c r="AA19" s="4">
        <v>116</v>
      </c>
      <c r="AB19" s="4">
        <v>75.400000000000006</v>
      </c>
      <c r="AC19" s="4">
        <v>63.8</v>
      </c>
      <c r="AD19" s="4">
        <v>54</v>
      </c>
      <c r="AE19" s="4"/>
      <c r="AF19" s="4">
        <f t="shared" si="4"/>
        <v>0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4" t="s">
        <v>55</v>
      </c>
      <c r="B20" s="4" t="s">
        <v>39</v>
      </c>
      <c r="C20" s="4">
        <v>33</v>
      </c>
      <c r="D20" s="4">
        <v>228</v>
      </c>
      <c r="E20" s="4">
        <v>55</v>
      </c>
      <c r="F20" s="4">
        <v>176</v>
      </c>
      <c r="G20" s="8">
        <v>0.4</v>
      </c>
      <c r="H20" s="4">
        <v>60</v>
      </c>
      <c r="I20" s="4" t="s">
        <v>40</v>
      </c>
      <c r="J20" s="4">
        <v>76</v>
      </c>
      <c r="K20" s="4">
        <f t="shared" si="0"/>
        <v>-21</v>
      </c>
      <c r="L20" s="4"/>
      <c r="M20" s="4"/>
      <c r="N20" s="4"/>
      <c r="O20" s="4">
        <f t="shared" si="1"/>
        <v>11</v>
      </c>
      <c r="P20" s="5"/>
      <c r="Q20" s="5"/>
      <c r="R20" s="4"/>
      <c r="S20" s="4">
        <f t="shared" si="2"/>
        <v>16</v>
      </c>
      <c r="T20" s="4">
        <f t="shared" si="3"/>
        <v>16</v>
      </c>
      <c r="U20" s="4">
        <v>16.600000000000001</v>
      </c>
      <c r="V20" s="4">
        <v>11.8</v>
      </c>
      <c r="W20" s="4">
        <v>10.199999999999999</v>
      </c>
      <c r="X20" s="4">
        <v>12</v>
      </c>
      <c r="Y20" s="4">
        <v>15.6</v>
      </c>
      <c r="Z20" s="4">
        <v>13.6</v>
      </c>
      <c r="AA20" s="4">
        <v>17.399999999999999</v>
      </c>
      <c r="AB20" s="4">
        <v>20.6</v>
      </c>
      <c r="AC20" s="4">
        <v>16.2</v>
      </c>
      <c r="AD20" s="4">
        <v>11.8</v>
      </c>
      <c r="AE20" s="4"/>
      <c r="AF20" s="4">
        <f t="shared" si="4"/>
        <v>0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4" t="s">
        <v>56</v>
      </c>
      <c r="B21" s="4" t="s">
        <v>36</v>
      </c>
      <c r="C21" s="4">
        <v>239.02600000000001</v>
      </c>
      <c r="D21" s="4">
        <v>787.38099999999997</v>
      </c>
      <c r="E21" s="4">
        <v>337.96699999999998</v>
      </c>
      <c r="F21" s="4">
        <v>615.20699999999999</v>
      </c>
      <c r="G21" s="8">
        <v>1</v>
      </c>
      <c r="H21" s="4">
        <v>45</v>
      </c>
      <c r="I21" s="4" t="s">
        <v>52</v>
      </c>
      <c r="J21" s="4">
        <v>315.3</v>
      </c>
      <c r="K21" s="4">
        <f t="shared" si="0"/>
        <v>22.666999999999973</v>
      </c>
      <c r="L21" s="4"/>
      <c r="M21" s="4"/>
      <c r="N21" s="4">
        <v>300</v>
      </c>
      <c r="O21" s="4">
        <f t="shared" si="1"/>
        <v>67.593400000000003</v>
      </c>
      <c r="P21" s="5">
        <f>14*O21-N21-F21</f>
        <v>31.100600000000099</v>
      </c>
      <c r="Q21" s="5"/>
      <c r="R21" s="4"/>
      <c r="S21" s="4">
        <f t="shared" si="2"/>
        <v>14</v>
      </c>
      <c r="T21" s="4">
        <f t="shared" si="3"/>
        <v>13.53988703039054</v>
      </c>
      <c r="U21" s="4">
        <v>82.532600000000002</v>
      </c>
      <c r="V21" s="4">
        <v>68.058399999999992</v>
      </c>
      <c r="W21" s="4">
        <v>61.456600000000002</v>
      </c>
      <c r="X21" s="4">
        <v>72.413600000000002</v>
      </c>
      <c r="Y21" s="4">
        <v>87.378599999999992</v>
      </c>
      <c r="Z21" s="4">
        <v>80.274599999999992</v>
      </c>
      <c r="AA21" s="4">
        <v>129.01939999999999</v>
      </c>
      <c r="AB21" s="4">
        <v>111.89239999999999</v>
      </c>
      <c r="AC21" s="4">
        <v>86.659000000000006</v>
      </c>
      <c r="AD21" s="4">
        <v>72.869399999999999</v>
      </c>
      <c r="AE21" s="4"/>
      <c r="AF21" s="4">
        <f t="shared" si="4"/>
        <v>31.100600000000099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4" t="s">
        <v>57</v>
      </c>
      <c r="B22" s="4" t="s">
        <v>39</v>
      </c>
      <c r="C22" s="4">
        <v>421</v>
      </c>
      <c r="D22" s="4">
        <v>336</v>
      </c>
      <c r="E22" s="4">
        <v>336</v>
      </c>
      <c r="F22" s="4">
        <v>361</v>
      </c>
      <c r="G22" s="8">
        <v>0.12</v>
      </c>
      <c r="H22" s="4">
        <v>60</v>
      </c>
      <c r="I22" s="4" t="s">
        <v>40</v>
      </c>
      <c r="J22" s="4">
        <v>333</v>
      </c>
      <c r="K22" s="4">
        <f t="shared" si="0"/>
        <v>3</v>
      </c>
      <c r="L22" s="4"/>
      <c r="M22" s="4"/>
      <c r="N22" s="4"/>
      <c r="O22" s="4">
        <f t="shared" si="1"/>
        <v>67.2</v>
      </c>
      <c r="P22" s="5">
        <f t="shared" si="5"/>
        <v>512.6</v>
      </c>
      <c r="Q22" s="5"/>
      <c r="R22" s="4"/>
      <c r="S22" s="4">
        <f t="shared" si="2"/>
        <v>13</v>
      </c>
      <c r="T22" s="4">
        <f t="shared" si="3"/>
        <v>5.3720238095238093</v>
      </c>
      <c r="U22" s="4">
        <v>46.2</v>
      </c>
      <c r="V22" s="4">
        <v>49.8</v>
      </c>
      <c r="W22" s="4">
        <v>56.6</v>
      </c>
      <c r="X22" s="4">
        <v>53.4</v>
      </c>
      <c r="Y22" s="4">
        <v>58.8</v>
      </c>
      <c r="Z22" s="4">
        <v>62.8</v>
      </c>
      <c r="AA22" s="4">
        <v>91</v>
      </c>
      <c r="AB22" s="4">
        <v>92.8</v>
      </c>
      <c r="AC22" s="4">
        <v>68.599999999999994</v>
      </c>
      <c r="AD22" s="4">
        <v>53.2</v>
      </c>
      <c r="AE22" s="4"/>
      <c r="AF22" s="4">
        <f t="shared" si="4"/>
        <v>61.512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4" t="s">
        <v>58</v>
      </c>
      <c r="B23" s="4" t="s">
        <v>39</v>
      </c>
      <c r="C23" s="4">
        <v>46</v>
      </c>
      <c r="D23" s="4">
        <v>540</v>
      </c>
      <c r="E23" s="4">
        <v>195</v>
      </c>
      <c r="F23" s="4">
        <v>343</v>
      </c>
      <c r="G23" s="8">
        <v>0.25</v>
      </c>
      <c r="H23" s="4">
        <v>120</v>
      </c>
      <c r="I23" s="4" t="s">
        <v>40</v>
      </c>
      <c r="J23" s="4">
        <v>213</v>
      </c>
      <c r="K23" s="4">
        <f t="shared" si="0"/>
        <v>-18</v>
      </c>
      <c r="L23" s="4"/>
      <c r="M23" s="4"/>
      <c r="N23" s="4"/>
      <c r="O23" s="4">
        <f t="shared" si="1"/>
        <v>39</v>
      </c>
      <c r="P23" s="5">
        <f t="shared" si="5"/>
        <v>164</v>
      </c>
      <c r="Q23" s="5"/>
      <c r="R23" s="4"/>
      <c r="S23" s="4">
        <f t="shared" si="2"/>
        <v>13</v>
      </c>
      <c r="T23" s="4">
        <f t="shared" si="3"/>
        <v>8.7948717948717956</v>
      </c>
      <c r="U23" s="4">
        <v>28.6</v>
      </c>
      <c r="V23" s="4">
        <v>58</v>
      </c>
      <c r="W23" s="4">
        <v>24.6</v>
      </c>
      <c r="X23" s="4">
        <v>37.4</v>
      </c>
      <c r="Y23" s="4">
        <v>47.4</v>
      </c>
      <c r="Z23" s="4">
        <v>43.6</v>
      </c>
      <c r="AA23" s="4">
        <v>114.2</v>
      </c>
      <c r="AB23" s="4">
        <v>87.2</v>
      </c>
      <c r="AC23" s="4">
        <v>59.6</v>
      </c>
      <c r="AD23" s="4">
        <v>45.2</v>
      </c>
      <c r="AE23" s="4"/>
      <c r="AF23" s="4">
        <f t="shared" si="4"/>
        <v>41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4" t="s">
        <v>59</v>
      </c>
      <c r="B24" s="4" t="s">
        <v>36</v>
      </c>
      <c r="C24" s="4">
        <v>35.478999999999999</v>
      </c>
      <c r="D24" s="4">
        <v>8.2289999999999992</v>
      </c>
      <c r="E24" s="4">
        <v>12.462</v>
      </c>
      <c r="F24" s="4">
        <v>28.260999999999999</v>
      </c>
      <c r="G24" s="8">
        <v>1</v>
      </c>
      <c r="H24" s="4">
        <v>120</v>
      </c>
      <c r="I24" s="4" t="s">
        <v>40</v>
      </c>
      <c r="J24" s="4">
        <v>12.7</v>
      </c>
      <c r="K24" s="4">
        <f t="shared" si="0"/>
        <v>-0.23799999999999955</v>
      </c>
      <c r="L24" s="4"/>
      <c r="M24" s="4"/>
      <c r="N24" s="4"/>
      <c r="O24" s="4">
        <f t="shared" si="1"/>
        <v>2.4923999999999999</v>
      </c>
      <c r="P24" s="5">
        <v>10</v>
      </c>
      <c r="Q24" s="5"/>
      <c r="R24" s="4"/>
      <c r="S24" s="4">
        <f t="shared" si="2"/>
        <v>15.351067244423044</v>
      </c>
      <c r="T24" s="4">
        <f t="shared" si="3"/>
        <v>11.33887016530252</v>
      </c>
      <c r="U24" s="4">
        <v>2.9798</v>
      </c>
      <c r="V24" s="4">
        <v>2.5392000000000001</v>
      </c>
      <c r="W24" s="4">
        <v>3.1594000000000002</v>
      </c>
      <c r="X24" s="4">
        <v>4.49</v>
      </c>
      <c r="Y24" s="4">
        <v>4.5777999999999999</v>
      </c>
      <c r="Z24" s="4">
        <v>4.3770000000000007</v>
      </c>
      <c r="AA24" s="4">
        <v>14.856</v>
      </c>
      <c r="AB24" s="4">
        <v>13.049200000000001</v>
      </c>
      <c r="AC24" s="4">
        <v>8.8124000000000002</v>
      </c>
      <c r="AD24" s="4">
        <v>6.3776000000000002</v>
      </c>
      <c r="AE24" s="4"/>
      <c r="AF24" s="4">
        <f t="shared" si="4"/>
        <v>10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4" t="s">
        <v>60</v>
      </c>
      <c r="B25" s="4" t="s">
        <v>39</v>
      </c>
      <c r="C25" s="4"/>
      <c r="D25" s="4">
        <v>616</v>
      </c>
      <c r="E25" s="4">
        <v>106</v>
      </c>
      <c r="F25" s="4">
        <v>510</v>
      </c>
      <c r="G25" s="8">
        <v>0.4</v>
      </c>
      <c r="H25" s="4">
        <v>45</v>
      </c>
      <c r="I25" s="4" t="s">
        <v>40</v>
      </c>
      <c r="J25" s="4">
        <v>107.5</v>
      </c>
      <c r="K25" s="4">
        <f t="shared" si="0"/>
        <v>-1.5</v>
      </c>
      <c r="L25" s="4"/>
      <c r="M25" s="4"/>
      <c r="N25" s="4"/>
      <c r="O25" s="4">
        <f t="shared" si="1"/>
        <v>21.2</v>
      </c>
      <c r="P25" s="5"/>
      <c r="Q25" s="5"/>
      <c r="R25" s="4"/>
      <c r="S25" s="4">
        <f t="shared" si="2"/>
        <v>24.056603773584907</v>
      </c>
      <c r="T25" s="4">
        <f t="shared" si="3"/>
        <v>24.056603773584907</v>
      </c>
      <c r="U25" s="4">
        <v>1.8</v>
      </c>
      <c r="V25" s="4">
        <v>69.8</v>
      </c>
      <c r="W25" s="4">
        <v>22.4</v>
      </c>
      <c r="X25" s="4">
        <v>31.4</v>
      </c>
      <c r="Y25" s="4">
        <v>35.4</v>
      </c>
      <c r="Z25" s="4">
        <v>12.4</v>
      </c>
      <c r="AA25" s="4">
        <v>67.400000000000006</v>
      </c>
      <c r="AB25" s="4">
        <v>41</v>
      </c>
      <c r="AC25" s="4">
        <v>44.4</v>
      </c>
      <c r="AD25" s="4">
        <v>35.200000000000003</v>
      </c>
      <c r="AE25" s="4"/>
      <c r="AF25" s="4">
        <f t="shared" si="4"/>
        <v>0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4" t="s">
        <v>61</v>
      </c>
      <c r="B26" s="4" t="s">
        <v>36</v>
      </c>
      <c r="C26" s="4">
        <v>242.447</v>
      </c>
      <c r="D26" s="4">
        <v>505.92399999999998</v>
      </c>
      <c r="E26" s="4">
        <v>208.15299999999999</v>
      </c>
      <c r="F26" s="4">
        <v>494.31599999999997</v>
      </c>
      <c r="G26" s="8">
        <v>1</v>
      </c>
      <c r="H26" s="4">
        <v>60</v>
      </c>
      <c r="I26" s="4" t="s">
        <v>44</v>
      </c>
      <c r="J26" s="4">
        <v>209.3</v>
      </c>
      <c r="K26" s="4">
        <f t="shared" si="0"/>
        <v>-1.1470000000000198</v>
      </c>
      <c r="L26" s="4"/>
      <c r="M26" s="4"/>
      <c r="N26" s="4"/>
      <c r="O26" s="4">
        <f t="shared" si="1"/>
        <v>41.630600000000001</v>
      </c>
      <c r="P26" s="5">
        <f>14*O26-N26-F26</f>
        <v>88.512400000000014</v>
      </c>
      <c r="Q26" s="5"/>
      <c r="R26" s="4"/>
      <c r="S26" s="4">
        <f t="shared" si="2"/>
        <v>14</v>
      </c>
      <c r="T26" s="4">
        <f t="shared" si="3"/>
        <v>11.873862014960148</v>
      </c>
      <c r="U26" s="4">
        <v>46.5672</v>
      </c>
      <c r="V26" s="4">
        <v>45.295400000000001</v>
      </c>
      <c r="W26" s="4">
        <v>36.093200000000003</v>
      </c>
      <c r="X26" s="4">
        <v>49.101999999999997</v>
      </c>
      <c r="Y26" s="4">
        <v>51.592599999999997</v>
      </c>
      <c r="Z26" s="4">
        <v>45.104999999999997</v>
      </c>
      <c r="AA26" s="4">
        <v>81.658799999999999</v>
      </c>
      <c r="AB26" s="4">
        <v>70.123599999999996</v>
      </c>
      <c r="AC26" s="4">
        <v>51.667400000000001</v>
      </c>
      <c r="AD26" s="4">
        <v>46.966200000000001</v>
      </c>
      <c r="AE26" s="4"/>
      <c r="AF26" s="4">
        <f t="shared" si="4"/>
        <v>88.512400000000014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4" t="s">
        <v>62</v>
      </c>
      <c r="B27" s="4" t="s">
        <v>39</v>
      </c>
      <c r="C27" s="4">
        <v>106</v>
      </c>
      <c r="D27" s="4">
        <v>337</v>
      </c>
      <c r="E27" s="4">
        <v>107</v>
      </c>
      <c r="F27" s="4">
        <v>318</v>
      </c>
      <c r="G27" s="8">
        <v>0.22</v>
      </c>
      <c r="H27" s="4">
        <v>120</v>
      </c>
      <c r="I27" s="4" t="s">
        <v>40</v>
      </c>
      <c r="J27" s="4">
        <v>110.5</v>
      </c>
      <c r="K27" s="4">
        <f t="shared" si="0"/>
        <v>-3.5</v>
      </c>
      <c r="L27" s="4"/>
      <c r="M27" s="4"/>
      <c r="N27" s="4"/>
      <c r="O27" s="4">
        <f t="shared" si="1"/>
        <v>21.4</v>
      </c>
      <c r="P27" s="5"/>
      <c r="Q27" s="5"/>
      <c r="R27" s="4"/>
      <c r="S27" s="4">
        <f t="shared" si="2"/>
        <v>14.859813084112151</v>
      </c>
      <c r="T27" s="4">
        <f t="shared" si="3"/>
        <v>14.859813084112151</v>
      </c>
      <c r="U27" s="4">
        <v>11.6</v>
      </c>
      <c r="V27" s="4">
        <v>32.6</v>
      </c>
      <c r="W27" s="4">
        <v>21.2</v>
      </c>
      <c r="X27" s="4">
        <v>26</v>
      </c>
      <c r="Y27" s="4">
        <v>23.4</v>
      </c>
      <c r="Z27" s="4">
        <v>27</v>
      </c>
      <c r="AA27" s="4">
        <v>61.6</v>
      </c>
      <c r="AB27" s="4">
        <v>48.2</v>
      </c>
      <c r="AC27" s="4">
        <v>39</v>
      </c>
      <c r="AD27" s="4">
        <v>28.4</v>
      </c>
      <c r="AE27" s="4"/>
      <c r="AF27" s="4">
        <f t="shared" si="4"/>
        <v>0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4" t="s">
        <v>63</v>
      </c>
      <c r="B28" s="4" t="s">
        <v>39</v>
      </c>
      <c r="C28" s="4">
        <v>13</v>
      </c>
      <c r="D28" s="4">
        <v>240</v>
      </c>
      <c r="E28" s="4">
        <v>47</v>
      </c>
      <c r="F28" s="4">
        <v>192</v>
      </c>
      <c r="G28" s="8">
        <v>0.33</v>
      </c>
      <c r="H28" s="4">
        <v>45</v>
      </c>
      <c r="I28" s="4" t="s">
        <v>40</v>
      </c>
      <c r="J28" s="4">
        <v>75</v>
      </c>
      <c r="K28" s="4">
        <f t="shared" si="0"/>
        <v>-28</v>
      </c>
      <c r="L28" s="4"/>
      <c r="M28" s="4"/>
      <c r="N28" s="4"/>
      <c r="O28" s="4">
        <f t="shared" si="1"/>
        <v>9.4</v>
      </c>
      <c r="P28" s="5"/>
      <c r="Q28" s="5"/>
      <c r="R28" s="4"/>
      <c r="S28" s="4">
        <f t="shared" si="2"/>
        <v>20.425531914893615</v>
      </c>
      <c r="T28" s="4">
        <f t="shared" si="3"/>
        <v>20.425531914893615</v>
      </c>
      <c r="U28" s="4">
        <v>16</v>
      </c>
      <c r="V28" s="4">
        <v>9.4</v>
      </c>
      <c r="W28" s="4">
        <v>9.4</v>
      </c>
      <c r="X28" s="4">
        <v>8.8000000000000007</v>
      </c>
      <c r="Y28" s="4">
        <v>-2.4</v>
      </c>
      <c r="Z28" s="4">
        <v>-4.5999999999999996</v>
      </c>
      <c r="AA28" s="4">
        <v>14</v>
      </c>
      <c r="AB28" s="4">
        <v>14.4</v>
      </c>
      <c r="AC28" s="4">
        <v>10.4</v>
      </c>
      <c r="AD28" s="4">
        <v>10</v>
      </c>
      <c r="AE28" s="4" t="s">
        <v>64</v>
      </c>
      <c r="AF28" s="4">
        <f t="shared" si="4"/>
        <v>0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13" t="s">
        <v>65</v>
      </c>
      <c r="B29" s="13" t="s">
        <v>39</v>
      </c>
      <c r="C29" s="13"/>
      <c r="D29" s="13">
        <v>47</v>
      </c>
      <c r="E29" s="26">
        <v>21</v>
      </c>
      <c r="F29" s="13"/>
      <c r="G29" s="14">
        <v>0</v>
      </c>
      <c r="H29" s="13">
        <v>45</v>
      </c>
      <c r="I29" s="13" t="s">
        <v>37</v>
      </c>
      <c r="J29" s="13">
        <v>63</v>
      </c>
      <c r="K29" s="13">
        <f t="shared" si="0"/>
        <v>-42</v>
      </c>
      <c r="L29" s="13"/>
      <c r="M29" s="13"/>
      <c r="N29" s="13"/>
      <c r="O29" s="13">
        <f t="shared" si="1"/>
        <v>4.2</v>
      </c>
      <c r="P29" s="15"/>
      <c r="Q29" s="15"/>
      <c r="R29" s="13"/>
      <c r="S29" s="13">
        <f t="shared" si="2"/>
        <v>0</v>
      </c>
      <c r="T29" s="13">
        <f t="shared" si="3"/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6" t="s">
        <v>153</v>
      </c>
      <c r="AF29" s="13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4" t="s">
        <v>66</v>
      </c>
      <c r="B30" s="4" t="s">
        <v>39</v>
      </c>
      <c r="C30" s="4">
        <v>122</v>
      </c>
      <c r="D30" s="4">
        <v>50</v>
      </c>
      <c r="E30" s="4">
        <v>98</v>
      </c>
      <c r="F30" s="4">
        <v>55</v>
      </c>
      <c r="G30" s="8">
        <v>0.09</v>
      </c>
      <c r="H30" s="4">
        <v>45</v>
      </c>
      <c r="I30" s="4" t="s">
        <v>40</v>
      </c>
      <c r="J30" s="4">
        <v>112</v>
      </c>
      <c r="K30" s="4">
        <f t="shared" si="0"/>
        <v>-14</v>
      </c>
      <c r="L30" s="4"/>
      <c r="M30" s="4"/>
      <c r="N30" s="4"/>
      <c r="O30" s="4">
        <f t="shared" si="1"/>
        <v>19.600000000000001</v>
      </c>
      <c r="P30" s="5">
        <f>12*O30-N30-F30</f>
        <v>180.20000000000002</v>
      </c>
      <c r="Q30" s="5"/>
      <c r="R30" s="4"/>
      <c r="S30" s="4">
        <f t="shared" si="2"/>
        <v>12</v>
      </c>
      <c r="T30" s="4">
        <f t="shared" si="3"/>
        <v>2.8061224489795915</v>
      </c>
      <c r="U30" s="4">
        <v>11.4</v>
      </c>
      <c r="V30" s="4">
        <v>5</v>
      </c>
      <c r="W30" s="4">
        <v>8.8000000000000007</v>
      </c>
      <c r="X30" s="4">
        <v>17.600000000000001</v>
      </c>
      <c r="Y30" s="4">
        <v>12.2</v>
      </c>
      <c r="Z30" s="4">
        <v>11.4</v>
      </c>
      <c r="AA30" s="4">
        <v>42.2</v>
      </c>
      <c r="AB30" s="4">
        <v>44.2</v>
      </c>
      <c r="AC30" s="4">
        <v>22.6</v>
      </c>
      <c r="AD30" s="4">
        <v>19.600000000000001</v>
      </c>
      <c r="AE30" s="4"/>
      <c r="AF30" s="4">
        <f t="shared" ref="AF30:AF60" si="9">G30*P30</f>
        <v>16.218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4" t="s">
        <v>67</v>
      </c>
      <c r="B31" s="4" t="s">
        <v>36</v>
      </c>
      <c r="C31" s="4">
        <v>434.39100000000002</v>
      </c>
      <c r="D31" s="4">
        <v>587.70299999999997</v>
      </c>
      <c r="E31" s="4">
        <v>362.62599999999998</v>
      </c>
      <c r="F31" s="4">
        <v>559.971</v>
      </c>
      <c r="G31" s="8">
        <v>1</v>
      </c>
      <c r="H31" s="4">
        <v>45</v>
      </c>
      <c r="I31" s="4" t="s">
        <v>52</v>
      </c>
      <c r="J31" s="4">
        <v>343</v>
      </c>
      <c r="K31" s="4">
        <f t="shared" si="0"/>
        <v>19.625999999999976</v>
      </c>
      <c r="L31" s="4"/>
      <c r="M31" s="4"/>
      <c r="N31" s="4">
        <v>200</v>
      </c>
      <c r="O31" s="4">
        <f t="shared" si="1"/>
        <v>72.525199999999998</v>
      </c>
      <c r="P31" s="5">
        <f>14*O31-N31-F31</f>
        <v>255.3818</v>
      </c>
      <c r="Q31" s="5"/>
      <c r="R31" s="4"/>
      <c r="S31" s="4">
        <f t="shared" si="2"/>
        <v>14</v>
      </c>
      <c r="T31" s="4">
        <f t="shared" si="3"/>
        <v>10.478716363415751</v>
      </c>
      <c r="U31" s="4">
        <v>74.436199999999999</v>
      </c>
      <c r="V31" s="4">
        <v>68.076800000000006</v>
      </c>
      <c r="W31" s="4">
        <v>69.951400000000007</v>
      </c>
      <c r="X31" s="4">
        <v>79.698599999999999</v>
      </c>
      <c r="Y31" s="4">
        <v>91.167200000000008</v>
      </c>
      <c r="Z31" s="4">
        <v>69.303200000000004</v>
      </c>
      <c r="AA31" s="4">
        <v>98.673199999999994</v>
      </c>
      <c r="AB31" s="4">
        <v>94.244600000000005</v>
      </c>
      <c r="AC31" s="4">
        <v>81.723199999999991</v>
      </c>
      <c r="AD31" s="4">
        <v>74.161799999999999</v>
      </c>
      <c r="AE31" s="4"/>
      <c r="AF31" s="4">
        <f t="shared" si="9"/>
        <v>255.3818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4" t="s">
        <v>68</v>
      </c>
      <c r="B32" s="4" t="s">
        <v>39</v>
      </c>
      <c r="C32" s="4">
        <v>72</v>
      </c>
      <c r="D32" s="4">
        <v>312</v>
      </c>
      <c r="E32" s="4">
        <v>72</v>
      </c>
      <c r="F32" s="4">
        <v>256</v>
      </c>
      <c r="G32" s="8">
        <v>0.4</v>
      </c>
      <c r="H32" s="4" t="e">
        <v>#N/A</v>
      </c>
      <c r="I32" s="4" t="s">
        <v>40</v>
      </c>
      <c r="J32" s="4">
        <v>117</v>
      </c>
      <c r="K32" s="4">
        <f t="shared" si="0"/>
        <v>-45</v>
      </c>
      <c r="L32" s="4"/>
      <c r="M32" s="4"/>
      <c r="N32" s="4"/>
      <c r="O32" s="4">
        <f t="shared" si="1"/>
        <v>14.4</v>
      </c>
      <c r="P32" s="5"/>
      <c r="Q32" s="5"/>
      <c r="R32" s="4"/>
      <c r="S32" s="4">
        <f t="shared" si="2"/>
        <v>17.777777777777779</v>
      </c>
      <c r="T32" s="4">
        <f t="shared" si="3"/>
        <v>17.777777777777779</v>
      </c>
      <c r="U32" s="4">
        <v>26</v>
      </c>
      <c r="V32" s="4">
        <v>15.2</v>
      </c>
      <c r="W32" s="4">
        <v>14.4</v>
      </c>
      <c r="X32" s="4">
        <v>21</v>
      </c>
      <c r="Y32" s="4">
        <v>20.2</v>
      </c>
      <c r="Z32" s="4">
        <v>22.2</v>
      </c>
      <c r="AA32" s="4">
        <v>23</v>
      </c>
      <c r="AB32" s="4">
        <v>22.2</v>
      </c>
      <c r="AC32" s="4">
        <v>19</v>
      </c>
      <c r="AD32" s="4">
        <v>19</v>
      </c>
      <c r="AE32" s="4"/>
      <c r="AF32" s="4">
        <f t="shared" si="9"/>
        <v>0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4" t="s">
        <v>69</v>
      </c>
      <c r="B33" s="4" t="s">
        <v>39</v>
      </c>
      <c r="C33" s="4"/>
      <c r="D33" s="4">
        <v>1257</v>
      </c>
      <c r="E33" s="4">
        <v>298</v>
      </c>
      <c r="F33" s="4">
        <v>959</v>
      </c>
      <c r="G33" s="8">
        <v>0.4</v>
      </c>
      <c r="H33" s="4">
        <v>60</v>
      </c>
      <c r="I33" s="4" t="s">
        <v>44</v>
      </c>
      <c r="J33" s="4">
        <v>300</v>
      </c>
      <c r="K33" s="4">
        <f t="shared" si="0"/>
        <v>-2</v>
      </c>
      <c r="L33" s="4"/>
      <c r="M33" s="4"/>
      <c r="N33" s="4">
        <v>150</v>
      </c>
      <c r="O33" s="4">
        <f t="shared" si="1"/>
        <v>59.6</v>
      </c>
      <c r="P33" s="5"/>
      <c r="Q33" s="5"/>
      <c r="R33" s="4"/>
      <c r="S33" s="4">
        <f t="shared" si="2"/>
        <v>18.607382550335569</v>
      </c>
      <c r="T33" s="4">
        <f t="shared" si="3"/>
        <v>18.607382550335569</v>
      </c>
      <c r="U33" s="4">
        <v>57.2</v>
      </c>
      <c r="V33" s="4">
        <v>125</v>
      </c>
      <c r="W33" s="4">
        <v>46.4</v>
      </c>
      <c r="X33" s="4">
        <v>77</v>
      </c>
      <c r="Y33" s="4">
        <v>84</v>
      </c>
      <c r="Z33" s="4">
        <v>38.799999999999997</v>
      </c>
      <c r="AA33" s="4">
        <v>147.19999999999999</v>
      </c>
      <c r="AB33" s="4">
        <v>112.4</v>
      </c>
      <c r="AC33" s="4">
        <v>54.6</v>
      </c>
      <c r="AD33" s="4">
        <v>50.2</v>
      </c>
      <c r="AE33" s="4"/>
      <c r="AF33" s="4">
        <f t="shared" si="9"/>
        <v>0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4" t="s">
        <v>70</v>
      </c>
      <c r="B34" s="4" t="s">
        <v>39</v>
      </c>
      <c r="C34" s="4">
        <v>8</v>
      </c>
      <c r="D34" s="4">
        <v>99</v>
      </c>
      <c r="E34" s="4">
        <v>8</v>
      </c>
      <c r="F34" s="4">
        <v>95</v>
      </c>
      <c r="G34" s="8">
        <v>0.5</v>
      </c>
      <c r="H34" s="4">
        <v>60</v>
      </c>
      <c r="I34" s="4" t="s">
        <v>40</v>
      </c>
      <c r="J34" s="4">
        <v>8</v>
      </c>
      <c r="K34" s="4">
        <f t="shared" si="0"/>
        <v>0</v>
      </c>
      <c r="L34" s="4"/>
      <c r="M34" s="4"/>
      <c r="N34" s="4"/>
      <c r="O34" s="4">
        <f t="shared" si="1"/>
        <v>1.6</v>
      </c>
      <c r="P34" s="5"/>
      <c r="Q34" s="5"/>
      <c r="R34" s="4"/>
      <c r="S34" s="4">
        <f t="shared" si="2"/>
        <v>59.375</v>
      </c>
      <c r="T34" s="4">
        <f t="shared" si="3"/>
        <v>59.375</v>
      </c>
      <c r="U34" s="4">
        <v>1.6</v>
      </c>
      <c r="V34" s="4">
        <v>11.2</v>
      </c>
      <c r="W34" s="4">
        <v>2.6</v>
      </c>
      <c r="X34" s="4">
        <v>3</v>
      </c>
      <c r="Y34" s="4">
        <v>7.2</v>
      </c>
      <c r="Z34" s="4">
        <v>5.6</v>
      </c>
      <c r="AA34" s="4">
        <v>14.2</v>
      </c>
      <c r="AB34" s="4">
        <v>16</v>
      </c>
      <c r="AC34" s="4">
        <v>10.4</v>
      </c>
      <c r="AD34" s="4">
        <v>10</v>
      </c>
      <c r="AE34" s="27" t="s">
        <v>71</v>
      </c>
      <c r="AF34" s="4">
        <f t="shared" si="9"/>
        <v>0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4" t="s">
        <v>72</v>
      </c>
      <c r="B35" s="4" t="s">
        <v>39</v>
      </c>
      <c r="C35" s="4">
        <v>7</v>
      </c>
      <c r="D35" s="4">
        <v>24</v>
      </c>
      <c r="E35" s="4">
        <v>4</v>
      </c>
      <c r="F35" s="4">
        <v>23</v>
      </c>
      <c r="G35" s="8">
        <v>0.5</v>
      </c>
      <c r="H35" s="4">
        <v>60</v>
      </c>
      <c r="I35" s="4" t="s">
        <v>40</v>
      </c>
      <c r="J35" s="4">
        <v>4</v>
      </c>
      <c r="K35" s="4">
        <f t="shared" si="0"/>
        <v>0</v>
      </c>
      <c r="L35" s="4"/>
      <c r="M35" s="4"/>
      <c r="N35" s="4"/>
      <c r="O35" s="4">
        <f t="shared" si="1"/>
        <v>0.8</v>
      </c>
      <c r="P35" s="5"/>
      <c r="Q35" s="5"/>
      <c r="R35" s="4"/>
      <c r="S35" s="4">
        <f t="shared" si="2"/>
        <v>28.75</v>
      </c>
      <c r="T35" s="4">
        <f t="shared" si="3"/>
        <v>28.75</v>
      </c>
      <c r="U35" s="4">
        <v>1</v>
      </c>
      <c r="V35" s="4">
        <v>2.6</v>
      </c>
      <c r="W35" s="4">
        <v>0.4</v>
      </c>
      <c r="X35" s="4">
        <v>1</v>
      </c>
      <c r="Y35" s="4">
        <v>0.6</v>
      </c>
      <c r="Z35" s="4">
        <v>2</v>
      </c>
      <c r="AA35" s="4">
        <v>3.2</v>
      </c>
      <c r="AB35" s="4">
        <v>3</v>
      </c>
      <c r="AC35" s="4">
        <v>1.2</v>
      </c>
      <c r="AD35" s="4">
        <v>1.8</v>
      </c>
      <c r="AE35" s="4"/>
      <c r="AF35" s="4">
        <f t="shared" si="9"/>
        <v>0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4" t="s">
        <v>73</v>
      </c>
      <c r="B36" s="4" t="s">
        <v>39</v>
      </c>
      <c r="C36" s="4">
        <v>-2</v>
      </c>
      <c r="D36" s="4">
        <v>1106</v>
      </c>
      <c r="E36" s="4">
        <v>241</v>
      </c>
      <c r="F36" s="4">
        <v>857</v>
      </c>
      <c r="G36" s="8">
        <v>0.4</v>
      </c>
      <c r="H36" s="4">
        <v>60</v>
      </c>
      <c r="I36" s="4" t="s">
        <v>44</v>
      </c>
      <c r="J36" s="4">
        <v>243</v>
      </c>
      <c r="K36" s="4">
        <f t="shared" si="0"/>
        <v>-2</v>
      </c>
      <c r="L36" s="4"/>
      <c r="M36" s="4"/>
      <c r="N36" s="4"/>
      <c r="O36" s="4">
        <f t="shared" si="1"/>
        <v>48.2</v>
      </c>
      <c r="P36" s="5"/>
      <c r="Q36" s="5"/>
      <c r="R36" s="4"/>
      <c r="S36" s="4">
        <f t="shared" si="2"/>
        <v>17.780082987551864</v>
      </c>
      <c r="T36" s="4">
        <f t="shared" si="3"/>
        <v>17.780082987551864</v>
      </c>
      <c r="U36" s="4">
        <v>16</v>
      </c>
      <c r="V36" s="4">
        <v>112.6</v>
      </c>
      <c r="W36" s="4">
        <v>41.8</v>
      </c>
      <c r="X36" s="4">
        <v>54.2</v>
      </c>
      <c r="Y36" s="4">
        <v>68.8</v>
      </c>
      <c r="Z36" s="4">
        <v>70.599999999999994</v>
      </c>
      <c r="AA36" s="4">
        <v>125.4</v>
      </c>
      <c r="AB36" s="4">
        <v>89</v>
      </c>
      <c r="AC36" s="4">
        <v>75.2</v>
      </c>
      <c r="AD36" s="4">
        <v>54.2</v>
      </c>
      <c r="AE36" s="4"/>
      <c r="AF36" s="4">
        <f t="shared" si="9"/>
        <v>0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15.75" thickBot="1" x14ac:dyDescent="0.3">
      <c r="A37" s="4" t="s">
        <v>74</v>
      </c>
      <c r="B37" s="4" t="s">
        <v>39</v>
      </c>
      <c r="C37" s="4"/>
      <c r="D37" s="4">
        <v>992</v>
      </c>
      <c r="E37" s="4">
        <v>216</v>
      </c>
      <c r="F37" s="4">
        <v>775</v>
      </c>
      <c r="G37" s="8">
        <v>0.4</v>
      </c>
      <c r="H37" s="4">
        <v>60</v>
      </c>
      <c r="I37" s="4" t="s">
        <v>40</v>
      </c>
      <c r="J37" s="4">
        <v>218</v>
      </c>
      <c r="K37" s="4">
        <f t="shared" si="0"/>
        <v>-2</v>
      </c>
      <c r="L37" s="4"/>
      <c r="M37" s="4"/>
      <c r="N37" s="4">
        <v>100</v>
      </c>
      <c r="O37" s="4">
        <f t="shared" si="1"/>
        <v>43.2</v>
      </c>
      <c r="P37" s="5"/>
      <c r="Q37" s="5"/>
      <c r="R37" s="4"/>
      <c r="S37" s="4">
        <f t="shared" si="2"/>
        <v>20.25462962962963</v>
      </c>
      <c r="T37" s="4">
        <f t="shared" si="3"/>
        <v>20.25462962962963</v>
      </c>
      <c r="U37" s="4">
        <v>15.4</v>
      </c>
      <c r="V37" s="4">
        <v>108.8</v>
      </c>
      <c r="W37" s="4">
        <v>39.200000000000003</v>
      </c>
      <c r="X37" s="4">
        <v>54.6</v>
      </c>
      <c r="Y37" s="4">
        <v>70.400000000000006</v>
      </c>
      <c r="Z37" s="4">
        <v>63.8</v>
      </c>
      <c r="AA37" s="4">
        <v>130.4</v>
      </c>
      <c r="AB37" s="4">
        <v>88.4</v>
      </c>
      <c r="AC37" s="4">
        <v>72.400000000000006</v>
      </c>
      <c r="AD37" s="4">
        <v>53.4</v>
      </c>
      <c r="AE37" s="4"/>
      <c r="AF37" s="4">
        <f t="shared" si="9"/>
        <v>0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s="6" customFormat="1" x14ac:dyDescent="0.25">
      <c r="A38" s="31" t="s">
        <v>75</v>
      </c>
      <c r="B38" s="32" t="s">
        <v>39</v>
      </c>
      <c r="C38" s="32">
        <v>65</v>
      </c>
      <c r="D38" s="32">
        <v>101</v>
      </c>
      <c r="E38" s="32">
        <v>132</v>
      </c>
      <c r="F38" s="33"/>
      <c r="G38" s="34">
        <v>0</v>
      </c>
      <c r="H38" s="35">
        <v>45</v>
      </c>
      <c r="I38" s="36" t="s">
        <v>37</v>
      </c>
      <c r="J38" s="35">
        <v>143</v>
      </c>
      <c r="K38" s="35">
        <f t="shared" si="0"/>
        <v>-11</v>
      </c>
      <c r="L38" s="35"/>
      <c r="M38" s="35"/>
      <c r="N38" s="35"/>
      <c r="O38" s="35">
        <f t="shared" si="1"/>
        <v>26.4</v>
      </c>
      <c r="P38" s="41"/>
      <c r="Q38" s="41"/>
      <c r="R38" s="35"/>
      <c r="S38" s="35">
        <f t="shared" si="2"/>
        <v>0</v>
      </c>
      <c r="T38" s="35">
        <f t="shared" si="3"/>
        <v>0</v>
      </c>
      <c r="U38" s="35">
        <v>14.2</v>
      </c>
      <c r="V38" s="35">
        <v>16</v>
      </c>
      <c r="W38" s="35">
        <v>11.2</v>
      </c>
      <c r="X38" s="35">
        <v>0</v>
      </c>
      <c r="Y38" s="35">
        <v>18.600000000000001</v>
      </c>
      <c r="Z38" s="35">
        <v>0.6</v>
      </c>
      <c r="AA38" s="35">
        <v>0</v>
      </c>
      <c r="AB38" s="35">
        <v>0</v>
      </c>
      <c r="AC38" s="35">
        <v>0</v>
      </c>
      <c r="AD38" s="35">
        <v>0</v>
      </c>
      <c r="AE38" s="36" t="s">
        <v>162</v>
      </c>
      <c r="AF38" s="35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s="18" customFormat="1" ht="15.75" thickBot="1" x14ac:dyDescent="0.3">
      <c r="A39" s="29" t="s">
        <v>161</v>
      </c>
      <c r="B39" s="30" t="s">
        <v>39</v>
      </c>
      <c r="C39" s="37"/>
      <c r="D39" s="37"/>
      <c r="E39" s="37"/>
      <c r="F39" s="38"/>
      <c r="G39" s="39">
        <v>0.84</v>
      </c>
      <c r="H39" s="40">
        <v>50</v>
      </c>
      <c r="I39" s="40" t="s">
        <v>40</v>
      </c>
      <c r="J39" s="40"/>
      <c r="K39" s="40"/>
      <c r="L39" s="40"/>
      <c r="M39" s="40"/>
      <c r="N39" s="40"/>
      <c r="O39" s="40">
        <f t="shared" si="1"/>
        <v>0</v>
      </c>
      <c r="P39" s="42">
        <v>200</v>
      </c>
      <c r="Q39" s="42"/>
      <c r="R39" s="40"/>
      <c r="S39" s="40" t="e">
        <f t="shared" si="2"/>
        <v>#DIV/0!</v>
      </c>
      <c r="T39" s="40" t="e">
        <f t="shared" si="3"/>
        <v>#DIV/0!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3" t="s">
        <v>163</v>
      </c>
      <c r="AF39" s="40">
        <f t="shared" si="9"/>
        <v>168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4" t="s">
        <v>76</v>
      </c>
      <c r="B40" s="4" t="s">
        <v>39</v>
      </c>
      <c r="C40" s="4">
        <v>138</v>
      </c>
      <c r="D40" s="4">
        <v>220</v>
      </c>
      <c r="E40" s="4">
        <v>133</v>
      </c>
      <c r="F40" s="4">
        <v>182</v>
      </c>
      <c r="G40" s="8">
        <v>0.1</v>
      </c>
      <c r="H40" s="4">
        <v>45</v>
      </c>
      <c r="I40" s="4" t="s">
        <v>40</v>
      </c>
      <c r="J40" s="4">
        <v>138</v>
      </c>
      <c r="K40" s="4">
        <f t="shared" si="0"/>
        <v>-5</v>
      </c>
      <c r="L40" s="4"/>
      <c r="M40" s="4"/>
      <c r="N40" s="4"/>
      <c r="O40" s="4">
        <f t="shared" si="1"/>
        <v>26.6</v>
      </c>
      <c r="P40" s="5">
        <f t="shared" ref="P40:P75" si="10">13*O40-N40-F40</f>
        <v>163.80000000000001</v>
      </c>
      <c r="Q40" s="5"/>
      <c r="R40" s="4"/>
      <c r="S40" s="4">
        <f t="shared" si="2"/>
        <v>13</v>
      </c>
      <c r="T40" s="4">
        <f t="shared" si="3"/>
        <v>6.8421052631578947</v>
      </c>
      <c r="U40" s="4">
        <v>22.8</v>
      </c>
      <c r="V40" s="4">
        <v>20.399999999999999</v>
      </c>
      <c r="W40" s="4">
        <v>21</v>
      </c>
      <c r="X40" s="4">
        <v>30.2</v>
      </c>
      <c r="Y40" s="4">
        <v>33.799999999999997</v>
      </c>
      <c r="Z40" s="4">
        <v>52.6</v>
      </c>
      <c r="AA40" s="4">
        <v>21.8</v>
      </c>
      <c r="AB40" s="4">
        <v>39</v>
      </c>
      <c r="AC40" s="4">
        <v>50</v>
      </c>
      <c r="AD40" s="4">
        <v>41.2</v>
      </c>
      <c r="AE40" s="4"/>
      <c r="AF40" s="4">
        <f t="shared" si="9"/>
        <v>16.380000000000003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4" t="s">
        <v>77</v>
      </c>
      <c r="B41" s="4" t="s">
        <v>39</v>
      </c>
      <c r="C41" s="4">
        <v>93</v>
      </c>
      <c r="D41" s="4">
        <v>378</v>
      </c>
      <c r="E41" s="4">
        <v>134</v>
      </c>
      <c r="F41" s="4">
        <v>279</v>
      </c>
      <c r="G41" s="8">
        <v>0.1</v>
      </c>
      <c r="H41" s="4">
        <v>60</v>
      </c>
      <c r="I41" s="4" t="s">
        <v>40</v>
      </c>
      <c r="J41" s="4">
        <v>140</v>
      </c>
      <c r="K41" s="4">
        <f t="shared" ref="K41:K73" si="11">E41-J41</f>
        <v>-6</v>
      </c>
      <c r="L41" s="4"/>
      <c r="M41" s="4"/>
      <c r="N41" s="4"/>
      <c r="O41" s="4">
        <f t="shared" si="1"/>
        <v>26.8</v>
      </c>
      <c r="P41" s="5">
        <f t="shared" si="10"/>
        <v>69.400000000000034</v>
      </c>
      <c r="Q41" s="5"/>
      <c r="R41" s="4"/>
      <c r="S41" s="4">
        <f t="shared" si="2"/>
        <v>13.000000000000002</v>
      </c>
      <c r="T41" s="4">
        <f t="shared" si="3"/>
        <v>10.41044776119403</v>
      </c>
      <c r="U41" s="4">
        <v>29.6</v>
      </c>
      <c r="V41" s="4">
        <v>29.8</v>
      </c>
      <c r="W41" s="4">
        <v>23.8</v>
      </c>
      <c r="X41" s="4">
        <v>16.600000000000001</v>
      </c>
      <c r="Y41" s="4">
        <v>35.4</v>
      </c>
      <c r="Z41" s="4">
        <v>13</v>
      </c>
      <c r="AA41" s="4">
        <v>69.599999999999994</v>
      </c>
      <c r="AB41" s="4">
        <v>59.2</v>
      </c>
      <c r="AC41" s="4">
        <v>32.799999999999997</v>
      </c>
      <c r="AD41" s="4">
        <v>36.200000000000003</v>
      </c>
      <c r="AE41" s="4"/>
      <c r="AF41" s="4">
        <f t="shared" si="9"/>
        <v>6.9400000000000039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4" t="s">
        <v>78</v>
      </c>
      <c r="B42" s="4" t="s">
        <v>39</v>
      </c>
      <c r="C42" s="4">
        <v>164</v>
      </c>
      <c r="D42" s="4">
        <v>280</v>
      </c>
      <c r="E42" s="4">
        <v>132</v>
      </c>
      <c r="F42" s="4">
        <v>280</v>
      </c>
      <c r="G42" s="8">
        <v>0.1</v>
      </c>
      <c r="H42" s="4">
        <v>60</v>
      </c>
      <c r="I42" s="4" t="s">
        <v>40</v>
      </c>
      <c r="J42" s="4">
        <v>157</v>
      </c>
      <c r="K42" s="4">
        <f t="shared" si="11"/>
        <v>-25</v>
      </c>
      <c r="L42" s="4"/>
      <c r="M42" s="4"/>
      <c r="N42" s="4"/>
      <c r="O42" s="4">
        <f t="shared" si="1"/>
        <v>26.4</v>
      </c>
      <c r="P42" s="5">
        <f t="shared" si="10"/>
        <v>63.199999999999989</v>
      </c>
      <c r="Q42" s="5"/>
      <c r="R42" s="4"/>
      <c r="S42" s="4">
        <f t="shared" si="2"/>
        <v>13</v>
      </c>
      <c r="T42" s="4">
        <f t="shared" si="3"/>
        <v>10.606060606060607</v>
      </c>
      <c r="U42" s="4">
        <v>27.6</v>
      </c>
      <c r="V42" s="4">
        <v>17.600000000000001</v>
      </c>
      <c r="W42" s="4">
        <v>22.2</v>
      </c>
      <c r="X42" s="4">
        <v>31.8</v>
      </c>
      <c r="Y42" s="4">
        <v>34</v>
      </c>
      <c r="Z42" s="4">
        <v>19</v>
      </c>
      <c r="AA42" s="4">
        <v>60.2</v>
      </c>
      <c r="AB42" s="4">
        <v>57.8</v>
      </c>
      <c r="AC42" s="4">
        <v>32.799999999999997</v>
      </c>
      <c r="AD42" s="4">
        <v>35.4</v>
      </c>
      <c r="AE42" s="4"/>
      <c r="AF42" s="4">
        <f t="shared" si="9"/>
        <v>6.3199999999999994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4" t="s">
        <v>79</v>
      </c>
      <c r="B43" s="4" t="s">
        <v>39</v>
      </c>
      <c r="C43" s="4">
        <v>91</v>
      </c>
      <c r="D43" s="4">
        <v>764</v>
      </c>
      <c r="E43" s="4">
        <v>203</v>
      </c>
      <c r="F43" s="4">
        <v>552</v>
      </c>
      <c r="G43" s="8">
        <v>0.4</v>
      </c>
      <c r="H43" s="4">
        <v>45</v>
      </c>
      <c r="I43" s="4" t="s">
        <v>40</v>
      </c>
      <c r="J43" s="4">
        <v>220</v>
      </c>
      <c r="K43" s="4">
        <f t="shared" si="11"/>
        <v>-17</v>
      </c>
      <c r="L43" s="4"/>
      <c r="M43" s="4"/>
      <c r="N43" s="4">
        <v>100</v>
      </c>
      <c r="O43" s="4">
        <f t="shared" si="1"/>
        <v>40.6</v>
      </c>
      <c r="P43" s="5"/>
      <c r="Q43" s="5"/>
      <c r="R43" s="4"/>
      <c r="S43" s="4">
        <f t="shared" si="2"/>
        <v>16.059113300492609</v>
      </c>
      <c r="T43" s="4">
        <f t="shared" si="3"/>
        <v>16.059113300492609</v>
      </c>
      <c r="U43" s="4">
        <v>61.4</v>
      </c>
      <c r="V43" s="4">
        <v>76.8</v>
      </c>
      <c r="W43" s="4">
        <v>28.6</v>
      </c>
      <c r="X43" s="4">
        <v>56.8</v>
      </c>
      <c r="Y43" s="4">
        <v>34.4</v>
      </c>
      <c r="Z43" s="4">
        <v>40.6</v>
      </c>
      <c r="AA43" s="4">
        <v>52.8</v>
      </c>
      <c r="AB43" s="4">
        <v>36</v>
      </c>
      <c r="AC43" s="4">
        <v>39.799999999999997</v>
      </c>
      <c r="AD43" s="4">
        <v>35.4</v>
      </c>
      <c r="AE43" s="4"/>
      <c r="AF43" s="4">
        <f t="shared" si="9"/>
        <v>0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4" t="s">
        <v>80</v>
      </c>
      <c r="B44" s="4" t="s">
        <v>39</v>
      </c>
      <c r="C44" s="4">
        <v>86</v>
      </c>
      <c r="D44" s="4">
        <v>30</v>
      </c>
      <c r="E44" s="4">
        <v>26</v>
      </c>
      <c r="F44" s="4">
        <v>82</v>
      </c>
      <c r="G44" s="8">
        <v>0.3</v>
      </c>
      <c r="H44" s="4" t="e">
        <v>#N/A</v>
      </c>
      <c r="I44" s="4" t="s">
        <v>40</v>
      </c>
      <c r="J44" s="4">
        <v>32</v>
      </c>
      <c r="K44" s="4">
        <f t="shared" si="11"/>
        <v>-6</v>
      </c>
      <c r="L44" s="4"/>
      <c r="M44" s="4"/>
      <c r="N44" s="12">
        <v>100</v>
      </c>
      <c r="O44" s="4">
        <f t="shared" si="1"/>
        <v>5.2</v>
      </c>
      <c r="P44" s="5"/>
      <c r="Q44" s="5"/>
      <c r="R44" s="4"/>
      <c r="S44" s="4">
        <f t="shared" si="2"/>
        <v>35</v>
      </c>
      <c r="T44" s="4">
        <f t="shared" si="3"/>
        <v>35</v>
      </c>
      <c r="U44" s="4">
        <v>1.8</v>
      </c>
      <c r="V44" s="4">
        <v>3.6</v>
      </c>
      <c r="W44" s="4">
        <v>9.6</v>
      </c>
      <c r="X44" s="4">
        <v>7.4</v>
      </c>
      <c r="Y44" s="4">
        <v>4.5999999999999996</v>
      </c>
      <c r="Z44" s="4">
        <v>10.199999999999999</v>
      </c>
      <c r="AA44" s="4">
        <v>14.8</v>
      </c>
      <c r="AB44" s="4">
        <v>13.8</v>
      </c>
      <c r="AC44" s="4">
        <v>19</v>
      </c>
      <c r="AD44" s="4">
        <v>10.6</v>
      </c>
      <c r="AE44" s="27" t="s">
        <v>71</v>
      </c>
      <c r="AF44" s="4">
        <f t="shared" si="9"/>
        <v>0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4" t="s">
        <v>81</v>
      </c>
      <c r="B45" s="4" t="s">
        <v>36</v>
      </c>
      <c r="C45" s="4">
        <v>245.899</v>
      </c>
      <c r="D45" s="4">
        <v>365.66800000000001</v>
      </c>
      <c r="E45" s="4">
        <v>194.471</v>
      </c>
      <c r="F45" s="4">
        <v>366.048</v>
      </c>
      <c r="G45" s="8">
        <v>1</v>
      </c>
      <c r="H45" s="4">
        <v>60</v>
      </c>
      <c r="I45" s="4" t="s">
        <v>44</v>
      </c>
      <c r="J45" s="4">
        <v>198.2</v>
      </c>
      <c r="K45" s="4">
        <f t="shared" si="11"/>
        <v>-3.728999999999985</v>
      </c>
      <c r="L45" s="4"/>
      <c r="M45" s="4"/>
      <c r="N45" s="4">
        <v>100</v>
      </c>
      <c r="O45" s="4">
        <f t="shared" si="1"/>
        <v>38.894199999999998</v>
      </c>
      <c r="P45" s="5">
        <f>14*O45-N45-F45</f>
        <v>78.47079999999994</v>
      </c>
      <c r="Q45" s="5"/>
      <c r="R45" s="4"/>
      <c r="S45" s="4">
        <f t="shared" si="2"/>
        <v>14</v>
      </c>
      <c r="T45" s="4">
        <f t="shared" si="3"/>
        <v>11.982454967578715</v>
      </c>
      <c r="U45" s="4">
        <v>44.018000000000001</v>
      </c>
      <c r="V45" s="4">
        <v>43.773200000000003</v>
      </c>
      <c r="W45" s="4">
        <v>33.919600000000003</v>
      </c>
      <c r="X45" s="4">
        <v>47.7804</v>
      </c>
      <c r="Y45" s="4">
        <v>52.772799999999997</v>
      </c>
      <c r="Z45" s="4">
        <v>53.555199999999999</v>
      </c>
      <c r="AA45" s="4">
        <v>77.083799999999997</v>
      </c>
      <c r="AB45" s="4">
        <v>64.191600000000008</v>
      </c>
      <c r="AC45" s="4">
        <v>51.069200000000002</v>
      </c>
      <c r="AD45" s="4">
        <v>45.866199999999999</v>
      </c>
      <c r="AE45" s="4"/>
      <c r="AF45" s="4">
        <f t="shared" si="9"/>
        <v>78.47079999999994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4" t="s">
        <v>82</v>
      </c>
      <c r="B46" s="4" t="s">
        <v>36</v>
      </c>
      <c r="C46" s="4">
        <v>297.63200000000001</v>
      </c>
      <c r="D46" s="4">
        <v>359.21</v>
      </c>
      <c r="E46" s="4">
        <v>304.86799999999999</v>
      </c>
      <c r="F46" s="4">
        <v>280.27999999999997</v>
      </c>
      <c r="G46" s="8">
        <v>1</v>
      </c>
      <c r="H46" s="4">
        <v>45</v>
      </c>
      <c r="I46" s="4" t="s">
        <v>40</v>
      </c>
      <c r="J46" s="4">
        <v>312.3</v>
      </c>
      <c r="K46" s="4">
        <f t="shared" si="11"/>
        <v>-7.4320000000000164</v>
      </c>
      <c r="L46" s="4"/>
      <c r="M46" s="4"/>
      <c r="N46" s="4">
        <v>100</v>
      </c>
      <c r="O46" s="4">
        <f t="shared" si="1"/>
        <v>60.973599999999998</v>
      </c>
      <c r="P46" s="5">
        <f t="shared" si="10"/>
        <v>412.3768</v>
      </c>
      <c r="Q46" s="5"/>
      <c r="R46" s="4"/>
      <c r="S46" s="4">
        <f t="shared" si="2"/>
        <v>13</v>
      </c>
      <c r="T46" s="4">
        <f t="shared" si="3"/>
        <v>6.2367975648477376</v>
      </c>
      <c r="U46" s="4">
        <v>43.851599999999998</v>
      </c>
      <c r="V46" s="4">
        <v>40.589399999999998</v>
      </c>
      <c r="W46" s="4">
        <v>43.712200000000003</v>
      </c>
      <c r="X46" s="4">
        <v>45.191800000000001</v>
      </c>
      <c r="Y46" s="4">
        <v>43.186</v>
      </c>
      <c r="Z46" s="4">
        <v>50.336599999999997</v>
      </c>
      <c r="AA46" s="4">
        <v>36.656999999999996</v>
      </c>
      <c r="AB46" s="4">
        <v>35.595399999999998</v>
      </c>
      <c r="AC46" s="4">
        <v>38.465800000000002</v>
      </c>
      <c r="AD46" s="4">
        <v>42.874600000000001</v>
      </c>
      <c r="AE46" s="4"/>
      <c r="AF46" s="4">
        <f t="shared" si="9"/>
        <v>412.3768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4" t="s">
        <v>83</v>
      </c>
      <c r="B47" s="4" t="s">
        <v>36</v>
      </c>
      <c r="C47" s="4">
        <v>167.39400000000001</v>
      </c>
      <c r="D47" s="4">
        <v>481.62700000000001</v>
      </c>
      <c r="E47" s="4">
        <v>252.96600000000001</v>
      </c>
      <c r="F47" s="4">
        <v>326.94499999999999</v>
      </c>
      <c r="G47" s="8">
        <v>1</v>
      </c>
      <c r="H47" s="4">
        <v>45</v>
      </c>
      <c r="I47" s="4" t="s">
        <v>40</v>
      </c>
      <c r="J47" s="4">
        <v>257.3</v>
      </c>
      <c r="K47" s="4">
        <f t="shared" si="11"/>
        <v>-4.3340000000000032</v>
      </c>
      <c r="L47" s="4"/>
      <c r="M47" s="4"/>
      <c r="N47" s="4">
        <v>200</v>
      </c>
      <c r="O47" s="4">
        <f t="shared" si="1"/>
        <v>50.593200000000003</v>
      </c>
      <c r="P47" s="5">
        <f t="shared" si="10"/>
        <v>130.7666000000001</v>
      </c>
      <c r="Q47" s="5"/>
      <c r="R47" s="4"/>
      <c r="S47" s="4">
        <f t="shared" si="2"/>
        <v>13.000000000000002</v>
      </c>
      <c r="T47" s="4">
        <f t="shared" si="3"/>
        <v>10.415332495276044</v>
      </c>
      <c r="U47" s="4">
        <v>52.731200000000001</v>
      </c>
      <c r="V47" s="4">
        <v>45.7014</v>
      </c>
      <c r="W47" s="4">
        <v>39.399000000000001</v>
      </c>
      <c r="X47" s="4">
        <v>40.0306</v>
      </c>
      <c r="Y47" s="4">
        <v>44.078000000000003</v>
      </c>
      <c r="Z47" s="4">
        <v>43.291800000000002</v>
      </c>
      <c r="AA47" s="4">
        <v>47.689</v>
      </c>
      <c r="AB47" s="4">
        <v>43.711399999999998</v>
      </c>
      <c r="AC47" s="4">
        <v>39.905799999999999</v>
      </c>
      <c r="AD47" s="4">
        <v>43.5002</v>
      </c>
      <c r="AE47" s="4"/>
      <c r="AF47" s="4">
        <f t="shared" si="9"/>
        <v>130.7666000000001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4" t="s">
        <v>84</v>
      </c>
      <c r="B48" s="4" t="s">
        <v>39</v>
      </c>
      <c r="C48" s="4">
        <v>26</v>
      </c>
      <c r="D48" s="4">
        <v>1</v>
      </c>
      <c r="E48" s="4">
        <v>14</v>
      </c>
      <c r="F48" s="4">
        <v>12</v>
      </c>
      <c r="G48" s="8">
        <v>0.09</v>
      </c>
      <c r="H48" s="4">
        <v>45</v>
      </c>
      <c r="I48" s="4" t="s">
        <v>40</v>
      </c>
      <c r="J48" s="4">
        <v>14</v>
      </c>
      <c r="K48" s="4">
        <f t="shared" si="11"/>
        <v>0</v>
      </c>
      <c r="L48" s="4"/>
      <c r="M48" s="4"/>
      <c r="N48" s="4"/>
      <c r="O48" s="4">
        <f t="shared" si="1"/>
        <v>2.8</v>
      </c>
      <c r="P48" s="5">
        <f t="shared" si="10"/>
        <v>24.4</v>
      </c>
      <c r="Q48" s="5"/>
      <c r="R48" s="4"/>
      <c r="S48" s="4">
        <f t="shared" si="2"/>
        <v>13</v>
      </c>
      <c r="T48" s="4">
        <f t="shared" si="3"/>
        <v>4.2857142857142856</v>
      </c>
      <c r="U48" s="4">
        <v>1.4</v>
      </c>
      <c r="V48" s="4">
        <v>0.4</v>
      </c>
      <c r="W48" s="4">
        <v>2.4</v>
      </c>
      <c r="X48" s="4">
        <v>3</v>
      </c>
      <c r="Y48" s="4">
        <v>0.2</v>
      </c>
      <c r="Z48" s="4">
        <v>3</v>
      </c>
      <c r="AA48" s="4">
        <v>3.6</v>
      </c>
      <c r="AB48" s="4">
        <v>4</v>
      </c>
      <c r="AC48" s="4">
        <v>2.6</v>
      </c>
      <c r="AD48" s="4">
        <v>0.8</v>
      </c>
      <c r="AE48" s="28" t="s">
        <v>42</v>
      </c>
      <c r="AF48" s="4">
        <f t="shared" si="9"/>
        <v>2.1959999999999997</v>
      </c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4" t="s">
        <v>85</v>
      </c>
      <c r="B49" s="4" t="s">
        <v>36</v>
      </c>
      <c r="C49" s="4">
        <v>144.721</v>
      </c>
      <c r="D49" s="4">
        <v>426.21800000000002</v>
      </c>
      <c r="E49" s="4">
        <v>223.61799999999999</v>
      </c>
      <c r="F49" s="4">
        <v>300.55200000000002</v>
      </c>
      <c r="G49" s="8">
        <v>1</v>
      </c>
      <c r="H49" s="4">
        <v>45</v>
      </c>
      <c r="I49" s="4" t="s">
        <v>40</v>
      </c>
      <c r="J49" s="4">
        <v>223</v>
      </c>
      <c r="K49" s="4">
        <f t="shared" si="11"/>
        <v>0.617999999999995</v>
      </c>
      <c r="L49" s="4"/>
      <c r="M49" s="4"/>
      <c r="N49" s="4"/>
      <c r="O49" s="4">
        <f t="shared" si="1"/>
        <v>44.723599999999998</v>
      </c>
      <c r="P49" s="5">
        <f t="shared" si="10"/>
        <v>280.85479999999995</v>
      </c>
      <c r="Q49" s="5"/>
      <c r="R49" s="4"/>
      <c r="S49" s="4">
        <f t="shared" si="2"/>
        <v>13</v>
      </c>
      <c r="T49" s="4">
        <f t="shared" si="3"/>
        <v>6.7202103587367752</v>
      </c>
      <c r="U49" s="4">
        <v>32.197800000000001</v>
      </c>
      <c r="V49" s="4">
        <v>30.555399999999999</v>
      </c>
      <c r="W49" s="4">
        <v>28.261399999999998</v>
      </c>
      <c r="X49" s="4">
        <v>37.157200000000003</v>
      </c>
      <c r="Y49" s="4">
        <v>39.151799999999987</v>
      </c>
      <c r="Z49" s="4">
        <v>33.187800000000003</v>
      </c>
      <c r="AA49" s="4">
        <v>38.102999999999987</v>
      </c>
      <c r="AB49" s="4">
        <v>29.477</v>
      </c>
      <c r="AC49" s="4">
        <v>28.810400000000001</v>
      </c>
      <c r="AD49" s="4">
        <v>29.804200000000002</v>
      </c>
      <c r="AE49" s="4"/>
      <c r="AF49" s="4">
        <f t="shared" si="9"/>
        <v>280.85479999999995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15.75" thickBot="1" x14ac:dyDescent="0.3">
      <c r="A50" s="4" t="s">
        <v>86</v>
      </c>
      <c r="B50" s="4" t="s">
        <v>36</v>
      </c>
      <c r="C50" s="4">
        <v>146.29300000000001</v>
      </c>
      <c r="D50" s="4">
        <v>504.72300000000001</v>
      </c>
      <c r="E50" s="4">
        <v>174.952</v>
      </c>
      <c r="F50" s="4">
        <v>417.411</v>
      </c>
      <c r="G50" s="8">
        <v>1</v>
      </c>
      <c r="H50" s="4">
        <v>45</v>
      </c>
      <c r="I50" s="4" t="s">
        <v>40</v>
      </c>
      <c r="J50" s="4">
        <v>161.80000000000001</v>
      </c>
      <c r="K50" s="4">
        <f t="shared" si="11"/>
        <v>13.151999999999987</v>
      </c>
      <c r="L50" s="4"/>
      <c r="M50" s="4"/>
      <c r="N50" s="4"/>
      <c r="O50" s="4">
        <f t="shared" si="1"/>
        <v>34.990400000000001</v>
      </c>
      <c r="P50" s="5">
        <f t="shared" si="10"/>
        <v>37.464200000000005</v>
      </c>
      <c r="Q50" s="5"/>
      <c r="R50" s="4"/>
      <c r="S50" s="4">
        <f t="shared" si="2"/>
        <v>13</v>
      </c>
      <c r="T50" s="4">
        <f t="shared" si="3"/>
        <v>11.929300608166811</v>
      </c>
      <c r="U50" s="4">
        <v>42.936999999999998</v>
      </c>
      <c r="V50" s="4">
        <v>32.451000000000001</v>
      </c>
      <c r="W50" s="4">
        <v>30.9376</v>
      </c>
      <c r="X50" s="4">
        <v>38.764600000000002</v>
      </c>
      <c r="Y50" s="4">
        <v>42.788200000000003</v>
      </c>
      <c r="Z50" s="4">
        <v>38.3904</v>
      </c>
      <c r="AA50" s="4">
        <v>34.041800000000002</v>
      </c>
      <c r="AB50" s="4">
        <v>40.388199999999998</v>
      </c>
      <c r="AC50" s="4">
        <v>47.028599999999997</v>
      </c>
      <c r="AD50" s="4">
        <v>30.5852</v>
      </c>
      <c r="AE50" s="4"/>
      <c r="AF50" s="4">
        <f t="shared" si="9"/>
        <v>37.464200000000005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s="6" customFormat="1" x14ac:dyDescent="0.25">
      <c r="A51" s="31" t="s">
        <v>87</v>
      </c>
      <c r="B51" s="32" t="s">
        <v>39</v>
      </c>
      <c r="C51" s="32">
        <v>184</v>
      </c>
      <c r="D51" s="32">
        <v>1176</v>
      </c>
      <c r="E51" s="32">
        <v>278</v>
      </c>
      <c r="F51" s="33">
        <v>908</v>
      </c>
      <c r="G51" s="34">
        <v>0</v>
      </c>
      <c r="H51" s="35">
        <v>45</v>
      </c>
      <c r="I51" s="36" t="s">
        <v>37</v>
      </c>
      <c r="J51" s="35">
        <v>349</v>
      </c>
      <c r="K51" s="35">
        <f t="shared" si="11"/>
        <v>-71</v>
      </c>
      <c r="L51" s="35"/>
      <c r="M51" s="35"/>
      <c r="N51" s="35"/>
      <c r="O51" s="35">
        <f t="shared" si="1"/>
        <v>55.6</v>
      </c>
      <c r="P51" s="41"/>
      <c r="Q51" s="41"/>
      <c r="R51" s="35"/>
      <c r="S51" s="35">
        <f t="shared" si="2"/>
        <v>16.330935251798561</v>
      </c>
      <c r="T51" s="35">
        <f t="shared" si="3"/>
        <v>16.330935251798561</v>
      </c>
      <c r="U51" s="35">
        <v>85.6</v>
      </c>
      <c r="V51" s="35">
        <v>103</v>
      </c>
      <c r="W51" s="35">
        <v>68.400000000000006</v>
      </c>
      <c r="X51" s="35">
        <v>82.2</v>
      </c>
      <c r="Y51" s="35">
        <v>115.2</v>
      </c>
      <c r="Z51" s="35">
        <v>94</v>
      </c>
      <c r="AA51" s="35">
        <v>188.4</v>
      </c>
      <c r="AB51" s="35">
        <v>126.4</v>
      </c>
      <c r="AC51" s="35">
        <v>104.4</v>
      </c>
      <c r="AD51" s="35">
        <v>88</v>
      </c>
      <c r="AE51" s="36" t="s">
        <v>165</v>
      </c>
      <c r="AF51" s="35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s="18" customFormat="1" ht="15.75" thickBot="1" x14ac:dyDescent="0.3">
      <c r="A52" s="29" t="s">
        <v>164</v>
      </c>
      <c r="B52" s="30" t="s">
        <v>39</v>
      </c>
      <c r="C52" s="37"/>
      <c r="D52" s="37"/>
      <c r="E52" s="37"/>
      <c r="F52" s="38"/>
      <c r="G52" s="39">
        <v>0.28000000000000003</v>
      </c>
      <c r="H52" s="40">
        <v>50</v>
      </c>
      <c r="I52" s="40" t="s">
        <v>40</v>
      </c>
      <c r="J52" s="40"/>
      <c r="K52" s="40"/>
      <c r="L52" s="40"/>
      <c r="M52" s="40"/>
      <c r="N52" s="40"/>
      <c r="O52" s="40">
        <f t="shared" ref="O52" si="12">E52/5</f>
        <v>0</v>
      </c>
      <c r="P52" s="42"/>
      <c r="Q52" s="42"/>
      <c r="R52" s="40"/>
      <c r="S52" s="40" t="e">
        <f t="shared" ref="S52" si="13">(F52+N52+P52)/O52</f>
        <v>#DIV/0!</v>
      </c>
      <c r="T52" s="40" t="e">
        <f t="shared" ref="T52" si="14">(F52+N52)/O52</f>
        <v>#DIV/0!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3" t="s">
        <v>166</v>
      </c>
      <c r="AF52" s="40">
        <f t="shared" ref="AF52" si="15">G52*P52</f>
        <v>0</v>
      </c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s="6" customFormat="1" x14ac:dyDescent="0.25">
      <c r="A53" s="31" t="s">
        <v>88</v>
      </c>
      <c r="B53" s="32" t="s">
        <v>39</v>
      </c>
      <c r="C53" s="32">
        <v>-6</v>
      </c>
      <c r="D53" s="32">
        <v>1247</v>
      </c>
      <c r="E53" s="32">
        <v>470</v>
      </c>
      <c r="F53" s="33">
        <v>769</v>
      </c>
      <c r="G53" s="34">
        <v>0</v>
      </c>
      <c r="H53" s="35">
        <v>45</v>
      </c>
      <c r="I53" s="36" t="s">
        <v>37</v>
      </c>
      <c r="J53" s="35">
        <v>471</v>
      </c>
      <c r="K53" s="35">
        <f t="shared" si="11"/>
        <v>-1</v>
      </c>
      <c r="L53" s="35"/>
      <c r="M53" s="35"/>
      <c r="N53" s="35"/>
      <c r="O53" s="35">
        <f t="shared" si="1"/>
        <v>94</v>
      </c>
      <c r="P53" s="41"/>
      <c r="Q53" s="41"/>
      <c r="R53" s="35"/>
      <c r="S53" s="35">
        <f t="shared" si="2"/>
        <v>8.1808510638297864</v>
      </c>
      <c r="T53" s="35">
        <f t="shared" si="3"/>
        <v>8.1808510638297864</v>
      </c>
      <c r="U53" s="35">
        <v>39.4</v>
      </c>
      <c r="V53" s="35">
        <v>115.8</v>
      </c>
      <c r="W53" s="35">
        <v>56.2</v>
      </c>
      <c r="X53" s="35">
        <v>63.4</v>
      </c>
      <c r="Y53" s="35">
        <v>53.8</v>
      </c>
      <c r="Z53" s="35">
        <v>41.8</v>
      </c>
      <c r="AA53" s="35">
        <v>125.8</v>
      </c>
      <c r="AB53" s="35">
        <v>74.400000000000006</v>
      </c>
      <c r="AC53" s="35">
        <v>93.8</v>
      </c>
      <c r="AD53" s="35">
        <v>86.6</v>
      </c>
      <c r="AE53" s="36" t="s">
        <v>169</v>
      </c>
      <c r="AF53" s="35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s="18" customFormat="1" ht="15.75" thickBot="1" x14ac:dyDescent="0.3">
      <c r="A54" s="29" t="s">
        <v>167</v>
      </c>
      <c r="B54" s="30" t="s">
        <v>39</v>
      </c>
      <c r="C54" s="37"/>
      <c r="D54" s="37"/>
      <c r="E54" s="37"/>
      <c r="F54" s="38"/>
      <c r="G54" s="39">
        <v>0.35</v>
      </c>
      <c r="H54" s="40">
        <v>50</v>
      </c>
      <c r="I54" s="40" t="s">
        <v>40</v>
      </c>
      <c r="J54" s="40"/>
      <c r="K54" s="40"/>
      <c r="L54" s="40"/>
      <c r="M54" s="40"/>
      <c r="N54" s="40"/>
      <c r="O54" s="40">
        <f t="shared" si="1"/>
        <v>0</v>
      </c>
      <c r="P54" s="42">
        <v>400</v>
      </c>
      <c r="Q54" s="42"/>
      <c r="R54" s="40"/>
      <c r="S54" s="40" t="e">
        <f t="shared" si="2"/>
        <v>#DIV/0!</v>
      </c>
      <c r="T54" s="40" t="e">
        <f t="shared" si="3"/>
        <v>#DIV/0!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3" t="s">
        <v>168</v>
      </c>
      <c r="AF54" s="40">
        <f t="shared" si="9"/>
        <v>140</v>
      </c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15.75" thickBot="1" x14ac:dyDescent="0.3">
      <c r="A55" s="4" t="s">
        <v>89</v>
      </c>
      <c r="B55" s="4" t="s">
        <v>39</v>
      </c>
      <c r="C55" s="4">
        <v>8</v>
      </c>
      <c r="D55" s="4">
        <v>1120</v>
      </c>
      <c r="E55" s="4">
        <v>326</v>
      </c>
      <c r="F55" s="4">
        <v>792</v>
      </c>
      <c r="G55" s="8">
        <v>0.28000000000000003</v>
      </c>
      <c r="H55" s="4">
        <v>45</v>
      </c>
      <c r="I55" s="4" t="s">
        <v>40</v>
      </c>
      <c r="J55" s="4">
        <v>339</v>
      </c>
      <c r="K55" s="4">
        <f t="shared" si="11"/>
        <v>-13</v>
      </c>
      <c r="L55" s="4"/>
      <c r="M55" s="4"/>
      <c r="N55" s="4"/>
      <c r="O55" s="4">
        <f t="shared" si="1"/>
        <v>65.2</v>
      </c>
      <c r="P55" s="5">
        <f t="shared" si="10"/>
        <v>55.600000000000023</v>
      </c>
      <c r="Q55" s="5"/>
      <c r="R55" s="4"/>
      <c r="S55" s="4">
        <f t="shared" si="2"/>
        <v>13</v>
      </c>
      <c r="T55" s="4">
        <f t="shared" si="3"/>
        <v>12.14723926380368</v>
      </c>
      <c r="U55" s="4">
        <v>52.8</v>
      </c>
      <c r="V55" s="4">
        <v>120</v>
      </c>
      <c r="W55" s="4">
        <v>59</v>
      </c>
      <c r="X55" s="4">
        <v>68.400000000000006</v>
      </c>
      <c r="Y55" s="4">
        <v>83.4</v>
      </c>
      <c r="Z55" s="4">
        <v>83.6</v>
      </c>
      <c r="AA55" s="4">
        <v>161.80000000000001</v>
      </c>
      <c r="AB55" s="4">
        <v>109.6</v>
      </c>
      <c r="AC55" s="4">
        <v>94.2</v>
      </c>
      <c r="AD55" s="4">
        <v>79.8</v>
      </c>
      <c r="AE55" s="4"/>
      <c r="AF55" s="4">
        <f t="shared" si="9"/>
        <v>15.568000000000008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s="6" customFormat="1" x14ac:dyDescent="0.25">
      <c r="A56" s="31" t="s">
        <v>90</v>
      </c>
      <c r="B56" s="32" t="s">
        <v>39</v>
      </c>
      <c r="C56" s="32">
        <v>269</v>
      </c>
      <c r="D56" s="32">
        <v>1529</v>
      </c>
      <c r="E56" s="32">
        <v>539</v>
      </c>
      <c r="F56" s="33">
        <v>1050</v>
      </c>
      <c r="G56" s="34">
        <v>0</v>
      </c>
      <c r="H56" s="35">
        <v>45</v>
      </c>
      <c r="I56" s="36" t="s">
        <v>37</v>
      </c>
      <c r="J56" s="35">
        <v>620</v>
      </c>
      <c r="K56" s="35">
        <f t="shared" si="11"/>
        <v>-81</v>
      </c>
      <c r="L56" s="35"/>
      <c r="M56" s="35"/>
      <c r="N56" s="35"/>
      <c r="O56" s="35">
        <f t="shared" si="1"/>
        <v>107.8</v>
      </c>
      <c r="P56" s="41"/>
      <c r="Q56" s="41"/>
      <c r="R56" s="35"/>
      <c r="S56" s="35">
        <f t="shared" si="2"/>
        <v>9.7402597402597397</v>
      </c>
      <c r="T56" s="35">
        <f t="shared" si="3"/>
        <v>9.7402597402597397</v>
      </c>
      <c r="U56" s="35">
        <v>109</v>
      </c>
      <c r="V56" s="35">
        <v>125.6</v>
      </c>
      <c r="W56" s="35">
        <v>85.2</v>
      </c>
      <c r="X56" s="35">
        <v>88.4</v>
      </c>
      <c r="Y56" s="35">
        <v>110.2</v>
      </c>
      <c r="Z56" s="35">
        <v>78.2</v>
      </c>
      <c r="AA56" s="35">
        <v>175.4</v>
      </c>
      <c r="AB56" s="35">
        <v>124.4</v>
      </c>
      <c r="AC56" s="35">
        <v>85.6</v>
      </c>
      <c r="AD56" s="35">
        <v>81.8</v>
      </c>
      <c r="AE56" s="36" t="s">
        <v>171</v>
      </c>
      <c r="AF56" s="35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s="18" customFormat="1" ht="15.75" thickBot="1" x14ac:dyDescent="0.3">
      <c r="A57" s="29" t="s">
        <v>170</v>
      </c>
      <c r="B57" s="30" t="s">
        <v>39</v>
      </c>
      <c r="C57" s="37"/>
      <c r="D57" s="37"/>
      <c r="E57" s="37"/>
      <c r="F57" s="38"/>
      <c r="G57" s="39">
        <v>0.35</v>
      </c>
      <c r="H57" s="40">
        <v>50</v>
      </c>
      <c r="I57" s="40" t="s">
        <v>40</v>
      </c>
      <c r="J57" s="40"/>
      <c r="K57" s="40"/>
      <c r="L57" s="40"/>
      <c r="M57" s="40"/>
      <c r="N57" s="40"/>
      <c r="O57" s="40">
        <f t="shared" si="1"/>
        <v>0</v>
      </c>
      <c r="P57" s="42">
        <v>400</v>
      </c>
      <c r="Q57" s="42"/>
      <c r="R57" s="40"/>
      <c r="S57" s="40" t="e">
        <f t="shared" si="2"/>
        <v>#DIV/0!</v>
      </c>
      <c r="T57" s="40" t="e">
        <f t="shared" si="3"/>
        <v>#DIV/0!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3" t="s">
        <v>172</v>
      </c>
      <c r="AF57" s="40">
        <f t="shared" si="9"/>
        <v>140</v>
      </c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4" t="s">
        <v>91</v>
      </c>
      <c r="B58" s="4" t="s">
        <v>39</v>
      </c>
      <c r="C58" s="4"/>
      <c r="D58" s="4">
        <v>1536</v>
      </c>
      <c r="E58" s="4">
        <v>307</v>
      </c>
      <c r="F58" s="4">
        <v>1229</v>
      </c>
      <c r="G58" s="8">
        <v>0.35</v>
      </c>
      <c r="H58" s="4">
        <v>45</v>
      </c>
      <c r="I58" s="4" t="s">
        <v>52</v>
      </c>
      <c r="J58" s="4">
        <v>308</v>
      </c>
      <c r="K58" s="4">
        <f t="shared" si="11"/>
        <v>-1</v>
      </c>
      <c r="L58" s="4"/>
      <c r="M58" s="4"/>
      <c r="N58" s="4"/>
      <c r="O58" s="4">
        <f t="shared" si="1"/>
        <v>61.4</v>
      </c>
      <c r="P58" s="5"/>
      <c r="Q58" s="5"/>
      <c r="R58" s="4"/>
      <c r="S58" s="4">
        <f t="shared" si="2"/>
        <v>20.016286644951141</v>
      </c>
      <c r="T58" s="4">
        <f t="shared" si="3"/>
        <v>20.016286644951141</v>
      </c>
      <c r="U58" s="4">
        <v>40.200000000000003</v>
      </c>
      <c r="V58" s="4">
        <v>137</v>
      </c>
      <c r="W58" s="4">
        <v>59.6</v>
      </c>
      <c r="X58" s="4">
        <v>52.2</v>
      </c>
      <c r="Y58" s="4">
        <v>111.6</v>
      </c>
      <c r="Z58" s="4">
        <v>56.8</v>
      </c>
      <c r="AA58" s="4">
        <v>183.02699999999999</v>
      </c>
      <c r="AB58" s="4">
        <v>126.027</v>
      </c>
      <c r="AC58" s="4">
        <v>80.2</v>
      </c>
      <c r="AD58" s="4">
        <v>83.6</v>
      </c>
      <c r="AE58" s="4"/>
      <c r="AF58" s="4">
        <f t="shared" si="9"/>
        <v>0</v>
      </c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4" t="s">
        <v>92</v>
      </c>
      <c r="B59" s="4" t="s">
        <v>39</v>
      </c>
      <c r="C59" s="4">
        <v>134</v>
      </c>
      <c r="D59" s="4">
        <v>419</v>
      </c>
      <c r="E59" s="4">
        <v>221</v>
      </c>
      <c r="F59" s="4">
        <v>258</v>
      </c>
      <c r="G59" s="8">
        <v>0.28000000000000003</v>
      </c>
      <c r="H59" s="4">
        <v>45</v>
      </c>
      <c r="I59" s="4" t="s">
        <v>40</v>
      </c>
      <c r="J59" s="4">
        <v>266</v>
      </c>
      <c r="K59" s="4">
        <f t="shared" si="11"/>
        <v>-45</v>
      </c>
      <c r="L59" s="4"/>
      <c r="M59" s="4"/>
      <c r="N59" s="4"/>
      <c r="O59" s="4">
        <f t="shared" si="1"/>
        <v>44.2</v>
      </c>
      <c r="P59" s="5">
        <f t="shared" si="10"/>
        <v>316.60000000000002</v>
      </c>
      <c r="Q59" s="5"/>
      <c r="R59" s="4"/>
      <c r="S59" s="4">
        <f t="shared" si="2"/>
        <v>13</v>
      </c>
      <c r="T59" s="4">
        <f t="shared" si="3"/>
        <v>5.8371040723981897</v>
      </c>
      <c r="U59" s="4">
        <v>31.2</v>
      </c>
      <c r="V59" s="4">
        <v>31.4</v>
      </c>
      <c r="W59" s="4">
        <v>26.4</v>
      </c>
      <c r="X59" s="4">
        <v>20</v>
      </c>
      <c r="Y59" s="4">
        <v>27.6</v>
      </c>
      <c r="Z59" s="4">
        <v>31</v>
      </c>
      <c r="AA59" s="4">
        <v>37.6</v>
      </c>
      <c r="AB59" s="4">
        <v>35</v>
      </c>
      <c r="AC59" s="4">
        <v>25.8</v>
      </c>
      <c r="AD59" s="4">
        <v>18.600000000000001</v>
      </c>
      <c r="AE59" s="4"/>
      <c r="AF59" s="4">
        <f t="shared" si="9"/>
        <v>88.64800000000001</v>
      </c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4" t="s">
        <v>93</v>
      </c>
      <c r="B60" s="4" t="s">
        <v>39</v>
      </c>
      <c r="C60" s="4">
        <v>5</v>
      </c>
      <c r="D60" s="4">
        <v>432</v>
      </c>
      <c r="E60" s="4">
        <v>275</v>
      </c>
      <c r="F60" s="4">
        <v>150</v>
      </c>
      <c r="G60" s="8">
        <v>0.41</v>
      </c>
      <c r="H60" s="4">
        <v>45</v>
      </c>
      <c r="I60" s="4" t="s">
        <v>40</v>
      </c>
      <c r="J60" s="4">
        <v>286</v>
      </c>
      <c r="K60" s="4">
        <f t="shared" si="11"/>
        <v>-11</v>
      </c>
      <c r="L60" s="4"/>
      <c r="M60" s="4"/>
      <c r="N60" s="4"/>
      <c r="O60" s="4">
        <f t="shared" si="1"/>
        <v>55</v>
      </c>
      <c r="P60" s="5">
        <f>12*O60-N60-F60</f>
        <v>510</v>
      </c>
      <c r="Q60" s="5"/>
      <c r="R60" s="4"/>
      <c r="S60" s="4">
        <f t="shared" si="2"/>
        <v>12</v>
      </c>
      <c r="T60" s="4">
        <f t="shared" si="3"/>
        <v>2.7272727272727271</v>
      </c>
      <c r="U60" s="4">
        <v>27</v>
      </c>
      <c r="V60" s="4">
        <v>76</v>
      </c>
      <c r="W60" s="4">
        <v>34.799999999999997</v>
      </c>
      <c r="X60" s="4">
        <v>37.200000000000003</v>
      </c>
      <c r="Y60" s="4">
        <v>48.4</v>
      </c>
      <c r="Z60" s="4">
        <v>19</v>
      </c>
      <c r="AA60" s="4">
        <v>67.599999999999994</v>
      </c>
      <c r="AB60" s="4">
        <v>37.799999999999997</v>
      </c>
      <c r="AC60" s="4">
        <v>32.799999999999997</v>
      </c>
      <c r="AD60" s="4">
        <v>36.200000000000003</v>
      </c>
      <c r="AE60" s="4"/>
      <c r="AF60" s="4">
        <f t="shared" si="9"/>
        <v>209.1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4" t="s">
        <v>94</v>
      </c>
      <c r="B61" s="4" t="s">
        <v>39</v>
      </c>
      <c r="C61" s="4">
        <v>90</v>
      </c>
      <c r="D61" s="4">
        <v>147</v>
      </c>
      <c r="E61" s="4">
        <v>100</v>
      </c>
      <c r="F61" s="4">
        <v>111</v>
      </c>
      <c r="G61" s="8">
        <v>0.4</v>
      </c>
      <c r="H61" s="4">
        <v>30</v>
      </c>
      <c r="I61" s="4" t="s">
        <v>40</v>
      </c>
      <c r="J61" s="4">
        <v>102</v>
      </c>
      <c r="K61" s="4">
        <f t="shared" si="11"/>
        <v>-2</v>
      </c>
      <c r="L61" s="4"/>
      <c r="M61" s="4"/>
      <c r="N61" s="4"/>
      <c r="O61" s="4">
        <f t="shared" si="1"/>
        <v>20</v>
      </c>
      <c r="P61" s="5">
        <f t="shared" si="10"/>
        <v>149</v>
      </c>
      <c r="Q61" s="5"/>
      <c r="R61" s="4"/>
      <c r="S61" s="4">
        <f t="shared" si="2"/>
        <v>13</v>
      </c>
      <c r="T61" s="4">
        <f t="shared" si="3"/>
        <v>5.55</v>
      </c>
      <c r="U61" s="4">
        <v>14.8</v>
      </c>
      <c r="V61" s="4">
        <v>22</v>
      </c>
      <c r="W61" s="4">
        <v>19.2</v>
      </c>
      <c r="X61" s="4">
        <v>4</v>
      </c>
      <c r="Y61" s="4">
        <v>19.8</v>
      </c>
      <c r="Z61" s="4">
        <v>10.4</v>
      </c>
      <c r="AA61" s="4">
        <v>18.399999999999999</v>
      </c>
      <c r="AB61" s="4">
        <v>18.399999999999999</v>
      </c>
      <c r="AC61" s="4">
        <v>9.6</v>
      </c>
      <c r="AD61" s="4">
        <v>13.4</v>
      </c>
      <c r="AE61" s="4"/>
      <c r="AF61" s="4">
        <f t="shared" ref="AF61:AF77" si="16">G61*P61</f>
        <v>59.6</v>
      </c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4" t="s">
        <v>95</v>
      </c>
      <c r="B62" s="4" t="s">
        <v>36</v>
      </c>
      <c r="C62" s="4"/>
      <c r="D62" s="4">
        <v>49.223999999999997</v>
      </c>
      <c r="E62" s="4">
        <v>3.1539999999999999</v>
      </c>
      <c r="F62" s="4">
        <v>41.847999999999999</v>
      </c>
      <c r="G62" s="8">
        <v>1</v>
      </c>
      <c r="H62" s="4">
        <v>30</v>
      </c>
      <c r="I62" s="4" t="s">
        <v>40</v>
      </c>
      <c r="J62" s="4">
        <v>8</v>
      </c>
      <c r="K62" s="4">
        <f t="shared" si="11"/>
        <v>-4.8460000000000001</v>
      </c>
      <c r="L62" s="4"/>
      <c r="M62" s="4"/>
      <c r="N62" s="4"/>
      <c r="O62" s="4">
        <f t="shared" si="1"/>
        <v>0.63080000000000003</v>
      </c>
      <c r="P62" s="5"/>
      <c r="Q62" s="5"/>
      <c r="R62" s="4"/>
      <c r="S62" s="4">
        <f t="shared" si="2"/>
        <v>66.341154090044384</v>
      </c>
      <c r="T62" s="4">
        <f t="shared" si="3"/>
        <v>66.341154090044384</v>
      </c>
      <c r="U62" s="4">
        <v>1.905</v>
      </c>
      <c r="V62" s="4">
        <v>6.1936</v>
      </c>
      <c r="W62" s="4">
        <v>3.8580000000000001</v>
      </c>
      <c r="X62" s="4">
        <v>1.8956</v>
      </c>
      <c r="Y62" s="4">
        <v>3.8412000000000002</v>
      </c>
      <c r="Z62" s="4">
        <v>1.0304</v>
      </c>
      <c r="AA62" s="4">
        <v>6.8819999999999997</v>
      </c>
      <c r="AB62" s="4">
        <v>5.5578000000000003</v>
      </c>
      <c r="AC62" s="4">
        <v>7.2352000000000007</v>
      </c>
      <c r="AD62" s="4">
        <v>2.6107999999999998</v>
      </c>
      <c r="AE62" s="4"/>
      <c r="AF62" s="4">
        <f t="shared" si="16"/>
        <v>0</v>
      </c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4" t="s">
        <v>96</v>
      </c>
      <c r="B63" s="4" t="s">
        <v>39</v>
      </c>
      <c r="C63" s="4">
        <v>38</v>
      </c>
      <c r="D63" s="4">
        <v>223</v>
      </c>
      <c r="E63" s="4">
        <v>44</v>
      </c>
      <c r="F63" s="4">
        <v>208</v>
      </c>
      <c r="G63" s="8">
        <v>0.41</v>
      </c>
      <c r="H63" s="4">
        <v>45</v>
      </c>
      <c r="I63" s="4" t="s">
        <v>40</v>
      </c>
      <c r="J63" s="4">
        <v>68</v>
      </c>
      <c r="K63" s="4">
        <f t="shared" si="11"/>
        <v>-24</v>
      </c>
      <c r="L63" s="4"/>
      <c r="M63" s="4"/>
      <c r="N63" s="4"/>
      <c r="O63" s="4">
        <f t="shared" si="1"/>
        <v>8.8000000000000007</v>
      </c>
      <c r="P63" s="5"/>
      <c r="Q63" s="5"/>
      <c r="R63" s="4"/>
      <c r="S63" s="4">
        <f t="shared" si="2"/>
        <v>23.636363636363633</v>
      </c>
      <c r="T63" s="4">
        <f t="shared" si="3"/>
        <v>23.636363636363633</v>
      </c>
      <c r="U63" s="4">
        <v>22.8</v>
      </c>
      <c r="V63" s="4">
        <v>7.4</v>
      </c>
      <c r="W63" s="4">
        <v>9.1999999999999993</v>
      </c>
      <c r="X63" s="4">
        <v>17</v>
      </c>
      <c r="Y63" s="4">
        <v>9.1999999999999993</v>
      </c>
      <c r="Z63" s="4">
        <v>3.2</v>
      </c>
      <c r="AA63" s="4">
        <v>6.8</v>
      </c>
      <c r="AB63" s="4">
        <v>7</v>
      </c>
      <c r="AC63" s="4">
        <v>2.4</v>
      </c>
      <c r="AD63" s="4">
        <v>9</v>
      </c>
      <c r="AE63" s="4"/>
      <c r="AF63" s="4">
        <f t="shared" si="16"/>
        <v>0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4" t="s">
        <v>97</v>
      </c>
      <c r="B64" s="4" t="s">
        <v>36</v>
      </c>
      <c r="C64" s="4">
        <v>58.201000000000001</v>
      </c>
      <c r="D64" s="4"/>
      <c r="E64" s="4">
        <v>21.01</v>
      </c>
      <c r="F64" s="4">
        <v>33.78</v>
      </c>
      <c r="G64" s="8">
        <v>1</v>
      </c>
      <c r="H64" s="4">
        <v>45</v>
      </c>
      <c r="I64" s="4" t="s">
        <v>40</v>
      </c>
      <c r="J64" s="4">
        <v>20</v>
      </c>
      <c r="K64" s="4">
        <f t="shared" si="11"/>
        <v>1.0100000000000016</v>
      </c>
      <c r="L64" s="4"/>
      <c r="M64" s="4"/>
      <c r="N64" s="4"/>
      <c r="O64" s="4">
        <f t="shared" si="1"/>
        <v>4.202</v>
      </c>
      <c r="P64" s="5">
        <f t="shared" si="10"/>
        <v>20.845999999999997</v>
      </c>
      <c r="Q64" s="5"/>
      <c r="R64" s="4"/>
      <c r="S64" s="4">
        <f t="shared" si="2"/>
        <v>13</v>
      </c>
      <c r="T64" s="4">
        <f t="shared" si="3"/>
        <v>8.0390290337934314</v>
      </c>
      <c r="U64" s="4">
        <v>3.553199999999999</v>
      </c>
      <c r="V64" s="4">
        <v>4.9947999999999997</v>
      </c>
      <c r="W64" s="4">
        <v>7.0069999999999997</v>
      </c>
      <c r="X64" s="4">
        <v>3.3119999999999998</v>
      </c>
      <c r="Y64" s="4">
        <v>6.6494</v>
      </c>
      <c r="Z64" s="4">
        <v>2.5703999999999998</v>
      </c>
      <c r="AA64" s="4">
        <v>6.3234000000000004</v>
      </c>
      <c r="AB64" s="4">
        <v>7.883799999999999</v>
      </c>
      <c r="AC64" s="4">
        <v>5.4968000000000004</v>
      </c>
      <c r="AD64" s="4">
        <v>4.9480000000000004</v>
      </c>
      <c r="AE64" s="28" t="s">
        <v>42</v>
      </c>
      <c r="AF64" s="4">
        <f t="shared" si="16"/>
        <v>20.845999999999997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4" t="s">
        <v>98</v>
      </c>
      <c r="B65" s="4" t="s">
        <v>39</v>
      </c>
      <c r="C65" s="4">
        <v>109</v>
      </c>
      <c r="D65" s="4">
        <v>354</v>
      </c>
      <c r="E65" s="4">
        <v>150</v>
      </c>
      <c r="F65" s="4">
        <v>265</v>
      </c>
      <c r="G65" s="8">
        <v>0.36</v>
      </c>
      <c r="H65" s="4">
        <v>45</v>
      </c>
      <c r="I65" s="4" t="s">
        <v>40</v>
      </c>
      <c r="J65" s="4">
        <v>164</v>
      </c>
      <c r="K65" s="4">
        <f t="shared" si="11"/>
        <v>-14</v>
      </c>
      <c r="L65" s="4"/>
      <c r="M65" s="4"/>
      <c r="N65" s="4"/>
      <c r="O65" s="4">
        <f t="shared" si="1"/>
        <v>30</v>
      </c>
      <c r="P65" s="5">
        <f t="shared" si="10"/>
        <v>125</v>
      </c>
      <c r="Q65" s="5"/>
      <c r="R65" s="4"/>
      <c r="S65" s="4">
        <f t="shared" si="2"/>
        <v>13</v>
      </c>
      <c r="T65" s="4">
        <f t="shared" si="3"/>
        <v>8.8333333333333339</v>
      </c>
      <c r="U65" s="4">
        <v>29.4</v>
      </c>
      <c r="V65" s="4">
        <v>35.6</v>
      </c>
      <c r="W65" s="4">
        <v>28</v>
      </c>
      <c r="X65" s="4">
        <v>22.2</v>
      </c>
      <c r="Y65" s="4">
        <v>26</v>
      </c>
      <c r="Z65" s="4">
        <v>12.4</v>
      </c>
      <c r="AA65" s="4">
        <v>50.8</v>
      </c>
      <c r="AB65" s="4">
        <v>27.2</v>
      </c>
      <c r="AC65" s="4">
        <v>33.4</v>
      </c>
      <c r="AD65" s="4">
        <v>26</v>
      </c>
      <c r="AE65" s="4"/>
      <c r="AF65" s="4">
        <f t="shared" si="16"/>
        <v>45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4" t="s">
        <v>99</v>
      </c>
      <c r="B66" s="4" t="s">
        <v>36</v>
      </c>
      <c r="C66" s="4">
        <v>74.584999999999994</v>
      </c>
      <c r="D66" s="4">
        <v>95.308999999999997</v>
      </c>
      <c r="E66" s="4">
        <v>35.616</v>
      </c>
      <c r="F66" s="4">
        <v>125.58799999999999</v>
      </c>
      <c r="G66" s="8">
        <v>1</v>
      </c>
      <c r="H66" s="4">
        <v>45</v>
      </c>
      <c r="I66" s="4" t="s">
        <v>40</v>
      </c>
      <c r="J66" s="4">
        <v>34</v>
      </c>
      <c r="K66" s="4">
        <f t="shared" si="11"/>
        <v>1.6159999999999997</v>
      </c>
      <c r="L66" s="4"/>
      <c r="M66" s="4"/>
      <c r="N66" s="4"/>
      <c r="O66" s="4">
        <f t="shared" si="1"/>
        <v>7.1231999999999998</v>
      </c>
      <c r="P66" s="5"/>
      <c r="Q66" s="5"/>
      <c r="R66" s="4"/>
      <c r="S66" s="4">
        <f t="shared" si="2"/>
        <v>17.630840071877806</v>
      </c>
      <c r="T66" s="4">
        <f t="shared" si="3"/>
        <v>17.630840071877806</v>
      </c>
      <c r="U66" s="4">
        <v>10.985200000000001</v>
      </c>
      <c r="V66" s="4">
        <v>12.244400000000001</v>
      </c>
      <c r="W66" s="4">
        <v>11.993600000000001</v>
      </c>
      <c r="X66" s="4">
        <v>12.036799999999999</v>
      </c>
      <c r="Y66" s="4">
        <v>9.0383999999999993</v>
      </c>
      <c r="Z66" s="4">
        <v>8.8730000000000011</v>
      </c>
      <c r="AA66" s="4">
        <v>7.8849999999999998</v>
      </c>
      <c r="AB66" s="4">
        <v>7.6936000000000009</v>
      </c>
      <c r="AC66" s="4">
        <v>5.6551999999999998</v>
      </c>
      <c r="AD66" s="4">
        <v>10.561999999999999</v>
      </c>
      <c r="AE66" s="4"/>
      <c r="AF66" s="4">
        <f t="shared" si="16"/>
        <v>0</v>
      </c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4" t="s">
        <v>100</v>
      </c>
      <c r="B67" s="4" t="s">
        <v>39</v>
      </c>
      <c r="C67" s="4">
        <v>149</v>
      </c>
      <c r="D67" s="4">
        <v>1</v>
      </c>
      <c r="E67" s="4">
        <v>105</v>
      </c>
      <c r="F67" s="4">
        <v>32</v>
      </c>
      <c r="G67" s="8">
        <v>0.41</v>
      </c>
      <c r="H67" s="4">
        <v>45</v>
      </c>
      <c r="I67" s="4" t="s">
        <v>40</v>
      </c>
      <c r="J67" s="4">
        <v>106</v>
      </c>
      <c r="K67" s="4">
        <f t="shared" si="11"/>
        <v>-1</v>
      </c>
      <c r="L67" s="4"/>
      <c r="M67" s="4"/>
      <c r="N67" s="4"/>
      <c r="O67" s="4">
        <f t="shared" si="1"/>
        <v>21</v>
      </c>
      <c r="P67" s="5">
        <f>11*O67-N67-F67</f>
        <v>199</v>
      </c>
      <c r="Q67" s="5"/>
      <c r="R67" s="4"/>
      <c r="S67" s="4">
        <f t="shared" si="2"/>
        <v>11</v>
      </c>
      <c r="T67" s="4">
        <f t="shared" si="3"/>
        <v>1.5238095238095237</v>
      </c>
      <c r="U67" s="4">
        <v>8.1999999999999993</v>
      </c>
      <c r="V67" s="4">
        <v>10.4</v>
      </c>
      <c r="W67" s="4">
        <v>17.2</v>
      </c>
      <c r="X67" s="4">
        <v>10</v>
      </c>
      <c r="Y67" s="4">
        <v>3.4</v>
      </c>
      <c r="Z67" s="4">
        <v>18.8</v>
      </c>
      <c r="AA67" s="4">
        <v>12.2</v>
      </c>
      <c r="AB67" s="4">
        <v>14.4</v>
      </c>
      <c r="AC67" s="4">
        <v>13.2</v>
      </c>
      <c r="AD67" s="4">
        <v>16.600000000000001</v>
      </c>
      <c r="AE67" s="4"/>
      <c r="AF67" s="4">
        <f t="shared" si="16"/>
        <v>81.589999999999989</v>
      </c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4" t="s">
        <v>101</v>
      </c>
      <c r="B68" s="4" t="s">
        <v>39</v>
      </c>
      <c r="C68" s="4"/>
      <c r="D68" s="4">
        <v>85</v>
      </c>
      <c r="E68" s="4">
        <v>16</v>
      </c>
      <c r="F68" s="4">
        <v>69</v>
      </c>
      <c r="G68" s="8">
        <v>0.41</v>
      </c>
      <c r="H68" s="4">
        <v>45</v>
      </c>
      <c r="I68" s="4" t="s">
        <v>40</v>
      </c>
      <c r="J68" s="4">
        <v>16</v>
      </c>
      <c r="K68" s="4">
        <f t="shared" si="11"/>
        <v>0</v>
      </c>
      <c r="L68" s="4"/>
      <c r="M68" s="4"/>
      <c r="N68" s="4"/>
      <c r="O68" s="4">
        <f t="shared" si="1"/>
        <v>3.2</v>
      </c>
      <c r="P68" s="5"/>
      <c r="Q68" s="5"/>
      <c r="R68" s="4"/>
      <c r="S68" s="4">
        <f t="shared" si="2"/>
        <v>21.5625</v>
      </c>
      <c r="T68" s="4">
        <f t="shared" si="3"/>
        <v>21.5625</v>
      </c>
      <c r="U68" s="4">
        <v>6.4</v>
      </c>
      <c r="V68" s="4">
        <v>4</v>
      </c>
      <c r="W68" s="4">
        <v>2.2000000000000002</v>
      </c>
      <c r="X68" s="4">
        <v>4</v>
      </c>
      <c r="Y68" s="4">
        <v>-2.8</v>
      </c>
      <c r="Z68" s="4">
        <v>1</v>
      </c>
      <c r="AA68" s="4">
        <v>5.8</v>
      </c>
      <c r="AB68" s="4">
        <v>6.8</v>
      </c>
      <c r="AC68" s="4">
        <v>6.4</v>
      </c>
      <c r="AD68" s="4">
        <v>5.4</v>
      </c>
      <c r="AE68" s="4" t="s">
        <v>102</v>
      </c>
      <c r="AF68" s="4">
        <f t="shared" si="16"/>
        <v>0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4" t="s">
        <v>103</v>
      </c>
      <c r="B69" s="4" t="s">
        <v>39</v>
      </c>
      <c r="C69" s="4">
        <v>4</v>
      </c>
      <c r="D69" s="4">
        <v>792</v>
      </c>
      <c r="E69" s="4">
        <v>318</v>
      </c>
      <c r="F69" s="4">
        <v>464</v>
      </c>
      <c r="G69" s="8">
        <v>0.28000000000000003</v>
      </c>
      <c r="H69" s="4">
        <v>45</v>
      </c>
      <c r="I69" s="4" t="s">
        <v>40</v>
      </c>
      <c r="J69" s="4">
        <v>330</v>
      </c>
      <c r="K69" s="4">
        <f t="shared" si="11"/>
        <v>-12</v>
      </c>
      <c r="L69" s="4"/>
      <c r="M69" s="4"/>
      <c r="N69" s="4"/>
      <c r="O69" s="4">
        <f t="shared" si="1"/>
        <v>63.6</v>
      </c>
      <c r="P69" s="5">
        <f t="shared" si="10"/>
        <v>362.80000000000007</v>
      </c>
      <c r="Q69" s="5"/>
      <c r="R69" s="4"/>
      <c r="S69" s="4">
        <f t="shared" si="2"/>
        <v>13</v>
      </c>
      <c r="T69" s="4">
        <f t="shared" si="3"/>
        <v>7.2955974842767297</v>
      </c>
      <c r="U69" s="4">
        <v>23.4</v>
      </c>
      <c r="V69" s="4">
        <v>58.6</v>
      </c>
      <c r="W69" s="4">
        <v>28.2</v>
      </c>
      <c r="X69" s="4">
        <v>34.6</v>
      </c>
      <c r="Y69" s="4">
        <v>36.799999999999997</v>
      </c>
      <c r="Z69" s="4">
        <v>13.8</v>
      </c>
      <c r="AA69" s="4">
        <v>82.2</v>
      </c>
      <c r="AB69" s="4">
        <v>51.4</v>
      </c>
      <c r="AC69" s="4">
        <v>20.2</v>
      </c>
      <c r="AD69" s="4">
        <v>34.200000000000003</v>
      </c>
      <c r="AE69" s="4"/>
      <c r="AF69" s="4">
        <f t="shared" si="16"/>
        <v>101.58400000000003</v>
      </c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4" t="s">
        <v>104</v>
      </c>
      <c r="B70" s="4" t="s">
        <v>39</v>
      </c>
      <c r="C70" s="4">
        <v>41</v>
      </c>
      <c r="D70" s="4">
        <v>152</v>
      </c>
      <c r="E70" s="4">
        <v>23</v>
      </c>
      <c r="F70" s="4">
        <v>152</v>
      </c>
      <c r="G70" s="8">
        <v>0.33</v>
      </c>
      <c r="H70" s="4" t="e">
        <v>#N/A</v>
      </c>
      <c r="I70" s="4" t="s">
        <v>40</v>
      </c>
      <c r="J70" s="4">
        <v>49</v>
      </c>
      <c r="K70" s="4">
        <f t="shared" si="11"/>
        <v>-26</v>
      </c>
      <c r="L70" s="4"/>
      <c r="M70" s="4"/>
      <c r="N70" s="4"/>
      <c r="O70" s="4">
        <f t="shared" si="1"/>
        <v>4.5999999999999996</v>
      </c>
      <c r="P70" s="5"/>
      <c r="Q70" s="5"/>
      <c r="R70" s="4"/>
      <c r="S70" s="4">
        <f t="shared" si="2"/>
        <v>33.04347826086957</v>
      </c>
      <c r="T70" s="4">
        <f t="shared" si="3"/>
        <v>33.04347826086957</v>
      </c>
      <c r="U70" s="4">
        <v>14.2</v>
      </c>
      <c r="V70" s="4">
        <v>5.8</v>
      </c>
      <c r="W70" s="4">
        <v>9.1999999999999993</v>
      </c>
      <c r="X70" s="4">
        <v>5.6</v>
      </c>
      <c r="Y70" s="4">
        <v>3.2</v>
      </c>
      <c r="Z70" s="4">
        <v>15.2</v>
      </c>
      <c r="AA70" s="4">
        <v>8.1999999999999993</v>
      </c>
      <c r="AB70" s="4">
        <v>8.8000000000000007</v>
      </c>
      <c r="AC70" s="4">
        <v>10</v>
      </c>
      <c r="AD70" s="4">
        <v>8.1999999999999993</v>
      </c>
      <c r="AE70" s="4"/>
      <c r="AF70" s="4">
        <f t="shared" si="16"/>
        <v>0</v>
      </c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4" t="s">
        <v>105</v>
      </c>
      <c r="B71" s="4" t="s">
        <v>36</v>
      </c>
      <c r="C71" s="4">
        <v>47.084000000000003</v>
      </c>
      <c r="D71" s="4">
        <v>21.076000000000001</v>
      </c>
      <c r="E71" s="4">
        <v>33.225000000000001</v>
      </c>
      <c r="F71" s="4">
        <v>28.076000000000001</v>
      </c>
      <c r="G71" s="8">
        <v>1</v>
      </c>
      <c r="H71" s="4">
        <v>45</v>
      </c>
      <c r="I71" s="4" t="s">
        <v>40</v>
      </c>
      <c r="J71" s="4">
        <v>36.9</v>
      </c>
      <c r="K71" s="4">
        <f t="shared" si="11"/>
        <v>-3.6749999999999972</v>
      </c>
      <c r="L71" s="4"/>
      <c r="M71" s="4"/>
      <c r="N71" s="4"/>
      <c r="O71" s="4">
        <f t="shared" si="1"/>
        <v>6.6450000000000005</v>
      </c>
      <c r="P71" s="5">
        <f t="shared" si="10"/>
        <v>58.309000000000005</v>
      </c>
      <c r="Q71" s="5"/>
      <c r="R71" s="4"/>
      <c r="S71" s="4">
        <f t="shared" si="2"/>
        <v>13</v>
      </c>
      <c r="T71" s="4">
        <f t="shared" si="3"/>
        <v>4.2251316779533479</v>
      </c>
      <c r="U71" s="4">
        <v>2.5453999999999999</v>
      </c>
      <c r="V71" s="4">
        <v>0.26679999999999998</v>
      </c>
      <c r="W71" s="4">
        <v>3.2160000000000002</v>
      </c>
      <c r="X71" s="4">
        <v>2.0255999999999998</v>
      </c>
      <c r="Y71" s="4">
        <v>1.8775999999999999</v>
      </c>
      <c r="Z71" s="4">
        <v>2.8012000000000001</v>
      </c>
      <c r="AA71" s="4">
        <v>4.1048</v>
      </c>
      <c r="AB71" s="4">
        <v>6.2084000000000001</v>
      </c>
      <c r="AC71" s="4">
        <v>2.1036000000000001</v>
      </c>
      <c r="AD71" s="4">
        <v>1.3859999999999999</v>
      </c>
      <c r="AE71" s="4"/>
      <c r="AF71" s="4">
        <f t="shared" si="16"/>
        <v>58.309000000000005</v>
      </c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4" t="s">
        <v>106</v>
      </c>
      <c r="B72" s="4" t="s">
        <v>39</v>
      </c>
      <c r="C72" s="4">
        <v>44</v>
      </c>
      <c r="D72" s="4">
        <v>120</v>
      </c>
      <c r="E72" s="4">
        <v>38</v>
      </c>
      <c r="F72" s="4">
        <v>96</v>
      </c>
      <c r="G72" s="8">
        <v>0.33</v>
      </c>
      <c r="H72" s="4">
        <v>45</v>
      </c>
      <c r="I72" s="4" t="s">
        <v>40</v>
      </c>
      <c r="J72" s="4">
        <v>73</v>
      </c>
      <c r="K72" s="4">
        <f t="shared" si="11"/>
        <v>-35</v>
      </c>
      <c r="L72" s="4"/>
      <c r="M72" s="4"/>
      <c r="N72" s="4"/>
      <c r="O72" s="4">
        <f t="shared" si="1"/>
        <v>7.6</v>
      </c>
      <c r="P72" s="5"/>
      <c r="Q72" s="5"/>
      <c r="R72" s="4"/>
      <c r="S72" s="4">
        <f t="shared" si="2"/>
        <v>12.631578947368421</v>
      </c>
      <c r="T72" s="4">
        <f t="shared" si="3"/>
        <v>12.631578947368421</v>
      </c>
      <c r="U72" s="4">
        <v>10</v>
      </c>
      <c r="V72" s="4">
        <v>6.8</v>
      </c>
      <c r="W72" s="4">
        <v>7.8</v>
      </c>
      <c r="X72" s="4">
        <v>8.1999999999999993</v>
      </c>
      <c r="Y72" s="4">
        <v>6.8</v>
      </c>
      <c r="Z72" s="4">
        <v>8</v>
      </c>
      <c r="AA72" s="4">
        <v>13.8</v>
      </c>
      <c r="AB72" s="4">
        <v>14.2</v>
      </c>
      <c r="AC72" s="4">
        <v>10.199999999999999</v>
      </c>
      <c r="AD72" s="4">
        <v>8.6</v>
      </c>
      <c r="AE72" s="4"/>
      <c r="AF72" s="4">
        <f t="shared" si="16"/>
        <v>0</v>
      </c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4" t="s">
        <v>107</v>
      </c>
      <c r="B73" s="4" t="s">
        <v>36</v>
      </c>
      <c r="C73" s="4"/>
      <c r="D73" s="4">
        <v>10.468</v>
      </c>
      <c r="E73" s="4"/>
      <c r="F73" s="4">
        <v>10.468</v>
      </c>
      <c r="G73" s="8">
        <v>1</v>
      </c>
      <c r="H73" s="4">
        <v>45</v>
      </c>
      <c r="I73" s="4" t="s">
        <v>40</v>
      </c>
      <c r="J73" s="4"/>
      <c r="K73" s="4">
        <f t="shared" si="11"/>
        <v>0</v>
      </c>
      <c r="L73" s="4"/>
      <c r="M73" s="4"/>
      <c r="N73" s="4"/>
      <c r="O73" s="4">
        <f t="shared" si="1"/>
        <v>0</v>
      </c>
      <c r="P73" s="5"/>
      <c r="Q73" s="5"/>
      <c r="R73" s="4"/>
      <c r="S73" s="4" t="e">
        <f t="shared" si="2"/>
        <v>#DIV/0!</v>
      </c>
      <c r="T73" s="4" t="e">
        <f t="shared" si="3"/>
        <v>#DIV/0!</v>
      </c>
      <c r="U73" s="4">
        <v>0.94100000000000006</v>
      </c>
      <c r="V73" s="4">
        <v>0.40600000000000003</v>
      </c>
      <c r="W73" s="4">
        <v>1.9956</v>
      </c>
      <c r="X73" s="4">
        <v>2.5206</v>
      </c>
      <c r="Y73" s="4">
        <v>1.88</v>
      </c>
      <c r="Z73" s="4">
        <v>1.073</v>
      </c>
      <c r="AA73" s="4">
        <v>4.54</v>
      </c>
      <c r="AB73" s="4">
        <v>6.2691999999999997</v>
      </c>
      <c r="AC73" s="4">
        <v>1.7303999999999999</v>
      </c>
      <c r="AD73" s="4">
        <v>1.7505999999999999</v>
      </c>
      <c r="AE73" s="4"/>
      <c r="AF73" s="4">
        <f t="shared" si="16"/>
        <v>0</v>
      </c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4" t="s">
        <v>108</v>
      </c>
      <c r="B74" s="4" t="s">
        <v>39</v>
      </c>
      <c r="C74" s="4">
        <v>10</v>
      </c>
      <c r="D74" s="4">
        <v>216</v>
      </c>
      <c r="E74" s="4">
        <v>139</v>
      </c>
      <c r="F74" s="4">
        <v>76</v>
      </c>
      <c r="G74" s="8">
        <v>0.33</v>
      </c>
      <c r="H74" s="4">
        <v>45</v>
      </c>
      <c r="I74" s="4" t="s">
        <v>40</v>
      </c>
      <c r="J74" s="4">
        <v>144</v>
      </c>
      <c r="K74" s="4">
        <f t="shared" ref="K74:K102" si="17">E74-J74</f>
        <v>-5</v>
      </c>
      <c r="L74" s="4"/>
      <c r="M74" s="4"/>
      <c r="N74" s="4"/>
      <c r="O74" s="4">
        <f t="shared" si="1"/>
        <v>27.8</v>
      </c>
      <c r="P74" s="5">
        <f>12*O74-N74-F74</f>
        <v>257.60000000000002</v>
      </c>
      <c r="Q74" s="5"/>
      <c r="R74" s="4"/>
      <c r="S74" s="4">
        <f t="shared" si="2"/>
        <v>12</v>
      </c>
      <c r="T74" s="4">
        <f t="shared" si="3"/>
        <v>2.7338129496402876</v>
      </c>
      <c r="U74" s="4">
        <v>28.2</v>
      </c>
      <c r="V74" s="4">
        <v>43.2</v>
      </c>
      <c r="W74" s="4">
        <v>14.4</v>
      </c>
      <c r="X74" s="4">
        <v>28.6</v>
      </c>
      <c r="Y74" s="4">
        <v>7.6</v>
      </c>
      <c r="Z74" s="4">
        <v>30</v>
      </c>
      <c r="AA74" s="4">
        <v>29.4</v>
      </c>
      <c r="AB74" s="4">
        <v>35</v>
      </c>
      <c r="AC74" s="4">
        <v>27.2</v>
      </c>
      <c r="AD74" s="4">
        <v>21.2</v>
      </c>
      <c r="AE74" s="4"/>
      <c r="AF74" s="4">
        <f t="shared" si="16"/>
        <v>85.00800000000001</v>
      </c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4" t="s">
        <v>109</v>
      </c>
      <c r="B75" s="4" t="s">
        <v>36</v>
      </c>
      <c r="C75" s="4">
        <v>89.102999999999994</v>
      </c>
      <c r="D75" s="4">
        <v>55.576999999999998</v>
      </c>
      <c r="E75" s="4">
        <v>44.633000000000003</v>
      </c>
      <c r="F75" s="4">
        <v>82.501000000000005</v>
      </c>
      <c r="G75" s="8">
        <v>1</v>
      </c>
      <c r="H75" s="4">
        <v>45</v>
      </c>
      <c r="I75" s="4" t="s">
        <v>40</v>
      </c>
      <c r="J75" s="4">
        <v>46.7</v>
      </c>
      <c r="K75" s="4">
        <f t="shared" si="17"/>
        <v>-2.0670000000000002</v>
      </c>
      <c r="L75" s="4"/>
      <c r="M75" s="4"/>
      <c r="N75" s="4"/>
      <c r="O75" s="4">
        <f t="shared" ref="O75:O102" si="18">E75/5</f>
        <v>8.9266000000000005</v>
      </c>
      <c r="P75" s="5">
        <f t="shared" si="10"/>
        <v>33.544800000000009</v>
      </c>
      <c r="Q75" s="5"/>
      <c r="R75" s="4"/>
      <c r="S75" s="4">
        <f t="shared" ref="S75:S102" si="19">(F75+N75+P75)/O75</f>
        <v>13</v>
      </c>
      <c r="T75" s="4">
        <f t="shared" ref="T75:T102" si="20">(F75+N75)/O75</f>
        <v>9.2421526673089414</v>
      </c>
      <c r="U75" s="4">
        <v>8.9773999999999994</v>
      </c>
      <c r="V75" s="4">
        <v>11.254</v>
      </c>
      <c r="W75" s="4">
        <v>13.206200000000001</v>
      </c>
      <c r="X75" s="4">
        <v>15.4176</v>
      </c>
      <c r="Y75" s="4">
        <v>14.6494</v>
      </c>
      <c r="Z75" s="4">
        <v>22.618400000000001</v>
      </c>
      <c r="AA75" s="4">
        <v>23.721</v>
      </c>
      <c r="AB75" s="4">
        <v>29.669599999999999</v>
      </c>
      <c r="AC75" s="4">
        <v>12.1684</v>
      </c>
      <c r="AD75" s="4">
        <v>10.1266</v>
      </c>
      <c r="AE75" s="4"/>
      <c r="AF75" s="4">
        <f t="shared" si="16"/>
        <v>33.544800000000009</v>
      </c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4" t="s">
        <v>110</v>
      </c>
      <c r="B76" s="4" t="s">
        <v>39</v>
      </c>
      <c r="C76" s="4"/>
      <c r="D76" s="4">
        <v>80</v>
      </c>
      <c r="E76" s="4">
        <v>20</v>
      </c>
      <c r="F76" s="4">
        <v>56</v>
      </c>
      <c r="G76" s="8">
        <v>0.33</v>
      </c>
      <c r="H76" s="4">
        <v>45</v>
      </c>
      <c r="I76" s="4" t="s">
        <v>40</v>
      </c>
      <c r="J76" s="4">
        <v>24</v>
      </c>
      <c r="K76" s="4">
        <f t="shared" si="17"/>
        <v>-4</v>
      </c>
      <c r="L76" s="4"/>
      <c r="M76" s="4"/>
      <c r="N76" s="4"/>
      <c r="O76" s="4">
        <f t="shared" si="18"/>
        <v>4</v>
      </c>
      <c r="P76" s="5"/>
      <c r="Q76" s="5"/>
      <c r="R76" s="4"/>
      <c r="S76" s="4">
        <f t="shared" si="19"/>
        <v>14</v>
      </c>
      <c r="T76" s="4">
        <f t="shared" si="20"/>
        <v>14</v>
      </c>
      <c r="U76" s="4">
        <v>0</v>
      </c>
      <c r="V76" s="4">
        <v>8.4</v>
      </c>
      <c r="W76" s="4">
        <v>2</v>
      </c>
      <c r="X76" s="4">
        <v>4.8</v>
      </c>
      <c r="Y76" s="4">
        <v>-3</v>
      </c>
      <c r="Z76" s="4">
        <v>3.8</v>
      </c>
      <c r="AA76" s="4">
        <v>7.2</v>
      </c>
      <c r="AB76" s="4">
        <v>9.8000000000000007</v>
      </c>
      <c r="AC76" s="4">
        <v>9.8000000000000007</v>
      </c>
      <c r="AD76" s="4">
        <v>8</v>
      </c>
      <c r="AE76" s="4" t="s">
        <v>111</v>
      </c>
      <c r="AF76" s="4">
        <f t="shared" si="16"/>
        <v>0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ht="15.75" thickBot="1" x14ac:dyDescent="0.3">
      <c r="A77" s="4" t="s">
        <v>112</v>
      </c>
      <c r="B77" s="4" t="s">
        <v>36</v>
      </c>
      <c r="C77" s="4"/>
      <c r="D77" s="4">
        <v>5.4</v>
      </c>
      <c r="E77" s="4"/>
      <c r="F77" s="4">
        <v>5.4</v>
      </c>
      <c r="G77" s="8">
        <v>1</v>
      </c>
      <c r="H77" s="4">
        <v>45</v>
      </c>
      <c r="I77" s="4" t="s">
        <v>40</v>
      </c>
      <c r="J77" s="4"/>
      <c r="K77" s="4">
        <f t="shared" si="17"/>
        <v>0</v>
      </c>
      <c r="L77" s="4"/>
      <c r="M77" s="4"/>
      <c r="N77" s="4"/>
      <c r="O77" s="4">
        <f t="shared" si="18"/>
        <v>0</v>
      </c>
      <c r="P77" s="5"/>
      <c r="Q77" s="5"/>
      <c r="R77" s="4"/>
      <c r="S77" s="4" t="e">
        <f t="shared" si="19"/>
        <v>#DIV/0!</v>
      </c>
      <c r="T77" s="4" t="e">
        <f t="shared" si="20"/>
        <v>#DIV/0!</v>
      </c>
      <c r="U77" s="4">
        <v>-0.12659999999999999</v>
      </c>
      <c r="V77" s="4">
        <v>0</v>
      </c>
      <c r="W77" s="4">
        <v>1.07</v>
      </c>
      <c r="X77" s="4">
        <v>1.7074</v>
      </c>
      <c r="Y77" s="4">
        <v>0.65279999999999994</v>
      </c>
      <c r="Z77" s="4">
        <v>1.7032</v>
      </c>
      <c r="AA77" s="4">
        <v>1.1732</v>
      </c>
      <c r="AB77" s="4">
        <v>0</v>
      </c>
      <c r="AC77" s="4">
        <v>1.2827999999999999</v>
      </c>
      <c r="AD77" s="4">
        <v>2.0352000000000001</v>
      </c>
      <c r="AE77" s="4"/>
      <c r="AF77" s="4">
        <f t="shared" si="16"/>
        <v>0</v>
      </c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19" t="s">
        <v>113</v>
      </c>
      <c r="B78" s="20" t="s">
        <v>39</v>
      </c>
      <c r="C78" s="20">
        <v>72</v>
      </c>
      <c r="D78" s="20"/>
      <c r="E78" s="20">
        <v>40</v>
      </c>
      <c r="F78" s="21"/>
      <c r="G78" s="14">
        <v>0</v>
      </c>
      <c r="H78" s="13">
        <v>60</v>
      </c>
      <c r="I78" s="13" t="s">
        <v>37</v>
      </c>
      <c r="J78" s="13">
        <v>48</v>
      </c>
      <c r="K78" s="13">
        <f t="shared" si="17"/>
        <v>-8</v>
      </c>
      <c r="L78" s="13"/>
      <c r="M78" s="13"/>
      <c r="N78" s="13"/>
      <c r="O78" s="13">
        <f t="shared" si="18"/>
        <v>8</v>
      </c>
      <c r="P78" s="15"/>
      <c r="Q78" s="15"/>
      <c r="R78" s="13"/>
      <c r="S78" s="13">
        <f t="shared" si="19"/>
        <v>0</v>
      </c>
      <c r="T78" s="13">
        <f t="shared" si="20"/>
        <v>0</v>
      </c>
      <c r="U78" s="13">
        <v>11</v>
      </c>
      <c r="V78" s="13">
        <v>9.4</v>
      </c>
      <c r="W78" s="13">
        <v>10.4</v>
      </c>
      <c r="X78" s="13">
        <v>11.8</v>
      </c>
      <c r="Y78" s="13">
        <v>2.4</v>
      </c>
      <c r="Z78" s="13">
        <v>19.399999999999999</v>
      </c>
      <c r="AA78" s="13">
        <v>5</v>
      </c>
      <c r="AB78" s="13">
        <v>7.4</v>
      </c>
      <c r="AC78" s="13">
        <v>16</v>
      </c>
      <c r="AD78" s="13">
        <v>12.8</v>
      </c>
      <c r="AE78" s="17" t="s">
        <v>114</v>
      </c>
      <c r="AF78" s="13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15.75" thickBot="1" x14ac:dyDescent="0.3">
      <c r="A79" s="25" t="s">
        <v>151</v>
      </c>
      <c r="B79" s="22" t="s">
        <v>39</v>
      </c>
      <c r="C79" s="22"/>
      <c r="D79" s="22">
        <v>64</v>
      </c>
      <c r="E79" s="22">
        <v>9</v>
      </c>
      <c r="F79" s="23">
        <v>55</v>
      </c>
      <c r="G79" s="8">
        <v>0.4</v>
      </c>
      <c r="H79" s="4">
        <v>60</v>
      </c>
      <c r="I79" s="4" t="s">
        <v>40</v>
      </c>
      <c r="J79" s="4">
        <v>9</v>
      </c>
      <c r="K79" s="4">
        <f>E79-J79</f>
        <v>0</v>
      </c>
      <c r="L79" s="4"/>
      <c r="M79" s="4"/>
      <c r="N79" s="4"/>
      <c r="O79" s="4">
        <f>E79/5</f>
        <v>1.8</v>
      </c>
      <c r="P79" s="5">
        <v>40</v>
      </c>
      <c r="Q79" s="5"/>
      <c r="R79" s="4"/>
      <c r="S79" s="4">
        <f>(F79+N79+P79)/O79</f>
        <v>52.777777777777779</v>
      </c>
      <c r="T79" s="4">
        <f>(F79+N79)/O79</f>
        <v>30.555555555555554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152</v>
      </c>
      <c r="AF79" s="4">
        <f>G79*P79</f>
        <v>16</v>
      </c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19" t="s">
        <v>115</v>
      </c>
      <c r="B80" s="20" t="s">
        <v>36</v>
      </c>
      <c r="C80" s="20">
        <v>74.236000000000004</v>
      </c>
      <c r="D80" s="20">
        <v>0.214</v>
      </c>
      <c r="E80" s="20">
        <v>69.007999999999996</v>
      </c>
      <c r="F80" s="21"/>
      <c r="G80" s="14">
        <v>0</v>
      </c>
      <c r="H80" s="13">
        <v>60</v>
      </c>
      <c r="I80" s="13" t="s">
        <v>37</v>
      </c>
      <c r="J80" s="13">
        <v>66.099999999999994</v>
      </c>
      <c r="K80" s="13">
        <f t="shared" si="17"/>
        <v>2.9080000000000013</v>
      </c>
      <c r="L80" s="13"/>
      <c r="M80" s="13"/>
      <c r="N80" s="13"/>
      <c r="O80" s="13">
        <f t="shared" si="18"/>
        <v>13.801599999999999</v>
      </c>
      <c r="P80" s="15"/>
      <c r="Q80" s="15"/>
      <c r="R80" s="13"/>
      <c r="S80" s="13">
        <f t="shared" si="19"/>
        <v>0</v>
      </c>
      <c r="T80" s="13">
        <f t="shared" si="20"/>
        <v>0</v>
      </c>
      <c r="U80" s="13">
        <v>2.7475999999999998</v>
      </c>
      <c r="V80" s="13">
        <v>9.4778000000000002</v>
      </c>
      <c r="W80" s="13">
        <v>9.2385999999999999</v>
      </c>
      <c r="X80" s="13">
        <v>9.305200000000001</v>
      </c>
      <c r="Y80" s="13">
        <v>6.5902000000000003</v>
      </c>
      <c r="Z80" s="13">
        <v>15.737</v>
      </c>
      <c r="AA80" s="13">
        <v>17.594200000000001</v>
      </c>
      <c r="AB80" s="13">
        <v>10.5024</v>
      </c>
      <c r="AC80" s="13">
        <v>13.196</v>
      </c>
      <c r="AD80" s="13">
        <v>10.2102</v>
      </c>
      <c r="AE80" s="17" t="s">
        <v>156</v>
      </c>
      <c r="AF80" s="13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15.75" thickBot="1" x14ac:dyDescent="0.3">
      <c r="A81" s="25" t="s">
        <v>149</v>
      </c>
      <c r="B81" s="22" t="s">
        <v>36</v>
      </c>
      <c r="C81" s="22"/>
      <c r="D81" s="22">
        <v>20.375</v>
      </c>
      <c r="E81" s="22">
        <v>1.35</v>
      </c>
      <c r="F81" s="23">
        <v>18.95</v>
      </c>
      <c r="G81" s="8">
        <v>1</v>
      </c>
      <c r="H81" s="4">
        <v>60</v>
      </c>
      <c r="I81" s="4" t="s">
        <v>40</v>
      </c>
      <c r="J81" s="4">
        <v>1.3</v>
      </c>
      <c r="K81" s="4">
        <f>E81-J81</f>
        <v>5.0000000000000044E-2</v>
      </c>
      <c r="L81" s="4"/>
      <c r="M81" s="4"/>
      <c r="N81" s="4"/>
      <c r="O81" s="4">
        <f>E81/5</f>
        <v>0.27</v>
      </c>
      <c r="P81" s="5">
        <v>30</v>
      </c>
      <c r="Q81" s="5"/>
      <c r="R81" s="4"/>
      <c r="S81" s="4">
        <f>(F81+N81+P81)/O81</f>
        <v>181.2962962962963</v>
      </c>
      <c r="T81" s="4">
        <f>(F81+N81)/O81</f>
        <v>70.185185185185176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 t="s">
        <v>150</v>
      </c>
      <c r="AF81" s="4">
        <f>G81*P81</f>
        <v>30</v>
      </c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4" t="s">
        <v>116</v>
      </c>
      <c r="B82" s="4" t="s">
        <v>39</v>
      </c>
      <c r="C82" s="4">
        <v>82</v>
      </c>
      <c r="D82" s="4">
        <v>32</v>
      </c>
      <c r="E82" s="4">
        <v>36</v>
      </c>
      <c r="F82" s="4">
        <v>56</v>
      </c>
      <c r="G82" s="8">
        <v>0.66</v>
      </c>
      <c r="H82" s="4">
        <v>45</v>
      </c>
      <c r="I82" s="4" t="s">
        <v>40</v>
      </c>
      <c r="J82" s="4">
        <v>39</v>
      </c>
      <c r="K82" s="4">
        <f t="shared" si="17"/>
        <v>-3</v>
      </c>
      <c r="L82" s="4"/>
      <c r="M82" s="4"/>
      <c r="N82" s="4"/>
      <c r="O82" s="4">
        <f t="shared" si="18"/>
        <v>7.2</v>
      </c>
      <c r="P82" s="5">
        <f t="shared" ref="P82:P88" si="21">13*O82-N82-F82</f>
        <v>37.600000000000009</v>
      </c>
      <c r="Q82" s="5"/>
      <c r="R82" s="4"/>
      <c r="S82" s="4">
        <f t="shared" si="19"/>
        <v>13</v>
      </c>
      <c r="T82" s="4">
        <f t="shared" si="20"/>
        <v>7.7777777777777777</v>
      </c>
      <c r="U82" s="4">
        <v>6.8</v>
      </c>
      <c r="V82" s="4">
        <v>5.4</v>
      </c>
      <c r="W82" s="4">
        <v>5.2</v>
      </c>
      <c r="X82" s="4">
        <v>11.8</v>
      </c>
      <c r="Y82" s="4">
        <v>7.8</v>
      </c>
      <c r="Z82" s="4">
        <v>2.4</v>
      </c>
      <c r="AA82" s="4">
        <v>21</v>
      </c>
      <c r="AB82" s="4">
        <v>19.2</v>
      </c>
      <c r="AC82" s="4">
        <v>6</v>
      </c>
      <c r="AD82" s="4">
        <v>7.8</v>
      </c>
      <c r="AE82" s="4"/>
      <c r="AF82" s="4">
        <f t="shared" ref="AF82:AF91" si="22">G82*P82</f>
        <v>24.816000000000006</v>
      </c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4" t="s">
        <v>117</v>
      </c>
      <c r="B83" s="4" t="s">
        <v>39</v>
      </c>
      <c r="C83" s="4">
        <v>40</v>
      </c>
      <c r="D83" s="4">
        <v>56</v>
      </c>
      <c r="E83" s="4">
        <v>51</v>
      </c>
      <c r="F83" s="4">
        <v>38</v>
      </c>
      <c r="G83" s="8">
        <v>0.66</v>
      </c>
      <c r="H83" s="4">
        <v>45</v>
      </c>
      <c r="I83" s="4" t="s">
        <v>40</v>
      </c>
      <c r="J83" s="4">
        <v>56</v>
      </c>
      <c r="K83" s="4">
        <f t="shared" si="17"/>
        <v>-5</v>
      </c>
      <c r="L83" s="4"/>
      <c r="M83" s="4"/>
      <c r="N83" s="4"/>
      <c r="O83" s="4">
        <f t="shared" si="18"/>
        <v>10.199999999999999</v>
      </c>
      <c r="P83" s="5">
        <f t="shared" si="21"/>
        <v>94.6</v>
      </c>
      <c r="Q83" s="5"/>
      <c r="R83" s="4"/>
      <c r="S83" s="4">
        <f t="shared" si="19"/>
        <v>13</v>
      </c>
      <c r="T83" s="4">
        <f t="shared" si="20"/>
        <v>3.7254901960784315</v>
      </c>
      <c r="U83" s="4">
        <v>6.0679999999999996</v>
      </c>
      <c r="V83" s="4">
        <v>9</v>
      </c>
      <c r="W83" s="4">
        <v>8.6</v>
      </c>
      <c r="X83" s="4">
        <v>6.8</v>
      </c>
      <c r="Y83" s="4">
        <v>5.2</v>
      </c>
      <c r="Z83" s="4">
        <v>13.2</v>
      </c>
      <c r="AA83" s="4">
        <v>6.8</v>
      </c>
      <c r="AB83" s="4">
        <v>6.6</v>
      </c>
      <c r="AC83" s="4">
        <v>14.2</v>
      </c>
      <c r="AD83" s="4">
        <v>10.8</v>
      </c>
      <c r="AE83" s="4"/>
      <c r="AF83" s="4">
        <f t="shared" si="22"/>
        <v>62.436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4" t="s">
        <v>118</v>
      </c>
      <c r="B84" s="4" t="s">
        <v>39</v>
      </c>
      <c r="C84" s="4">
        <v>150</v>
      </c>
      <c r="D84" s="4">
        <v>16</v>
      </c>
      <c r="E84" s="4">
        <v>83</v>
      </c>
      <c r="F84" s="4">
        <v>65</v>
      </c>
      <c r="G84" s="8">
        <v>0.33</v>
      </c>
      <c r="H84" s="4">
        <v>45</v>
      </c>
      <c r="I84" s="4" t="s">
        <v>40</v>
      </c>
      <c r="J84" s="4">
        <v>86</v>
      </c>
      <c r="K84" s="4">
        <f t="shared" si="17"/>
        <v>-3</v>
      </c>
      <c r="L84" s="4"/>
      <c r="M84" s="4"/>
      <c r="N84" s="4"/>
      <c r="O84" s="4">
        <f t="shared" si="18"/>
        <v>16.600000000000001</v>
      </c>
      <c r="P84" s="5">
        <f t="shared" si="21"/>
        <v>150.80000000000001</v>
      </c>
      <c r="Q84" s="5"/>
      <c r="R84" s="4"/>
      <c r="S84" s="4">
        <f t="shared" si="19"/>
        <v>13</v>
      </c>
      <c r="T84" s="4">
        <f t="shared" si="20"/>
        <v>3.9156626506024095</v>
      </c>
      <c r="U84" s="4">
        <v>10.4</v>
      </c>
      <c r="V84" s="4">
        <v>7.8</v>
      </c>
      <c r="W84" s="4">
        <v>0.4</v>
      </c>
      <c r="X84" s="4">
        <v>20.8</v>
      </c>
      <c r="Y84" s="4">
        <v>8.1999999999999993</v>
      </c>
      <c r="Z84" s="4">
        <v>11.8</v>
      </c>
      <c r="AA84" s="4">
        <v>17.2</v>
      </c>
      <c r="AB84" s="4">
        <v>15</v>
      </c>
      <c r="AC84" s="4">
        <v>7.6</v>
      </c>
      <c r="AD84" s="4">
        <v>9.4</v>
      </c>
      <c r="AE84" s="4"/>
      <c r="AF84" s="4">
        <f t="shared" si="22"/>
        <v>49.764000000000003</v>
      </c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4" t="s">
        <v>119</v>
      </c>
      <c r="B85" s="4" t="s">
        <v>39</v>
      </c>
      <c r="C85" s="4">
        <v>2</v>
      </c>
      <c r="D85" s="4">
        <v>409</v>
      </c>
      <c r="E85" s="4">
        <v>71</v>
      </c>
      <c r="F85" s="4">
        <v>337</v>
      </c>
      <c r="G85" s="8">
        <v>0.36</v>
      </c>
      <c r="H85" s="4">
        <v>45</v>
      </c>
      <c r="I85" s="4" t="s">
        <v>40</v>
      </c>
      <c r="J85" s="4">
        <v>77</v>
      </c>
      <c r="K85" s="4">
        <f t="shared" si="17"/>
        <v>-6</v>
      </c>
      <c r="L85" s="4"/>
      <c r="M85" s="4"/>
      <c r="N85" s="4"/>
      <c r="O85" s="4">
        <f t="shared" si="18"/>
        <v>14.2</v>
      </c>
      <c r="P85" s="5"/>
      <c r="Q85" s="5"/>
      <c r="R85" s="4"/>
      <c r="S85" s="4">
        <f t="shared" si="19"/>
        <v>23.732394366197184</v>
      </c>
      <c r="T85" s="4">
        <f t="shared" si="20"/>
        <v>23.732394366197184</v>
      </c>
      <c r="U85" s="4">
        <v>28.2</v>
      </c>
      <c r="V85" s="4">
        <v>40.200000000000003</v>
      </c>
      <c r="W85" s="4">
        <v>23.6</v>
      </c>
      <c r="X85" s="4">
        <v>23.4</v>
      </c>
      <c r="Y85" s="4">
        <v>22.6</v>
      </c>
      <c r="Z85" s="4">
        <v>20.6</v>
      </c>
      <c r="AA85" s="4">
        <v>44.4</v>
      </c>
      <c r="AB85" s="4">
        <v>25.2</v>
      </c>
      <c r="AC85" s="4">
        <v>12.8</v>
      </c>
      <c r="AD85" s="4">
        <v>17</v>
      </c>
      <c r="AE85" s="4"/>
      <c r="AF85" s="4">
        <f t="shared" si="22"/>
        <v>0</v>
      </c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4" t="s">
        <v>120</v>
      </c>
      <c r="B86" s="4" t="s">
        <v>36</v>
      </c>
      <c r="C86" s="4">
        <v>512.63599999999997</v>
      </c>
      <c r="D86" s="4">
        <v>1969.95</v>
      </c>
      <c r="E86" s="4">
        <v>1122.46</v>
      </c>
      <c r="F86" s="4">
        <v>1200.124</v>
      </c>
      <c r="G86" s="8">
        <v>1</v>
      </c>
      <c r="H86" s="4">
        <v>45</v>
      </c>
      <c r="I86" s="4" t="s">
        <v>52</v>
      </c>
      <c r="J86" s="4">
        <v>1089</v>
      </c>
      <c r="K86" s="4">
        <f t="shared" si="17"/>
        <v>33.460000000000036</v>
      </c>
      <c r="L86" s="4"/>
      <c r="M86" s="4"/>
      <c r="N86" s="4">
        <v>500</v>
      </c>
      <c r="O86" s="4">
        <f t="shared" si="18"/>
        <v>224.49200000000002</v>
      </c>
      <c r="P86" s="5">
        <f>14*O86-N86-F86</f>
        <v>1442.7640000000004</v>
      </c>
      <c r="Q86" s="5"/>
      <c r="R86" s="4"/>
      <c r="S86" s="4">
        <f t="shared" si="19"/>
        <v>14</v>
      </c>
      <c r="T86" s="4">
        <f t="shared" si="20"/>
        <v>7.5732052812572377</v>
      </c>
      <c r="U86" s="4">
        <v>164.79339999999999</v>
      </c>
      <c r="V86" s="4">
        <v>158.85380000000001</v>
      </c>
      <c r="W86" s="4">
        <v>141.86060000000001</v>
      </c>
      <c r="X86" s="4">
        <v>112.39279999999999</v>
      </c>
      <c r="Y86" s="4">
        <v>163.20740000000001</v>
      </c>
      <c r="Z86" s="4">
        <v>163.3578</v>
      </c>
      <c r="AA86" s="4">
        <v>147.8184</v>
      </c>
      <c r="AB86" s="4">
        <v>153.18620000000001</v>
      </c>
      <c r="AC86" s="4">
        <v>169.17580000000001</v>
      </c>
      <c r="AD86" s="4">
        <v>142.34780000000001</v>
      </c>
      <c r="AE86" s="4"/>
      <c r="AF86" s="4">
        <f t="shared" si="22"/>
        <v>1442.7640000000004</v>
      </c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4" t="s">
        <v>121</v>
      </c>
      <c r="B87" s="4" t="s">
        <v>39</v>
      </c>
      <c r="C87" s="4">
        <v>112</v>
      </c>
      <c r="D87" s="4">
        <v>40</v>
      </c>
      <c r="E87" s="4">
        <v>24</v>
      </c>
      <c r="F87" s="4">
        <v>108</v>
      </c>
      <c r="G87" s="8">
        <v>0.1</v>
      </c>
      <c r="H87" s="4">
        <v>60</v>
      </c>
      <c r="I87" s="4" t="s">
        <v>40</v>
      </c>
      <c r="J87" s="4">
        <v>66</v>
      </c>
      <c r="K87" s="4">
        <f t="shared" si="17"/>
        <v>-42</v>
      </c>
      <c r="L87" s="4"/>
      <c r="M87" s="4"/>
      <c r="N87" s="4"/>
      <c r="O87" s="4">
        <f t="shared" si="18"/>
        <v>4.8</v>
      </c>
      <c r="P87" s="5"/>
      <c r="Q87" s="5"/>
      <c r="R87" s="4"/>
      <c r="S87" s="4">
        <f t="shared" si="19"/>
        <v>22.5</v>
      </c>
      <c r="T87" s="4">
        <f t="shared" si="20"/>
        <v>22.5</v>
      </c>
      <c r="U87" s="4">
        <v>3.4</v>
      </c>
      <c r="V87" s="4">
        <v>0.8</v>
      </c>
      <c r="W87" s="4">
        <v>1.4</v>
      </c>
      <c r="X87" s="4">
        <v>4</v>
      </c>
      <c r="Y87" s="4">
        <v>3.2</v>
      </c>
      <c r="Z87" s="4">
        <v>8.8000000000000007</v>
      </c>
      <c r="AA87" s="4">
        <v>24</v>
      </c>
      <c r="AB87" s="4">
        <v>21.8</v>
      </c>
      <c r="AC87" s="4">
        <v>6.4</v>
      </c>
      <c r="AD87" s="4">
        <v>3.4</v>
      </c>
      <c r="AE87" s="27" t="s">
        <v>71</v>
      </c>
      <c r="AF87" s="4">
        <f t="shared" si="22"/>
        <v>0</v>
      </c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4" t="s">
        <v>122</v>
      </c>
      <c r="B88" s="4" t="s">
        <v>36</v>
      </c>
      <c r="C88" s="4">
        <v>77.277000000000001</v>
      </c>
      <c r="D88" s="4">
        <v>70.009</v>
      </c>
      <c r="E88" s="4">
        <v>39.747999999999998</v>
      </c>
      <c r="F88" s="4">
        <v>85.757999999999996</v>
      </c>
      <c r="G88" s="8">
        <v>1</v>
      </c>
      <c r="H88" s="4">
        <v>60</v>
      </c>
      <c r="I88" s="4" t="s">
        <v>40</v>
      </c>
      <c r="J88" s="4">
        <v>40.5</v>
      </c>
      <c r="K88" s="4">
        <f t="shared" si="17"/>
        <v>-0.75200000000000244</v>
      </c>
      <c r="L88" s="4"/>
      <c r="M88" s="4"/>
      <c r="N88" s="4"/>
      <c r="O88" s="4">
        <f t="shared" si="18"/>
        <v>7.9495999999999993</v>
      </c>
      <c r="P88" s="5">
        <f t="shared" si="21"/>
        <v>17.586799999999997</v>
      </c>
      <c r="Q88" s="5"/>
      <c r="R88" s="4"/>
      <c r="S88" s="4">
        <f t="shared" si="19"/>
        <v>13</v>
      </c>
      <c r="T88" s="4">
        <f t="shared" si="20"/>
        <v>10.787712589312671</v>
      </c>
      <c r="U88" s="4">
        <v>9.5291999999999994</v>
      </c>
      <c r="V88" s="4">
        <v>7.56</v>
      </c>
      <c r="W88" s="4">
        <v>3.9578000000000002</v>
      </c>
      <c r="X88" s="4">
        <v>3.1804000000000001</v>
      </c>
      <c r="Y88" s="4">
        <v>11.450200000000001</v>
      </c>
      <c r="Z88" s="4">
        <v>3.1686000000000001</v>
      </c>
      <c r="AA88" s="4">
        <v>16.2164</v>
      </c>
      <c r="AB88" s="4">
        <v>17.000399999999999</v>
      </c>
      <c r="AC88" s="4">
        <v>3.8814000000000002</v>
      </c>
      <c r="AD88" s="4">
        <v>4.7582000000000004</v>
      </c>
      <c r="AE88" s="4"/>
      <c r="AF88" s="4">
        <f t="shared" si="22"/>
        <v>17.586799999999997</v>
      </c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4" t="s">
        <v>123</v>
      </c>
      <c r="B89" s="4" t="s">
        <v>36</v>
      </c>
      <c r="C89" s="4">
        <v>20.100999999999999</v>
      </c>
      <c r="D89" s="4">
        <v>23.821000000000002</v>
      </c>
      <c r="E89" s="4">
        <v>5.8979999999999997</v>
      </c>
      <c r="F89" s="4">
        <v>36.03</v>
      </c>
      <c r="G89" s="8">
        <v>1</v>
      </c>
      <c r="H89" s="4">
        <v>60</v>
      </c>
      <c r="I89" s="4" t="s">
        <v>40</v>
      </c>
      <c r="J89" s="4">
        <v>5.5</v>
      </c>
      <c r="K89" s="4">
        <f t="shared" si="17"/>
        <v>0.39799999999999969</v>
      </c>
      <c r="L89" s="4"/>
      <c r="M89" s="4"/>
      <c r="N89" s="4"/>
      <c r="O89" s="4">
        <f t="shared" si="18"/>
        <v>1.1796</v>
      </c>
      <c r="P89" s="5"/>
      <c r="Q89" s="5"/>
      <c r="R89" s="4"/>
      <c r="S89" s="4">
        <f t="shared" si="19"/>
        <v>30.544252288911498</v>
      </c>
      <c r="T89" s="4">
        <f t="shared" si="20"/>
        <v>30.544252288911498</v>
      </c>
      <c r="U89" s="4">
        <v>0.39879999999999999</v>
      </c>
      <c r="V89" s="4">
        <v>3.1339999999999999</v>
      </c>
      <c r="W89" s="4">
        <v>0.4032</v>
      </c>
      <c r="X89" s="4">
        <v>2.7490000000000001</v>
      </c>
      <c r="Y89" s="4">
        <v>1.9372</v>
      </c>
      <c r="Z89" s="4">
        <v>0.39240000000000003</v>
      </c>
      <c r="AA89" s="4">
        <v>3.4725999999999999</v>
      </c>
      <c r="AB89" s="4">
        <v>5.0042</v>
      </c>
      <c r="AC89" s="4">
        <v>3.8546</v>
      </c>
      <c r="AD89" s="4">
        <v>2.7572000000000001</v>
      </c>
      <c r="AE89" s="27" t="s">
        <v>71</v>
      </c>
      <c r="AF89" s="4">
        <f t="shared" si="22"/>
        <v>0</v>
      </c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4" t="s">
        <v>124</v>
      </c>
      <c r="B90" s="4" t="s">
        <v>36</v>
      </c>
      <c r="C90" s="4">
        <v>90.463999999999999</v>
      </c>
      <c r="D90" s="4">
        <v>138.078</v>
      </c>
      <c r="E90" s="4">
        <v>57.432000000000002</v>
      </c>
      <c r="F90" s="4">
        <v>152.97200000000001</v>
      </c>
      <c r="G90" s="8">
        <v>1</v>
      </c>
      <c r="H90" s="4">
        <v>60</v>
      </c>
      <c r="I90" s="4" t="s">
        <v>44</v>
      </c>
      <c r="J90" s="4">
        <v>56.8</v>
      </c>
      <c r="K90" s="4">
        <f t="shared" si="17"/>
        <v>0.632000000000005</v>
      </c>
      <c r="L90" s="4"/>
      <c r="M90" s="4"/>
      <c r="N90" s="4"/>
      <c r="O90" s="4">
        <f t="shared" si="18"/>
        <v>11.4864</v>
      </c>
      <c r="P90" s="5">
        <f>14*O90-N90-F90</f>
        <v>7.8375999999999806</v>
      </c>
      <c r="Q90" s="5"/>
      <c r="R90" s="4"/>
      <c r="S90" s="4">
        <f t="shared" si="19"/>
        <v>14</v>
      </c>
      <c r="T90" s="4">
        <f t="shared" si="20"/>
        <v>13.31766262710684</v>
      </c>
      <c r="U90" s="4">
        <v>14.2036</v>
      </c>
      <c r="V90" s="4">
        <v>16.5822</v>
      </c>
      <c r="W90" s="4">
        <v>15.099</v>
      </c>
      <c r="X90" s="4">
        <v>13.789199999999999</v>
      </c>
      <c r="Y90" s="4">
        <v>13.5692</v>
      </c>
      <c r="Z90" s="4">
        <v>12.0014</v>
      </c>
      <c r="AA90" s="4">
        <v>18.293199999999999</v>
      </c>
      <c r="AB90" s="4">
        <v>24.047000000000001</v>
      </c>
      <c r="AC90" s="4">
        <v>13.5444</v>
      </c>
      <c r="AD90" s="4">
        <v>15.938000000000001</v>
      </c>
      <c r="AE90" s="4" t="s">
        <v>125</v>
      </c>
      <c r="AF90" s="4">
        <f t="shared" si="22"/>
        <v>7.8375999999999806</v>
      </c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ht="15.75" thickBot="1" x14ac:dyDescent="0.3">
      <c r="A91" s="4" t="s">
        <v>128</v>
      </c>
      <c r="B91" s="4" t="s">
        <v>39</v>
      </c>
      <c r="C91" s="4">
        <v>155</v>
      </c>
      <c r="D91" s="4">
        <v>72</v>
      </c>
      <c r="E91" s="4">
        <v>118</v>
      </c>
      <c r="F91" s="4">
        <v>72</v>
      </c>
      <c r="G91" s="8">
        <v>0.33</v>
      </c>
      <c r="H91" s="4" t="e">
        <v>#N/A</v>
      </c>
      <c r="I91" s="4" t="s">
        <v>40</v>
      </c>
      <c r="J91" s="4">
        <v>126</v>
      </c>
      <c r="K91" s="4">
        <f t="shared" si="17"/>
        <v>-8</v>
      </c>
      <c r="L91" s="4"/>
      <c r="M91" s="4"/>
      <c r="N91" s="4"/>
      <c r="O91" s="4">
        <f t="shared" si="18"/>
        <v>23.6</v>
      </c>
      <c r="P91" s="5">
        <f>12*O91-N91-F91</f>
        <v>211.20000000000005</v>
      </c>
      <c r="Q91" s="5"/>
      <c r="R91" s="4"/>
      <c r="S91" s="4">
        <f t="shared" si="19"/>
        <v>12.000000000000002</v>
      </c>
      <c r="T91" s="4">
        <f t="shared" si="20"/>
        <v>3.0508474576271185</v>
      </c>
      <c r="U91" s="4">
        <v>13.6</v>
      </c>
      <c r="V91" s="4">
        <v>1.4</v>
      </c>
      <c r="W91" s="4">
        <v>21.8</v>
      </c>
      <c r="X91" s="4">
        <v>9</v>
      </c>
      <c r="Y91" s="4">
        <v>3.2</v>
      </c>
      <c r="Z91" s="4">
        <v>22.4</v>
      </c>
      <c r="AA91" s="4">
        <v>7.6</v>
      </c>
      <c r="AB91" s="4">
        <v>10</v>
      </c>
      <c r="AC91" s="4">
        <v>17.8</v>
      </c>
      <c r="AD91" s="4">
        <v>16.2</v>
      </c>
      <c r="AE91" s="4"/>
      <c r="AF91" s="4">
        <f t="shared" si="22"/>
        <v>69.696000000000012</v>
      </c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19" t="s">
        <v>129</v>
      </c>
      <c r="B92" s="20" t="s">
        <v>36</v>
      </c>
      <c r="C92" s="20">
        <v>-1.6020000000000001</v>
      </c>
      <c r="D92" s="20">
        <v>1.6020000000000001</v>
      </c>
      <c r="E92" s="20">
        <v>-1.5780000000000001</v>
      </c>
      <c r="F92" s="21"/>
      <c r="G92" s="14">
        <v>0</v>
      </c>
      <c r="H92" s="13">
        <v>45</v>
      </c>
      <c r="I92" s="13" t="s">
        <v>37</v>
      </c>
      <c r="J92" s="13"/>
      <c r="K92" s="13">
        <f t="shared" si="17"/>
        <v>-1.5780000000000001</v>
      </c>
      <c r="L92" s="13"/>
      <c r="M92" s="13"/>
      <c r="N92" s="13"/>
      <c r="O92" s="13">
        <f t="shared" si="18"/>
        <v>-0.31559999999999999</v>
      </c>
      <c r="P92" s="15"/>
      <c r="Q92" s="15"/>
      <c r="R92" s="13"/>
      <c r="S92" s="13">
        <f t="shared" si="19"/>
        <v>0</v>
      </c>
      <c r="T92" s="13">
        <f t="shared" si="20"/>
        <v>0</v>
      </c>
      <c r="U92" s="13">
        <v>20.791399999999999</v>
      </c>
      <c r="V92" s="13">
        <v>46.336399999999998</v>
      </c>
      <c r="W92" s="13">
        <v>65.2</v>
      </c>
      <c r="X92" s="13">
        <v>54.767000000000003</v>
      </c>
      <c r="Y92" s="13">
        <v>64.647599999999997</v>
      </c>
      <c r="Z92" s="13">
        <v>52.273800000000008</v>
      </c>
      <c r="AA92" s="13">
        <v>44.9084</v>
      </c>
      <c r="AB92" s="13">
        <v>43.2866</v>
      </c>
      <c r="AC92" s="13">
        <v>26.169599999999999</v>
      </c>
      <c r="AD92" s="13">
        <v>44.459000000000003</v>
      </c>
      <c r="AE92" s="17" t="s">
        <v>130</v>
      </c>
      <c r="AF92" s="13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15.75" thickBot="1" x14ac:dyDescent="0.3">
      <c r="A93" s="25" t="s">
        <v>145</v>
      </c>
      <c r="B93" s="22" t="s">
        <v>36</v>
      </c>
      <c r="C93" s="22">
        <v>307.39999999999998</v>
      </c>
      <c r="D93" s="22">
        <v>377.45400000000001</v>
      </c>
      <c r="E93" s="22">
        <v>396.28899999999999</v>
      </c>
      <c r="F93" s="23">
        <v>208.852</v>
      </c>
      <c r="G93" s="8">
        <v>1</v>
      </c>
      <c r="H93" s="4">
        <v>50</v>
      </c>
      <c r="I93" s="4" t="s">
        <v>40</v>
      </c>
      <c r="J93" s="4">
        <v>381</v>
      </c>
      <c r="K93" s="4">
        <f>E93-J93</f>
        <v>15.288999999999987</v>
      </c>
      <c r="L93" s="4"/>
      <c r="M93" s="4"/>
      <c r="N93" s="4">
        <v>100</v>
      </c>
      <c r="O93" s="4">
        <f>E93/5</f>
        <v>79.257800000000003</v>
      </c>
      <c r="P93" s="5">
        <f t="shared" ref="P93:P102" si="23">13*O93-N93-F93</f>
        <v>721.49940000000004</v>
      </c>
      <c r="Q93" s="5"/>
      <c r="R93" s="4"/>
      <c r="S93" s="4">
        <f>(F93+N93+P93)/O93</f>
        <v>13</v>
      </c>
      <c r="T93" s="4">
        <f>(F93+N93)/O93</f>
        <v>3.8968025859915358</v>
      </c>
      <c r="U93" s="4">
        <v>35.848999999999997</v>
      </c>
      <c r="V93" s="4">
        <v>6.2587999999999999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146</v>
      </c>
      <c r="AF93" s="4">
        <f>G93*P93</f>
        <v>721.49940000000004</v>
      </c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4" t="s">
        <v>131</v>
      </c>
      <c r="B94" s="4" t="s">
        <v>36</v>
      </c>
      <c r="C94" s="4">
        <v>309.10599999999999</v>
      </c>
      <c r="D94" s="4">
        <v>240.11</v>
      </c>
      <c r="E94" s="4">
        <v>178.96299999999999</v>
      </c>
      <c r="F94" s="4">
        <v>311.27300000000002</v>
      </c>
      <c r="G94" s="8">
        <v>1</v>
      </c>
      <c r="H94" s="4">
        <v>45</v>
      </c>
      <c r="I94" s="4" t="s">
        <v>40</v>
      </c>
      <c r="J94" s="4">
        <v>161</v>
      </c>
      <c r="K94" s="4">
        <f t="shared" si="17"/>
        <v>17.962999999999994</v>
      </c>
      <c r="L94" s="4"/>
      <c r="M94" s="4"/>
      <c r="N94" s="4">
        <v>100</v>
      </c>
      <c r="O94" s="4">
        <f t="shared" si="18"/>
        <v>35.7926</v>
      </c>
      <c r="P94" s="5">
        <f t="shared" si="23"/>
        <v>54.030799999999999</v>
      </c>
      <c r="Q94" s="5"/>
      <c r="R94" s="4"/>
      <c r="S94" s="4">
        <f t="shared" si="19"/>
        <v>13</v>
      </c>
      <c r="T94" s="4">
        <f t="shared" si="20"/>
        <v>11.490447746182172</v>
      </c>
      <c r="U94" s="4">
        <v>40.215400000000002</v>
      </c>
      <c r="V94" s="4">
        <v>6.9364000000000008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132</v>
      </c>
      <c r="AF94" s="4">
        <f t="shared" ref="AF94:AF102" si="24">G94*P94</f>
        <v>54.030799999999999</v>
      </c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4" t="s">
        <v>133</v>
      </c>
      <c r="B95" s="4" t="s">
        <v>39</v>
      </c>
      <c r="C95" s="4">
        <v>36</v>
      </c>
      <c r="D95" s="4">
        <v>1070</v>
      </c>
      <c r="E95" s="4">
        <v>281</v>
      </c>
      <c r="F95" s="4">
        <v>775</v>
      </c>
      <c r="G95" s="8">
        <v>0.41</v>
      </c>
      <c r="H95" s="4">
        <v>50</v>
      </c>
      <c r="I95" s="4" t="s">
        <v>40</v>
      </c>
      <c r="J95" s="4">
        <v>298</v>
      </c>
      <c r="K95" s="4">
        <f t="shared" si="17"/>
        <v>-17</v>
      </c>
      <c r="L95" s="4"/>
      <c r="M95" s="4"/>
      <c r="N95" s="4"/>
      <c r="O95" s="4">
        <f t="shared" si="18"/>
        <v>56.2</v>
      </c>
      <c r="P95" s="5"/>
      <c r="Q95" s="5"/>
      <c r="R95" s="4"/>
      <c r="S95" s="4">
        <f t="shared" si="19"/>
        <v>13.790035587188612</v>
      </c>
      <c r="T95" s="4">
        <f t="shared" si="20"/>
        <v>13.790035587188612</v>
      </c>
      <c r="U95" s="4">
        <v>29.6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134</v>
      </c>
      <c r="AF95" s="4">
        <f t="shared" si="24"/>
        <v>0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4" t="s">
        <v>135</v>
      </c>
      <c r="B96" s="4" t="s">
        <v>36</v>
      </c>
      <c r="C96" s="4">
        <v>263.83600000000001</v>
      </c>
      <c r="D96" s="4">
        <v>338.34500000000003</v>
      </c>
      <c r="E96" s="4">
        <v>265.07100000000003</v>
      </c>
      <c r="F96" s="4">
        <v>240.01400000000001</v>
      </c>
      <c r="G96" s="8">
        <v>1</v>
      </c>
      <c r="H96" s="4">
        <v>50</v>
      </c>
      <c r="I96" s="4" t="s">
        <v>40</v>
      </c>
      <c r="J96" s="4">
        <v>275.5</v>
      </c>
      <c r="K96" s="4">
        <f t="shared" si="17"/>
        <v>-10.428999999999974</v>
      </c>
      <c r="L96" s="4"/>
      <c r="M96" s="4"/>
      <c r="N96" s="4">
        <v>220</v>
      </c>
      <c r="O96" s="4">
        <f t="shared" si="18"/>
        <v>53.014200000000002</v>
      </c>
      <c r="P96" s="5">
        <f t="shared" si="23"/>
        <v>229.17060000000004</v>
      </c>
      <c r="Q96" s="5"/>
      <c r="R96" s="4"/>
      <c r="S96" s="4">
        <f t="shared" si="19"/>
        <v>13</v>
      </c>
      <c r="T96" s="4">
        <f t="shared" si="20"/>
        <v>8.6771846033704172</v>
      </c>
      <c r="U96" s="4">
        <v>45.966000000000001</v>
      </c>
      <c r="V96" s="4">
        <v>4.0137999999999998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 t="s">
        <v>136</v>
      </c>
      <c r="AF96" s="4">
        <f t="shared" si="24"/>
        <v>229.17060000000004</v>
      </c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4" t="s">
        <v>137</v>
      </c>
      <c r="B97" s="4" t="s">
        <v>39</v>
      </c>
      <c r="C97" s="4">
        <v>148</v>
      </c>
      <c r="D97" s="4">
        <v>240</v>
      </c>
      <c r="E97" s="4">
        <v>129</v>
      </c>
      <c r="F97" s="4">
        <v>192</v>
      </c>
      <c r="G97" s="8">
        <v>0.35</v>
      </c>
      <c r="H97" s="4">
        <v>50</v>
      </c>
      <c r="I97" s="4" t="s">
        <v>40</v>
      </c>
      <c r="J97" s="4">
        <v>213</v>
      </c>
      <c r="K97" s="4">
        <f t="shared" si="17"/>
        <v>-84</v>
      </c>
      <c r="L97" s="4"/>
      <c r="M97" s="4"/>
      <c r="N97" s="4">
        <v>200</v>
      </c>
      <c r="O97" s="4">
        <f t="shared" si="18"/>
        <v>25.8</v>
      </c>
      <c r="P97" s="5"/>
      <c r="Q97" s="5"/>
      <c r="R97" s="4"/>
      <c r="S97" s="4">
        <f t="shared" si="19"/>
        <v>15.193798449612403</v>
      </c>
      <c r="T97" s="4">
        <f t="shared" si="20"/>
        <v>15.193798449612403</v>
      </c>
      <c r="U97" s="4">
        <v>38</v>
      </c>
      <c r="V97" s="4">
        <v>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 t="s">
        <v>138</v>
      </c>
      <c r="AF97" s="4">
        <f t="shared" si="24"/>
        <v>0</v>
      </c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4" t="s">
        <v>139</v>
      </c>
      <c r="B98" s="4" t="s">
        <v>36</v>
      </c>
      <c r="C98" s="4">
        <v>128.38</v>
      </c>
      <c r="D98" s="4">
        <v>209.078</v>
      </c>
      <c r="E98" s="4">
        <v>84.631</v>
      </c>
      <c r="F98" s="4">
        <v>206.09700000000001</v>
      </c>
      <c r="G98" s="8">
        <v>1</v>
      </c>
      <c r="H98" s="4">
        <v>50</v>
      </c>
      <c r="I98" s="4" t="s">
        <v>40</v>
      </c>
      <c r="J98" s="4">
        <v>91</v>
      </c>
      <c r="K98" s="4">
        <f t="shared" si="17"/>
        <v>-6.3689999999999998</v>
      </c>
      <c r="L98" s="4"/>
      <c r="M98" s="4"/>
      <c r="N98" s="4">
        <v>100</v>
      </c>
      <c r="O98" s="4">
        <f t="shared" si="18"/>
        <v>16.926200000000001</v>
      </c>
      <c r="P98" s="5"/>
      <c r="Q98" s="5"/>
      <c r="R98" s="4"/>
      <c r="S98" s="4">
        <f t="shared" si="19"/>
        <v>18.084212640758111</v>
      </c>
      <c r="T98" s="4">
        <f t="shared" si="20"/>
        <v>18.084212640758111</v>
      </c>
      <c r="U98" s="4">
        <v>32.729199999999999</v>
      </c>
      <c r="V98" s="4">
        <v>12.9718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 t="s">
        <v>140</v>
      </c>
      <c r="AF98" s="4">
        <f t="shared" si="24"/>
        <v>0</v>
      </c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4" t="s">
        <v>141</v>
      </c>
      <c r="B99" s="4" t="s">
        <v>39</v>
      </c>
      <c r="C99" s="4">
        <v>259</v>
      </c>
      <c r="D99" s="4">
        <v>400</v>
      </c>
      <c r="E99" s="4">
        <v>143</v>
      </c>
      <c r="F99" s="4">
        <v>400</v>
      </c>
      <c r="G99" s="8">
        <v>0.4</v>
      </c>
      <c r="H99" s="4">
        <v>50</v>
      </c>
      <c r="I99" s="4" t="s">
        <v>40</v>
      </c>
      <c r="J99" s="4">
        <v>227</v>
      </c>
      <c r="K99" s="4">
        <f t="shared" si="17"/>
        <v>-84</v>
      </c>
      <c r="L99" s="4"/>
      <c r="M99" s="4"/>
      <c r="N99" s="4">
        <v>200</v>
      </c>
      <c r="O99" s="4">
        <f t="shared" si="18"/>
        <v>28.6</v>
      </c>
      <c r="P99" s="5"/>
      <c r="Q99" s="5"/>
      <c r="R99" s="4"/>
      <c r="S99" s="4">
        <f t="shared" si="19"/>
        <v>20.979020979020977</v>
      </c>
      <c r="T99" s="4">
        <f t="shared" si="20"/>
        <v>20.979020979020977</v>
      </c>
      <c r="U99" s="4">
        <v>64</v>
      </c>
      <c r="V99" s="4">
        <v>29.4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142</v>
      </c>
      <c r="AF99" s="4">
        <f t="shared" si="24"/>
        <v>0</v>
      </c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4" t="s">
        <v>143</v>
      </c>
      <c r="B100" s="4" t="s">
        <v>39</v>
      </c>
      <c r="C100" s="4">
        <v>184</v>
      </c>
      <c r="D100" s="4">
        <v>800</v>
      </c>
      <c r="E100" s="4">
        <v>229</v>
      </c>
      <c r="F100" s="4">
        <v>620</v>
      </c>
      <c r="G100" s="8">
        <v>0.41</v>
      </c>
      <c r="H100" s="4">
        <v>50</v>
      </c>
      <c r="I100" s="4" t="s">
        <v>40</v>
      </c>
      <c r="J100" s="4">
        <v>285</v>
      </c>
      <c r="K100" s="4">
        <f t="shared" si="17"/>
        <v>-56</v>
      </c>
      <c r="L100" s="4"/>
      <c r="M100" s="4"/>
      <c r="N100" s="4"/>
      <c r="O100" s="4">
        <f t="shared" si="18"/>
        <v>45.8</v>
      </c>
      <c r="P100" s="5"/>
      <c r="Q100" s="5"/>
      <c r="R100" s="4"/>
      <c r="S100" s="4">
        <f t="shared" si="19"/>
        <v>13.537117903930131</v>
      </c>
      <c r="T100" s="4">
        <f t="shared" si="20"/>
        <v>13.537117903930131</v>
      </c>
      <c r="U100" s="4">
        <v>41.6</v>
      </c>
      <c r="V100" s="4">
        <v>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144</v>
      </c>
      <c r="AF100" s="4">
        <f t="shared" si="24"/>
        <v>0</v>
      </c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4" t="s">
        <v>147</v>
      </c>
      <c r="B101" s="4" t="s">
        <v>39</v>
      </c>
      <c r="C101" s="4">
        <v>36</v>
      </c>
      <c r="D101" s="4">
        <v>193</v>
      </c>
      <c r="E101" s="26">
        <f>51+E29</f>
        <v>72</v>
      </c>
      <c r="F101" s="4">
        <v>156</v>
      </c>
      <c r="G101" s="8">
        <v>0.3</v>
      </c>
      <c r="H101" s="4">
        <v>50</v>
      </c>
      <c r="I101" s="4" t="s">
        <v>40</v>
      </c>
      <c r="J101" s="4">
        <v>51</v>
      </c>
      <c r="K101" s="4">
        <f t="shared" si="17"/>
        <v>21</v>
      </c>
      <c r="L101" s="4"/>
      <c r="M101" s="4"/>
      <c r="N101" s="4"/>
      <c r="O101" s="4">
        <f t="shared" si="18"/>
        <v>14.4</v>
      </c>
      <c r="P101" s="5">
        <f t="shared" si="23"/>
        <v>31.200000000000017</v>
      </c>
      <c r="Q101" s="5"/>
      <c r="R101" s="4"/>
      <c r="S101" s="4">
        <f t="shared" si="19"/>
        <v>13</v>
      </c>
      <c r="T101" s="4">
        <f t="shared" si="20"/>
        <v>10.833333333333334</v>
      </c>
      <c r="U101" s="4">
        <v>15.8</v>
      </c>
      <c r="V101" s="4">
        <v>3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11" t="s">
        <v>154</v>
      </c>
      <c r="AF101" s="4">
        <f t="shared" si="24"/>
        <v>9.3600000000000048</v>
      </c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4" t="s">
        <v>148</v>
      </c>
      <c r="B102" s="4" t="s">
        <v>39</v>
      </c>
      <c r="C102" s="4">
        <v>72</v>
      </c>
      <c r="D102" s="4">
        <v>581</v>
      </c>
      <c r="E102" s="4">
        <v>193</v>
      </c>
      <c r="F102" s="4">
        <v>411</v>
      </c>
      <c r="G102" s="8">
        <v>0.18</v>
      </c>
      <c r="H102" s="4">
        <v>50</v>
      </c>
      <c r="I102" s="4" t="s">
        <v>40</v>
      </c>
      <c r="J102" s="4">
        <v>198</v>
      </c>
      <c r="K102" s="4">
        <f t="shared" si="17"/>
        <v>-5</v>
      </c>
      <c r="L102" s="4"/>
      <c r="M102" s="4"/>
      <c r="N102" s="4"/>
      <c r="O102" s="4">
        <f t="shared" si="18"/>
        <v>38.6</v>
      </c>
      <c r="P102" s="5">
        <f t="shared" si="23"/>
        <v>90.800000000000011</v>
      </c>
      <c r="Q102" s="5"/>
      <c r="R102" s="4"/>
      <c r="S102" s="4">
        <f t="shared" si="19"/>
        <v>13</v>
      </c>
      <c r="T102" s="4">
        <f t="shared" si="20"/>
        <v>10.647668393782382</v>
      </c>
      <c r="U102" s="4">
        <v>19.2</v>
      </c>
      <c r="V102" s="4">
        <v>41.2</v>
      </c>
      <c r="W102" s="4">
        <v>15.2</v>
      </c>
      <c r="X102" s="4">
        <v>7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11" t="s">
        <v>157</v>
      </c>
      <c r="AF102" s="4">
        <f t="shared" si="24"/>
        <v>16.344000000000001</v>
      </c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4"/>
      <c r="B103" s="4"/>
      <c r="C103" s="4"/>
      <c r="D103" s="4"/>
      <c r="E103" s="4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4"/>
      <c r="B104" s="4"/>
      <c r="C104" s="4"/>
      <c r="D104" s="4"/>
      <c r="E104" s="4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4"/>
      <c r="B105" s="4"/>
      <c r="C105" s="4"/>
      <c r="D105" s="4"/>
      <c r="E105" s="4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4"/>
      <c r="B106" s="4"/>
      <c r="C106" s="4"/>
      <c r="D106" s="4"/>
      <c r="E106" s="4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4"/>
      <c r="B107" s="4"/>
      <c r="C107" s="4"/>
      <c r="D107" s="4"/>
      <c r="E107" s="4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4"/>
      <c r="B108" s="4"/>
      <c r="C108" s="4"/>
      <c r="D108" s="4"/>
      <c r="E108" s="4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4"/>
      <c r="B109" s="4"/>
      <c r="C109" s="4"/>
      <c r="D109" s="4"/>
      <c r="E109" s="4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4"/>
      <c r="B110" s="4"/>
      <c r="C110" s="4"/>
      <c r="D110" s="4"/>
      <c r="E110" s="4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4"/>
      <c r="B111" s="4"/>
      <c r="C111" s="4"/>
      <c r="D111" s="4"/>
      <c r="E111" s="4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4"/>
      <c r="B112" s="4"/>
      <c r="C112" s="4"/>
      <c r="D112" s="4"/>
      <c r="E112" s="4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4"/>
      <c r="B113" s="4"/>
      <c r="C113" s="4"/>
      <c r="D113" s="4"/>
      <c r="E113" s="4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4"/>
      <c r="B114" s="4"/>
      <c r="C114" s="4"/>
      <c r="D114" s="4"/>
      <c r="E114" s="4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4"/>
      <c r="B115" s="4"/>
      <c r="C115" s="4"/>
      <c r="D115" s="4"/>
      <c r="E115" s="4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4"/>
      <c r="B116" s="4"/>
      <c r="C116" s="4"/>
      <c r="D116" s="4"/>
      <c r="E116" s="4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4"/>
      <c r="B117" s="4"/>
      <c r="C117" s="4"/>
      <c r="D117" s="4"/>
      <c r="E117" s="4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4"/>
      <c r="B118" s="4"/>
      <c r="C118" s="4"/>
      <c r="D118" s="4"/>
      <c r="E118" s="4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4"/>
      <c r="B119" s="4"/>
      <c r="C119" s="4"/>
      <c r="D119" s="4"/>
      <c r="E119" s="4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4"/>
      <c r="B120" s="4"/>
      <c r="C120" s="4"/>
      <c r="D120" s="4"/>
      <c r="E120" s="4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4"/>
      <c r="B121" s="4"/>
      <c r="C121" s="4"/>
      <c r="D121" s="4"/>
      <c r="E121" s="4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4"/>
      <c r="B122" s="4"/>
      <c r="C122" s="4"/>
      <c r="D122" s="4"/>
      <c r="E122" s="4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4"/>
      <c r="B123" s="4"/>
      <c r="C123" s="4"/>
      <c r="D123" s="4"/>
      <c r="E123" s="4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4"/>
      <c r="B124" s="4"/>
      <c r="C124" s="4"/>
      <c r="D124" s="4"/>
      <c r="E124" s="4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4"/>
      <c r="B125" s="4"/>
      <c r="C125" s="4"/>
      <c r="D125" s="4"/>
      <c r="E125" s="4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4"/>
      <c r="B126" s="4"/>
      <c r="C126" s="4"/>
      <c r="D126" s="4"/>
      <c r="E126" s="4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4"/>
      <c r="B127" s="4"/>
      <c r="C127" s="4"/>
      <c r="D127" s="4"/>
      <c r="E127" s="4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4"/>
      <c r="B128" s="4"/>
      <c r="C128" s="4"/>
      <c r="D128" s="4"/>
      <c r="E128" s="4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4"/>
      <c r="B129" s="4"/>
      <c r="C129" s="4"/>
      <c r="D129" s="4"/>
      <c r="E129" s="4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4"/>
      <c r="B130" s="4"/>
      <c r="C130" s="4"/>
      <c r="D130" s="4"/>
      <c r="E130" s="4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4"/>
      <c r="B131" s="4"/>
      <c r="C131" s="4"/>
      <c r="D131" s="4"/>
      <c r="E131" s="4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4"/>
      <c r="B132" s="4"/>
      <c r="C132" s="4"/>
      <c r="D132" s="4"/>
      <c r="E132" s="4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4"/>
      <c r="B133" s="4"/>
      <c r="C133" s="4"/>
      <c r="D133" s="4"/>
      <c r="E133" s="4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4"/>
      <c r="B134" s="4"/>
      <c r="C134" s="4"/>
      <c r="D134" s="4"/>
      <c r="E134" s="4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4"/>
      <c r="B135" s="4"/>
      <c r="C135" s="4"/>
      <c r="D135" s="4"/>
      <c r="E135" s="4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4"/>
      <c r="B136" s="4"/>
      <c r="C136" s="4"/>
      <c r="D136" s="4"/>
      <c r="E136" s="4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4"/>
      <c r="B137" s="4"/>
      <c r="C137" s="4"/>
      <c r="D137" s="4"/>
      <c r="E137" s="4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4"/>
      <c r="B138" s="4"/>
      <c r="C138" s="4"/>
      <c r="D138" s="4"/>
      <c r="E138" s="4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4"/>
      <c r="B139" s="4"/>
      <c r="C139" s="4"/>
      <c r="D139" s="4"/>
      <c r="E139" s="4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4"/>
      <c r="B140" s="4"/>
      <c r="C140" s="4"/>
      <c r="D140" s="4"/>
      <c r="E140" s="4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4"/>
      <c r="B141" s="4"/>
      <c r="C141" s="4"/>
      <c r="D141" s="4"/>
      <c r="E141" s="4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4"/>
      <c r="B142" s="4"/>
      <c r="C142" s="4"/>
      <c r="D142" s="4"/>
      <c r="E142" s="4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4"/>
      <c r="B143" s="4"/>
      <c r="C143" s="4"/>
      <c r="D143" s="4"/>
      <c r="E143" s="4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4"/>
      <c r="B144" s="4"/>
      <c r="C144" s="4"/>
      <c r="D144" s="4"/>
      <c r="E144" s="4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4"/>
      <c r="B145" s="4"/>
      <c r="C145" s="4"/>
      <c r="D145" s="4"/>
      <c r="E145" s="4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4"/>
      <c r="B146" s="4"/>
      <c r="C146" s="4"/>
      <c r="D146" s="4"/>
      <c r="E146" s="4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4"/>
      <c r="B147" s="4"/>
      <c r="C147" s="4"/>
      <c r="D147" s="4"/>
      <c r="E147" s="4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4"/>
      <c r="B148" s="4"/>
      <c r="C148" s="4"/>
      <c r="D148" s="4"/>
      <c r="E148" s="4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4"/>
      <c r="B149" s="4"/>
      <c r="C149" s="4"/>
      <c r="D149" s="4"/>
      <c r="E149" s="4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4"/>
      <c r="B150" s="4"/>
      <c r="C150" s="4"/>
      <c r="D150" s="4"/>
      <c r="E150" s="4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4"/>
      <c r="B151" s="4"/>
      <c r="C151" s="4"/>
      <c r="D151" s="4"/>
      <c r="E151" s="4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4"/>
      <c r="B152" s="4"/>
      <c r="C152" s="4"/>
      <c r="D152" s="4"/>
      <c r="E152" s="4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4"/>
      <c r="B153" s="4"/>
      <c r="C153" s="4"/>
      <c r="D153" s="4"/>
      <c r="E153" s="4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4"/>
      <c r="B154" s="4"/>
      <c r="C154" s="4"/>
      <c r="D154" s="4"/>
      <c r="E154" s="4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4"/>
      <c r="B155" s="4"/>
      <c r="C155" s="4"/>
      <c r="D155" s="4"/>
      <c r="E155" s="4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4"/>
      <c r="B156" s="4"/>
      <c r="C156" s="4"/>
      <c r="D156" s="4"/>
      <c r="E156" s="4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4"/>
      <c r="B157" s="4"/>
      <c r="C157" s="4"/>
      <c r="D157" s="4"/>
      <c r="E157" s="4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4"/>
      <c r="B158" s="4"/>
      <c r="C158" s="4"/>
      <c r="D158" s="4"/>
      <c r="E158" s="4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4"/>
      <c r="B159" s="4"/>
      <c r="C159" s="4"/>
      <c r="D159" s="4"/>
      <c r="E159" s="4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4"/>
      <c r="B160" s="4"/>
      <c r="C160" s="4"/>
      <c r="D160" s="4"/>
      <c r="E160" s="4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4"/>
      <c r="B161" s="4"/>
      <c r="C161" s="4"/>
      <c r="D161" s="4"/>
      <c r="E161" s="4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4"/>
      <c r="B162" s="4"/>
      <c r="C162" s="4"/>
      <c r="D162" s="4"/>
      <c r="E162" s="4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4"/>
      <c r="B163" s="4"/>
      <c r="C163" s="4"/>
      <c r="D163" s="4"/>
      <c r="E163" s="4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4"/>
      <c r="B164" s="4"/>
      <c r="C164" s="4"/>
      <c r="D164" s="4"/>
      <c r="E164" s="4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4"/>
      <c r="B165" s="4"/>
      <c r="C165" s="4"/>
      <c r="D165" s="4"/>
      <c r="E165" s="4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4"/>
      <c r="B166" s="4"/>
      <c r="C166" s="4"/>
      <c r="D166" s="4"/>
      <c r="E166" s="4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4"/>
      <c r="B167" s="4"/>
      <c r="C167" s="4"/>
      <c r="D167" s="4"/>
      <c r="E167" s="4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4"/>
      <c r="B168" s="4"/>
      <c r="C168" s="4"/>
      <c r="D168" s="4"/>
      <c r="E168" s="4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4"/>
      <c r="B169" s="4"/>
      <c r="C169" s="4"/>
      <c r="D169" s="4"/>
      <c r="E169" s="4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4"/>
      <c r="B170" s="4"/>
      <c r="C170" s="4"/>
      <c r="D170" s="4"/>
      <c r="E170" s="4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4"/>
      <c r="B171" s="4"/>
      <c r="C171" s="4"/>
      <c r="D171" s="4"/>
      <c r="E171" s="4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4"/>
      <c r="B172" s="4"/>
      <c r="C172" s="4"/>
      <c r="D172" s="4"/>
      <c r="E172" s="4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4"/>
      <c r="B173" s="4"/>
      <c r="C173" s="4"/>
      <c r="D173" s="4"/>
      <c r="E173" s="4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4"/>
      <c r="B174" s="4"/>
      <c r="C174" s="4"/>
      <c r="D174" s="4"/>
      <c r="E174" s="4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4"/>
      <c r="B175" s="4"/>
      <c r="C175" s="4"/>
      <c r="D175" s="4"/>
      <c r="E175" s="4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4"/>
      <c r="B176" s="4"/>
      <c r="C176" s="4"/>
      <c r="D176" s="4"/>
      <c r="E176" s="4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4"/>
      <c r="B177" s="4"/>
      <c r="C177" s="4"/>
      <c r="D177" s="4"/>
      <c r="E177" s="4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4"/>
      <c r="B178" s="4"/>
      <c r="C178" s="4"/>
      <c r="D178" s="4"/>
      <c r="E178" s="4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4"/>
      <c r="B179" s="4"/>
      <c r="C179" s="4"/>
      <c r="D179" s="4"/>
      <c r="E179" s="4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4"/>
      <c r="B180" s="4"/>
      <c r="C180" s="4"/>
      <c r="D180" s="4"/>
      <c r="E180" s="4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4"/>
      <c r="B181" s="4"/>
      <c r="C181" s="4"/>
      <c r="D181" s="4"/>
      <c r="E181" s="4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4"/>
      <c r="B182" s="4"/>
      <c r="C182" s="4"/>
      <c r="D182" s="4"/>
      <c r="E182" s="4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4"/>
      <c r="B183" s="4"/>
      <c r="C183" s="4"/>
      <c r="D183" s="4"/>
      <c r="E183" s="4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4"/>
      <c r="B184" s="4"/>
      <c r="C184" s="4"/>
      <c r="D184" s="4"/>
      <c r="E184" s="4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4"/>
      <c r="B185" s="4"/>
      <c r="C185" s="4"/>
      <c r="D185" s="4"/>
      <c r="E185" s="4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4"/>
      <c r="B186" s="4"/>
      <c r="C186" s="4"/>
      <c r="D186" s="4"/>
      <c r="E186" s="4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4"/>
      <c r="B187" s="4"/>
      <c r="C187" s="4"/>
      <c r="D187" s="4"/>
      <c r="E187" s="4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4"/>
      <c r="B188" s="4"/>
      <c r="C188" s="4"/>
      <c r="D188" s="4"/>
      <c r="E188" s="4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4"/>
      <c r="B189" s="4"/>
      <c r="C189" s="4"/>
      <c r="D189" s="4"/>
      <c r="E189" s="4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4"/>
      <c r="B190" s="4"/>
      <c r="C190" s="4"/>
      <c r="D190" s="4"/>
      <c r="E190" s="4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4"/>
      <c r="B191" s="4"/>
      <c r="C191" s="4"/>
      <c r="D191" s="4"/>
      <c r="E191" s="4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4"/>
      <c r="B192" s="4"/>
      <c r="C192" s="4"/>
      <c r="D192" s="4"/>
      <c r="E192" s="4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4"/>
      <c r="B193" s="4"/>
      <c r="C193" s="4"/>
      <c r="D193" s="4"/>
      <c r="E193" s="4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4"/>
      <c r="B194" s="4"/>
      <c r="C194" s="4"/>
      <c r="D194" s="4"/>
      <c r="E194" s="4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4"/>
      <c r="B195" s="4"/>
      <c r="C195" s="4"/>
      <c r="D195" s="4"/>
      <c r="E195" s="4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4"/>
      <c r="B196" s="4"/>
      <c r="C196" s="4"/>
      <c r="D196" s="4"/>
      <c r="E196" s="4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4"/>
      <c r="B197" s="4"/>
      <c r="C197" s="4"/>
      <c r="D197" s="4"/>
      <c r="E197" s="4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4"/>
      <c r="B198" s="4"/>
      <c r="C198" s="4"/>
      <c r="D198" s="4"/>
      <c r="E198" s="4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4"/>
      <c r="B199" s="4"/>
      <c r="C199" s="4"/>
      <c r="D199" s="4"/>
      <c r="E199" s="4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4"/>
      <c r="B200" s="4"/>
      <c r="C200" s="4"/>
      <c r="D200" s="4"/>
      <c r="E200" s="4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4"/>
      <c r="B201" s="4"/>
      <c r="C201" s="4"/>
      <c r="D201" s="4"/>
      <c r="E201" s="4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4"/>
      <c r="B202" s="4"/>
      <c r="C202" s="4"/>
      <c r="D202" s="4"/>
      <c r="E202" s="4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4"/>
      <c r="B203" s="4"/>
      <c r="C203" s="4"/>
      <c r="D203" s="4"/>
      <c r="E203" s="4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4"/>
      <c r="B204" s="4"/>
      <c r="C204" s="4"/>
      <c r="D204" s="4"/>
      <c r="E204" s="4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4"/>
      <c r="B205" s="4"/>
      <c r="C205" s="4"/>
      <c r="D205" s="4"/>
      <c r="E205" s="4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4"/>
      <c r="B206" s="4"/>
      <c r="C206" s="4"/>
      <c r="D206" s="4"/>
      <c r="E206" s="4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4"/>
      <c r="B207" s="4"/>
      <c r="C207" s="4"/>
      <c r="D207" s="4"/>
      <c r="E207" s="4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4"/>
      <c r="B208" s="4"/>
      <c r="C208" s="4"/>
      <c r="D208" s="4"/>
      <c r="E208" s="4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4"/>
      <c r="B209" s="4"/>
      <c r="C209" s="4"/>
      <c r="D209" s="4"/>
      <c r="E209" s="4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4"/>
      <c r="B210" s="4"/>
      <c r="C210" s="4"/>
      <c r="D210" s="4"/>
      <c r="E210" s="4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4"/>
      <c r="B211" s="4"/>
      <c r="C211" s="4"/>
      <c r="D211" s="4"/>
      <c r="E211" s="4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4"/>
      <c r="B212" s="4"/>
      <c r="C212" s="4"/>
      <c r="D212" s="4"/>
      <c r="E212" s="4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4"/>
      <c r="B213" s="4"/>
      <c r="C213" s="4"/>
      <c r="D213" s="4"/>
      <c r="E213" s="4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4"/>
      <c r="B214" s="4"/>
      <c r="C214" s="4"/>
      <c r="D214" s="4"/>
      <c r="E214" s="4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4"/>
      <c r="B215" s="4"/>
      <c r="C215" s="4"/>
      <c r="D215" s="4"/>
      <c r="E215" s="4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4"/>
      <c r="B216" s="4"/>
      <c r="C216" s="4"/>
      <c r="D216" s="4"/>
      <c r="E216" s="4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4"/>
      <c r="B217" s="4"/>
      <c r="C217" s="4"/>
      <c r="D217" s="4"/>
      <c r="E217" s="4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4"/>
      <c r="B218" s="4"/>
      <c r="C218" s="4"/>
      <c r="D218" s="4"/>
      <c r="E218" s="4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4"/>
      <c r="B219" s="4"/>
      <c r="C219" s="4"/>
      <c r="D219" s="4"/>
      <c r="E219" s="4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4"/>
      <c r="B220" s="4"/>
      <c r="C220" s="4"/>
      <c r="D220" s="4"/>
      <c r="E220" s="4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4"/>
      <c r="B221" s="4"/>
      <c r="C221" s="4"/>
      <c r="D221" s="4"/>
      <c r="E221" s="4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4"/>
      <c r="B222" s="4"/>
      <c r="C222" s="4"/>
      <c r="D222" s="4"/>
      <c r="E222" s="4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4"/>
      <c r="B223" s="4"/>
      <c r="C223" s="4"/>
      <c r="D223" s="4"/>
      <c r="E223" s="4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4"/>
      <c r="B224" s="4"/>
      <c r="C224" s="4"/>
      <c r="D224" s="4"/>
      <c r="E224" s="4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4"/>
      <c r="B225" s="4"/>
      <c r="C225" s="4"/>
      <c r="D225" s="4"/>
      <c r="E225" s="4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4"/>
      <c r="B226" s="4"/>
      <c r="C226" s="4"/>
      <c r="D226" s="4"/>
      <c r="E226" s="4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4"/>
      <c r="B227" s="4"/>
      <c r="C227" s="4"/>
      <c r="D227" s="4"/>
      <c r="E227" s="4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4"/>
      <c r="B228" s="4"/>
      <c r="C228" s="4"/>
      <c r="D228" s="4"/>
      <c r="E228" s="4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4"/>
      <c r="B229" s="4"/>
      <c r="C229" s="4"/>
      <c r="D229" s="4"/>
      <c r="E229" s="4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4"/>
      <c r="B230" s="4"/>
      <c r="C230" s="4"/>
      <c r="D230" s="4"/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4"/>
      <c r="B231" s="4"/>
      <c r="C231" s="4"/>
      <c r="D231" s="4"/>
      <c r="E231" s="4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4"/>
      <c r="B232" s="4"/>
      <c r="C232" s="4"/>
      <c r="D232" s="4"/>
      <c r="E232" s="4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4"/>
      <c r="B233" s="4"/>
      <c r="C233" s="4"/>
      <c r="D233" s="4"/>
      <c r="E233" s="4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4"/>
      <c r="B234" s="4"/>
      <c r="C234" s="4"/>
      <c r="D234" s="4"/>
      <c r="E234" s="4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4"/>
      <c r="B235" s="4"/>
      <c r="C235" s="4"/>
      <c r="D235" s="4"/>
      <c r="E235" s="4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4"/>
      <c r="B236" s="4"/>
      <c r="C236" s="4"/>
      <c r="D236" s="4"/>
      <c r="E236" s="4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4"/>
      <c r="B237" s="4"/>
      <c r="C237" s="4"/>
      <c r="D237" s="4"/>
      <c r="E237" s="4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4"/>
      <c r="B238" s="4"/>
      <c r="C238" s="4"/>
      <c r="D238" s="4"/>
      <c r="E238" s="4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x14ac:dyDescent="0.25">
      <c r="A239" s="4"/>
      <c r="B239" s="4"/>
      <c r="C239" s="4"/>
      <c r="D239" s="4"/>
      <c r="E239" s="4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x14ac:dyDescent="0.25">
      <c r="A240" s="4"/>
      <c r="B240" s="4"/>
      <c r="C240" s="4"/>
      <c r="D240" s="4"/>
      <c r="E240" s="4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x14ac:dyDescent="0.25">
      <c r="A241" s="4"/>
      <c r="B241" s="4"/>
      <c r="C241" s="4"/>
      <c r="D241" s="4"/>
      <c r="E241" s="4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x14ac:dyDescent="0.25">
      <c r="A242" s="4"/>
      <c r="B242" s="4"/>
      <c r="C242" s="4"/>
      <c r="D242" s="4"/>
      <c r="E242" s="4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x14ac:dyDescent="0.25">
      <c r="A243" s="4"/>
      <c r="B243" s="4"/>
      <c r="C243" s="4"/>
      <c r="D243" s="4"/>
      <c r="E243" s="4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x14ac:dyDescent="0.25">
      <c r="A244" s="4"/>
      <c r="B244" s="4"/>
      <c r="C244" s="4"/>
      <c r="D244" s="4"/>
      <c r="E244" s="4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x14ac:dyDescent="0.25">
      <c r="A245" s="4"/>
      <c r="B245" s="4"/>
      <c r="C245" s="4"/>
      <c r="D245" s="4"/>
      <c r="E245" s="4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x14ac:dyDescent="0.25">
      <c r="A246" s="4"/>
      <c r="B246" s="4"/>
      <c r="C246" s="4"/>
      <c r="D246" s="4"/>
      <c r="E246" s="4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x14ac:dyDescent="0.25">
      <c r="A247" s="4"/>
      <c r="B247" s="4"/>
      <c r="C247" s="4"/>
      <c r="D247" s="4"/>
      <c r="E247" s="4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x14ac:dyDescent="0.25">
      <c r="A248" s="4"/>
      <c r="B248" s="4"/>
      <c r="C248" s="4"/>
      <c r="D248" s="4"/>
      <c r="E248" s="4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x14ac:dyDescent="0.25">
      <c r="A249" s="4"/>
      <c r="B249" s="4"/>
      <c r="C249" s="4"/>
      <c r="D249" s="4"/>
      <c r="E249" s="4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x14ac:dyDescent="0.25">
      <c r="A250" s="4"/>
      <c r="B250" s="4"/>
      <c r="C250" s="4"/>
      <c r="D250" s="4"/>
      <c r="E250" s="4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x14ac:dyDescent="0.25">
      <c r="A251" s="4"/>
      <c r="B251" s="4"/>
      <c r="C251" s="4"/>
      <c r="D251" s="4"/>
      <c r="E251" s="4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x14ac:dyDescent="0.25">
      <c r="A252" s="4"/>
      <c r="B252" s="4"/>
      <c r="C252" s="4"/>
      <c r="D252" s="4"/>
      <c r="E252" s="4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x14ac:dyDescent="0.25">
      <c r="A253" s="4"/>
      <c r="B253" s="4"/>
      <c r="C253" s="4"/>
      <c r="D253" s="4"/>
      <c r="E253" s="4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x14ac:dyDescent="0.25">
      <c r="A254" s="4"/>
      <c r="B254" s="4"/>
      <c r="C254" s="4"/>
      <c r="D254" s="4"/>
      <c r="E254" s="4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x14ac:dyDescent="0.25">
      <c r="A255" s="4"/>
      <c r="B255" s="4"/>
      <c r="C255" s="4"/>
      <c r="D255" s="4"/>
      <c r="E255" s="4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x14ac:dyDescent="0.25">
      <c r="A256" s="4"/>
      <c r="B256" s="4"/>
      <c r="C256" s="4"/>
      <c r="D256" s="4"/>
      <c r="E256" s="4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x14ac:dyDescent="0.25">
      <c r="A257" s="4"/>
      <c r="B257" s="4"/>
      <c r="C257" s="4"/>
      <c r="D257" s="4"/>
      <c r="E257" s="4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x14ac:dyDescent="0.25">
      <c r="A258" s="4"/>
      <c r="B258" s="4"/>
      <c r="C258" s="4"/>
      <c r="D258" s="4"/>
      <c r="E258" s="4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x14ac:dyDescent="0.25">
      <c r="A259" s="4"/>
      <c r="B259" s="4"/>
      <c r="C259" s="4"/>
      <c r="D259" s="4"/>
      <c r="E259" s="4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x14ac:dyDescent="0.25">
      <c r="A260" s="4"/>
      <c r="B260" s="4"/>
      <c r="C260" s="4"/>
      <c r="D260" s="4"/>
      <c r="E260" s="4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x14ac:dyDescent="0.25">
      <c r="A261" s="4"/>
      <c r="B261" s="4"/>
      <c r="C261" s="4"/>
      <c r="D261" s="4"/>
      <c r="E261" s="4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x14ac:dyDescent="0.25">
      <c r="A262" s="4"/>
      <c r="B262" s="4"/>
      <c r="C262" s="4"/>
      <c r="D262" s="4"/>
      <c r="E262" s="4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x14ac:dyDescent="0.25">
      <c r="A263" s="4"/>
      <c r="B263" s="4"/>
      <c r="C263" s="4"/>
      <c r="D263" s="4"/>
      <c r="E263" s="4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x14ac:dyDescent="0.25">
      <c r="A264" s="4"/>
      <c r="B264" s="4"/>
      <c r="C264" s="4"/>
      <c r="D264" s="4"/>
      <c r="E264" s="4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x14ac:dyDescent="0.25">
      <c r="A265" s="4"/>
      <c r="B265" s="4"/>
      <c r="C265" s="4"/>
      <c r="D265" s="4"/>
      <c r="E265" s="4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x14ac:dyDescent="0.25">
      <c r="A266" s="4"/>
      <c r="B266" s="4"/>
      <c r="C266" s="4"/>
      <c r="D266" s="4"/>
      <c r="E266" s="4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x14ac:dyDescent="0.25">
      <c r="A267" s="4"/>
      <c r="B267" s="4"/>
      <c r="C267" s="4"/>
      <c r="D267" s="4"/>
      <c r="E267" s="4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x14ac:dyDescent="0.25">
      <c r="A268" s="4"/>
      <c r="B268" s="4"/>
      <c r="C268" s="4"/>
      <c r="D268" s="4"/>
      <c r="E268" s="4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x14ac:dyDescent="0.25">
      <c r="A269" s="4"/>
      <c r="B269" s="4"/>
      <c r="C269" s="4"/>
      <c r="D269" s="4"/>
      <c r="E269" s="4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x14ac:dyDescent="0.25">
      <c r="A270" s="4"/>
      <c r="B270" s="4"/>
      <c r="C270" s="4"/>
      <c r="D270" s="4"/>
      <c r="E270" s="4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x14ac:dyDescent="0.25">
      <c r="A271" s="4"/>
      <c r="B271" s="4"/>
      <c r="C271" s="4"/>
      <c r="D271" s="4"/>
      <c r="E271" s="4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x14ac:dyDescent="0.25">
      <c r="A272" s="4"/>
      <c r="B272" s="4"/>
      <c r="C272" s="4"/>
      <c r="D272" s="4"/>
      <c r="E272" s="4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x14ac:dyDescent="0.25">
      <c r="A273" s="4"/>
      <c r="B273" s="4"/>
      <c r="C273" s="4"/>
      <c r="D273" s="4"/>
      <c r="E273" s="4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x14ac:dyDescent="0.25">
      <c r="A274" s="4"/>
      <c r="B274" s="4"/>
      <c r="C274" s="4"/>
      <c r="D274" s="4"/>
      <c r="E274" s="4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x14ac:dyDescent="0.25">
      <c r="A275" s="4"/>
      <c r="B275" s="4"/>
      <c r="C275" s="4"/>
      <c r="D275" s="4"/>
      <c r="E275" s="4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x14ac:dyDescent="0.25">
      <c r="A276" s="4"/>
      <c r="B276" s="4"/>
      <c r="C276" s="4"/>
      <c r="D276" s="4"/>
      <c r="E276" s="4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x14ac:dyDescent="0.25">
      <c r="A277" s="4"/>
      <c r="B277" s="4"/>
      <c r="C277" s="4"/>
      <c r="D277" s="4"/>
      <c r="E277" s="4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x14ac:dyDescent="0.25">
      <c r="A278" s="4"/>
      <c r="B278" s="4"/>
      <c r="C278" s="4"/>
      <c r="D278" s="4"/>
      <c r="E278" s="4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5">
      <c r="A279" s="4"/>
      <c r="B279" s="4"/>
      <c r="C279" s="4"/>
      <c r="D279" s="4"/>
      <c r="E279" s="4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x14ac:dyDescent="0.25">
      <c r="A280" s="4"/>
      <c r="B280" s="4"/>
      <c r="C280" s="4"/>
      <c r="D280" s="4"/>
      <c r="E280" s="4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x14ac:dyDescent="0.25">
      <c r="A281" s="4"/>
      <c r="B281" s="4"/>
      <c r="C281" s="4"/>
      <c r="D281" s="4"/>
      <c r="E281" s="4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x14ac:dyDescent="0.25">
      <c r="A282" s="4"/>
      <c r="B282" s="4"/>
      <c r="C282" s="4"/>
      <c r="D282" s="4"/>
      <c r="E282" s="4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x14ac:dyDescent="0.25">
      <c r="A283" s="4"/>
      <c r="B283" s="4"/>
      <c r="C283" s="4"/>
      <c r="D283" s="4"/>
      <c r="E283" s="4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x14ac:dyDescent="0.25">
      <c r="A284" s="4"/>
      <c r="B284" s="4"/>
      <c r="C284" s="4"/>
      <c r="D284" s="4"/>
      <c r="E284" s="4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x14ac:dyDescent="0.25">
      <c r="A285" s="4"/>
      <c r="B285" s="4"/>
      <c r="C285" s="4"/>
      <c r="D285" s="4"/>
      <c r="E285" s="4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x14ac:dyDescent="0.25">
      <c r="A286" s="4"/>
      <c r="B286" s="4"/>
      <c r="C286" s="4"/>
      <c r="D286" s="4"/>
      <c r="E286" s="4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x14ac:dyDescent="0.25">
      <c r="A287" s="4"/>
      <c r="B287" s="4"/>
      <c r="C287" s="4"/>
      <c r="D287" s="4"/>
      <c r="E287" s="4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x14ac:dyDescent="0.25">
      <c r="A288" s="4"/>
      <c r="B288" s="4"/>
      <c r="C288" s="4"/>
      <c r="D288" s="4"/>
      <c r="E288" s="4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x14ac:dyDescent="0.25">
      <c r="A289" s="4"/>
      <c r="B289" s="4"/>
      <c r="C289" s="4"/>
      <c r="D289" s="4"/>
      <c r="E289" s="4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x14ac:dyDescent="0.25">
      <c r="A290" s="4"/>
      <c r="B290" s="4"/>
      <c r="C290" s="4"/>
      <c r="D290" s="4"/>
      <c r="E290" s="4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5">
      <c r="A291" s="4"/>
      <c r="B291" s="4"/>
      <c r="C291" s="4"/>
      <c r="D291" s="4"/>
      <c r="E291" s="4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x14ac:dyDescent="0.25">
      <c r="A292" s="4"/>
      <c r="B292" s="4"/>
      <c r="C292" s="4"/>
      <c r="D292" s="4"/>
      <c r="E292" s="4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x14ac:dyDescent="0.25">
      <c r="A293" s="4"/>
      <c r="B293" s="4"/>
      <c r="C293" s="4"/>
      <c r="D293" s="4"/>
      <c r="E293" s="4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x14ac:dyDescent="0.25">
      <c r="A294" s="4"/>
      <c r="B294" s="4"/>
      <c r="C294" s="4"/>
      <c r="D294" s="4"/>
      <c r="E294" s="4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x14ac:dyDescent="0.25">
      <c r="A295" s="4"/>
      <c r="B295" s="4"/>
      <c r="C295" s="4"/>
      <c r="D295" s="4"/>
      <c r="E295" s="4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x14ac:dyDescent="0.25">
      <c r="A296" s="4"/>
      <c r="B296" s="4"/>
      <c r="C296" s="4"/>
      <c r="D296" s="4"/>
      <c r="E296" s="4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x14ac:dyDescent="0.25">
      <c r="A297" s="4"/>
      <c r="B297" s="4"/>
      <c r="C297" s="4"/>
      <c r="D297" s="4"/>
      <c r="E297" s="4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x14ac:dyDescent="0.25">
      <c r="A298" s="4"/>
      <c r="B298" s="4"/>
      <c r="C298" s="4"/>
      <c r="D298" s="4"/>
      <c r="E298" s="4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x14ac:dyDescent="0.25">
      <c r="A299" s="4"/>
      <c r="B299" s="4"/>
      <c r="C299" s="4"/>
      <c r="D299" s="4"/>
      <c r="E299" s="4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x14ac:dyDescent="0.25">
      <c r="A300" s="4"/>
      <c r="B300" s="4"/>
      <c r="C300" s="4"/>
      <c r="D300" s="4"/>
      <c r="E300" s="4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x14ac:dyDescent="0.25">
      <c r="A301" s="4"/>
      <c r="B301" s="4"/>
      <c r="C301" s="4"/>
      <c r="D301" s="4"/>
      <c r="E301" s="4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x14ac:dyDescent="0.25">
      <c r="A302" s="4"/>
      <c r="B302" s="4"/>
      <c r="C302" s="4"/>
      <c r="D302" s="4"/>
      <c r="E302" s="4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x14ac:dyDescent="0.25">
      <c r="A303" s="4"/>
      <c r="B303" s="4"/>
      <c r="C303" s="4"/>
      <c r="D303" s="4"/>
      <c r="E303" s="4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x14ac:dyDescent="0.25">
      <c r="A304" s="4"/>
      <c r="B304" s="4"/>
      <c r="C304" s="4"/>
      <c r="D304" s="4"/>
      <c r="E304" s="4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x14ac:dyDescent="0.25">
      <c r="A305" s="4"/>
      <c r="B305" s="4"/>
      <c r="C305" s="4"/>
      <c r="D305" s="4"/>
      <c r="E305" s="4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x14ac:dyDescent="0.25">
      <c r="A306" s="4"/>
      <c r="B306" s="4"/>
      <c r="C306" s="4"/>
      <c r="D306" s="4"/>
      <c r="E306" s="4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x14ac:dyDescent="0.25">
      <c r="A307" s="4"/>
      <c r="B307" s="4"/>
      <c r="C307" s="4"/>
      <c r="D307" s="4"/>
      <c r="E307" s="4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x14ac:dyDescent="0.25">
      <c r="A308" s="4"/>
      <c r="B308" s="4"/>
      <c r="C308" s="4"/>
      <c r="D308" s="4"/>
      <c r="E308" s="4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x14ac:dyDescent="0.25">
      <c r="A309" s="4"/>
      <c r="B309" s="4"/>
      <c r="C309" s="4"/>
      <c r="D309" s="4"/>
      <c r="E309" s="4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x14ac:dyDescent="0.25">
      <c r="A310" s="4"/>
      <c r="B310" s="4"/>
      <c r="C310" s="4"/>
      <c r="D310" s="4"/>
      <c r="E310" s="4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x14ac:dyDescent="0.25">
      <c r="A311" s="4"/>
      <c r="B311" s="4"/>
      <c r="C311" s="4"/>
      <c r="D311" s="4"/>
      <c r="E311" s="4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x14ac:dyDescent="0.25">
      <c r="A312" s="4"/>
      <c r="B312" s="4"/>
      <c r="C312" s="4"/>
      <c r="D312" s="4"/>
      <c r="E312" s="4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x14ac:dyDescent="0.25">
      <c r="A313" s="4"/>
      <c r="B313" s="4"/>
      <c r="C313" s="4"/>
      <c r="D313" s="4"/>
      <c r="E313" s="4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x14ac:dyDescent="0.25">
      <c r="A314" s="4"/>
      <c r="B314" s="4"/>
      <c r="C314" s="4"/>
      <c r="D314" s="4"/>
      <c r="E314" s="4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x14ac:dyDescent="0.25">
      <c r="A315" s="4"/>
      <c r="B315" s="4"/>
      <c r="C315" s="4"/>
      <c r="D315" s="4"/>
      <c r="E315" s="4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x14ac:dyDescent="0.25">
      <c r="A316" s="4"/>
      <c r="B316" s="4"/>
      <c r="C316" s="4"/>
      <c r="D316" s="4"/>
      <c r="E316" s="4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x14ac:dyDescent="0.25">
      <c r="A317" s="4"/>
      <c r="B317" s="4"/>
      <c r="C317" s="4"/>
      <c r="D317" s="4"/>
      <c r="E317" s="4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x14ac:dyDescent="0.25">
      <c r="A318" s="4"/>
      <c r="B318" s="4"/>
      <c r="C318" s="4"/>
      <c r="D318" s="4"/>
      <c r="E318" s="4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x14ac:dyDescent="0.25">
      <c r="A319" s="4"/>
      <c r="B319" s="4"/>
      <c r="C319" s="4"/>
      <c r="D319" s="4"/>
      <c r="E319" s="4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x14ac:dyDescent="0.25">
      <c r="A320" s="4"/>
      <c r="B320" s="4"/>
      <c r="C320" s="4"/>
      <c r="D320" s="4"/>
      <c r="E320" s="4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x14ac:dyDescent="0.25">
      <c r="A321" s="4"/>
      <c r="B321" s="4"/>
      <c r="C321" s="4"/>
      <c r="D321" s="4"/>
      <c r="E321" s="4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x14ac:dyDescent="0.25">
      <c r="A322" s="4"/>
      <c r="B322" s="4"/>
      <c r="C322" s="4"/>
      <c r="D322" s="4"/>
      <c r="E322" s="4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x14ac:dyDescent="0.25">
      <c r="A323" s="4"/>
      <c r="B323" s="4"/>
      <c r="C323" s="4"/>
      <c r="D323" s="4"/>
      <c r="E323" s="4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x14ac:dyDescent="0.25">
      <c r="A324" s="4"/>
      <c r="B324" s="4"/>
      <c r="C324" s="4"/>
      <c r="D324" s="4"/>
      <c r="E324" s="4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x14ac:dyDescent="0.25">
      <c r="A325" s="4"/>
      <c r="B325" s="4"/>
      <c r="C325" s="4"/>
      <c r="D325" s="4"/>
      <c r="E325" s="4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x14ac:dyDescent="0.25">
      <c r="A326" s="4"/>
      <c r="B326" s="4"/>
      <c r="C326" s="4"/>
      <c r="D326" s="4"/>
      <c r="E326" s="4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x14ac:dyDescent="0.25">
      <c r="A327" s="4"/>
      <c r="B327" s="4"/>
      <c r="C327" s="4"/>
      <c r="D327" s="4"/>
      <c r="E327" s="4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x14ac:dyDescent="0.25">
      <c r="A328" s="4"/>
      <c r="B328" s="4"/>
      <c r="C328" s="4"/>
      <c r="D328" s="4"/>
      <c r="E328" s="4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x14ac:dyDescent="0.25">
      <c r="A329" s="4"/>
      <c r="B329" s="4"/>
      <c r="C329" s="4"/>
      <c r="D329" s="4"/>
      <c r="E329" s="4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x14ac:dyDescent="0.25">
      <c r="A330" s="4"/>
      <c r="B330" s="4"/>
      <c r="C330" s="4"/>
      <c r="D330" s="4"/>
      <c r="E330" s="4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x14ac:dyDescent="0.25">
      <c r="A331" s="4"/>
      <c r="B331" s="4"/>
      <c r="C331" s="4"/>
      <c r="D331" s="4"/>
      <c r="E331" s="4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x14ac:dyDescent="0.25">
      <c r="A332" s="4"/>
      <c r="B332" s="4"/>
      <c r="C332" s="4"/>
      <c r="D332" s="4"/>
      <c r="E332" s="4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x14ac:dyDescent="0.25">
      <c r="A333" s="4"/>
      <c r="B333" s="4"/>
      <c r="C333" s="4"/>
      <c r="D333" s="4"/>
      <c r="E333" s="4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x14ac:dyDescent="0.25">
      <c r="A334" s="4"/>
      <c r="B334" s="4"/>
      <c r="C334" s="4"/>
      <c r="D334" s="4"/>
      <c r="E334" s="4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x14ac:dyDescent="0.25">
      <c r="A335" s="4"/>
      <c r="B335" s="4"/>
      <c r="C335" s="4"/>
      <c r="D335" s="4"/>
      <c r="E335" s="4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x14ac:dyDescent="0.25">
      <c r="A336" s="4"/>
      <c r="B336" s="4"/>
      <c r="C336" s="4"/>
      <c r="D336" s="4"/>
      <c r="E336" s="4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x14ac:dyDescent="0.25">
      <c r="A337" s="4"/>
      <c r="B337" s="4"/>
      <c r="C337" s="4"/>
      <c r="D337" s="4"/>
      <c r="E337" s="4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x14ac:dyDescent="0.25">
      <c r="A338" s="4"/>
      <c r="B338" s="4"/>
      <c r="C338" s="4"/>
      <c r="D338" s="4"/>
      <c r="E338" s="4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x14ac:dyDescent="0.25">
      <c r="A339" s="4"/>
      <c r="B339" s="4"/>
      <c r="C339" s="4"/>
      <c r="D339" s="4"/>
      <c r="E339" s="4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x14ac:dyDescent="0.25">
      <c r="A340" s="4"/>
      <c r="B340" s="4"/>
      <c r="C340" s="4"/>
      <c r="D340" s="4"/>
      <c r="E340" s="4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x14ac:dyDescent="0.25">
      <c r="A341" s="4"/>
      <c r="B341" s="4"/>
      <c r="C341" s="4"/>
      <c r="D341" s="4"/>
      <c r="E341" s="4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x14ac:dyDescent="0.25">
      <c r="A342" s="4"/>
      <c r="B342" s="4"/>
      <c r="C342" s="4"/>
      <c r="D342" s="4"/>
      <c r="E342" s="4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x14ac:dyDescent="0.25">
      <c r="A343" s="4"/>
      <c r="B343" s="4"/>
      <c r="C343" s="4"/>
      <c r="D343" s="4"/>
      <c r="E343" s="4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x14ac:dyDescent="0.25">
      <c r="A344" s="4"/>
      <c r="B344" s="4"/>
      <c r="C344" s="4"/>
      <c r="D344" s="4"/>
      <c r="E344" s="4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x14ac:dyDescent="0.25">
      <c r="A345" s="4"/>
      <c r="B345" s="4"/>
      <c r="C345" s="4"/>
      <c r="D345" s="4"/>
      <c r="E345" s="4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x14ac:dyDescent="0.25">
      <c r="A346" s="4"/>
      <c r="B346" s="4"/>
      <c r="C346" s="4"/>
      <c r="D346" s="4"/>
      <c r="E346" s="4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x14ac:dyDescent="0.25">
      <c r="A347" s="4"/>
      <c r="B347" s="4"/>
      <c r="C347" s="4"/>
      <c r="D347" s="4"/>
      <c r="E347" s="4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x14ac:dyDescent="0.25">
      <c r="A348" s="4"/>
      <c r="B348" s="4"/>
      <c r="C348" s="4"/>
      <c r="D348" s="4"/>
      <c r="E348" s="4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x14ac:dyDescent="0.25">
      <c r="A349" s="4"/>
      <c r="B349" s="4"/>
      <c r="C349" s="4"/>
      <c r="D349" s="4"/>
      <c r="E349" s="4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x14ac:dyDescent="0.25">
      <c r="A350" s="4"/>
      <c r="B350" s="4"/>
      <c r="C350" s="4"/>
      <c r="D350" s="4"/>
      <c r="E350" s="4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x14ac:dyDescent="0.25">
      <c r="A351" s="4"/>
      <c r="B351" s="4"/>
      <c r="C351" s="4"/>
      <c r="D351" s="4"/>
      <c r="E351" s="4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x14ac:dyDescent="0.25">
      <c r="A352" s="4"/>
      <c r="B352" s="4"/>
      <c r="C352" s="4"/>
      <c r="D352" s="4"/>
      <c r="E352" s="4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x14ac:dyDescent="0.25">
      <c r="A353" s="4"/>
      <c r="B353" s="4"/>
      <c r="C353" s="4"/>
      <c r="D353" s="4"/>
      <c r="E353" s="4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x14ac:dyDescent="0.25">
      <c r="A354" s="4"/>
      <c r="B354" s="4"/>
      <c r="C354" s="4"/>
      <c r="D354" s="4"/>
      <c r="E354" s="4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x14ac:dyDescent="0.25">
      <c r="A355" s="4"/>
      <c r="B355" s="4"/>
      <c r="C355" s="4"/>
      <c r="D355" s="4"/>
      <c r="E355" s="4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x14ac:dyDescent="0.25">
      <c r="A356" s="4"/>
      <c r="B356" s="4"/>
      <c r="C356" s="4"/>
      <c r="D356" s="4"/>
      <c r="E356" s="4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x14ac:dyDescent="0.25">
      <c r="A357" s="4"/>
      <c r="B357" s="4"/>
      <c r="C357" s="4"/>
      <c r="D357" s="4"/>
      <c r="E357" s="4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x14ac:dyDescent="0.25">
      <c r="A358" s="4"/>
      <c r="B358" s="4"/>
      <c r="C358" s="4"/>
      <c r="D358" s="4"/>
      <c r="E358" s="4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x14ac:dyDescent="0.25">
      <c r="A359" s="4"/>
      <c r="B359" s="4"/>
      <c r="C359" s="4"/>
      <c r="D359" s="4"/>
      <c r="E359" s="4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x14ac:dyDescent="0.25">
      <c r="A360" s="4"/>
      <c r="B360" s="4"/>
      <c r="C360" s="4"/>
      <c r="D360" s="4"/>
      <c r="E360" s="4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x14ac:dyDescent="0.25">
      <c r="A361" s="4"/>
      <c r="B361" s="4"/>
      <c r="C361" s="4"/>
      <c r="D361" s="4"/>
      <c r="E361" s="4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x14ac:dyDescent="0.25">
      <c r="A362" s="4"/>
      <c r="B362" s="4"/>
      <c r="C362" s="4"/>
      <c r="D362" s="4"/>
      <c r="E362" s="4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x14ac:dyDescent="0.25">
      <c r="A363" s="4"/>
      <c r="B363" s="4"/>
      <c r="C363" s="4"/>
      <c r="D363" s="4"/>
      <c r="E363" s="4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x14ac:dyDescent="0.25">
      <c r="A364" s="4"/>
      <c r="B364" s="4"/>
      <c r="C364" s="4"/>
      <c r="D364" s="4"/>
      <c r="E364" s="4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x14ac:dyDescent="0.25">
      <c r="A365" s="4"/>
      <c r="B365" s="4"/>
      <c r="C365" s="4"/>
      <c r="D365" s="4"/>
      <c r="E365" s="4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x14ac:dyDescent="0.25">
      <c r="A366" s="4"/>
      <c r="B366" s="4"/>
      <c r="C366" s="4"/>
      <c r="D366" s="4"/>
      <c r="E366" s="4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x14ac:dyDescent="0.25">
      <c r="A367" s="4"/>
      <c r="B367" s="4"/>
      <c r="C367" s="4"/>
      <c r="D367" s="4"/>
      <c r="E367" s="4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x14ac:dyDescent="0.25">
      <c r="A368" s="4"/>
      <c r="B368" s="4"/>
      <c r="C368" s="4"/>
      <c r="D368" s="4"/>
      <c r="E368" s="4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x14ac:dyDescent="0.25">
      <c r="A369" s="4"/>
      <c r="B369" s="4"/>
      <c r="C369" s="4"/>
      <c r="D369" s="4"/>
      <c r="E369" s="4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x14ac:dyDescent="0.25">
      <c r="A370" s="4"/>
      <c r="B370" s="4"/>
      <c r="C370" s="4"/>
      <c r="D370" s="4"/>
      <c r="E370" s="4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x14ac:dyDescent="0.25">
      <c r="A371" s="4"/>
      <c r="B371" s="4"/>
      <c r="C371" s="4"/>
      <c r="D371" s="4"/>
      <c r="E371" s="4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x14ac:dyDescent="0.25">
      <c r="A372" s="4"/>
      <c r="B372" s="4"/>
      <c r="C372" s="4"/>
      <c r="D372" s="4"/>
      <c r="E372" s="4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x14ac:dyDescent="0.25">
      <c r="A373" s="4"/>
      <c r="B373" s="4"/>
      <c r="C373" s="4"/>
      <c r="D373" s="4"/>
      <c r="E373" s="4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x14ac:dyDescent="0.25">
      <c r="A374" s="4"/>
      <c r="B374" s="4"/>
      <c r="C374" s="4"/>
      <c r="D374" s="4"/>
      <c r="E374" s="4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x14ac:dyDescent="0.25">
      <c r="A375" s="4"/>
      <c r="B375" s="4"/>
      <c r="C375" s="4"/>
      <c r="D375" s="4"/>
      <c r="E375" s="4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x14ac:dyDescent="0.25">
      <c r="A376" s="4"/>
      <c r="B376" s="4"/>
      <c r="C376" s="4"/>
      <c r="D376" s="4"/>
      <c r="E376" s="4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x14ac:dyDescent="0.25">
      <c r="A377" s="4"/>
      <c r="B377" s="4"/>
      <c r="C377" s="4"/>
      <c r="D377" s="4"/>
      <c r="E377" s="4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x14ac:dyDescent="0.25">
      <c r="A378" s="4"/>
      <c r="B378" s="4"/>
      <c r="C378" s="4"/>
      <c r="D378" s="4"/>
      <c r="E378" s="4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x14ac:dyDescent="0.25">
      <c r="A379" s="4"/>
      <c r="B379" s="4"/>
      <c r="C379" s="4"/>
      <c r="D379" s="4"/>
      <c r="E379" s="4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x14ac:dyDescent="0.25">
      <c r="A380" s="4"/>
      <c r="B380" s="4"/>
      <c r="C380" s="4"/>
      <c r="D380" s="4"/>
      <c r="E380" s="4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x14ac:dyDescent="0.25">
      <c r="A381" s="4"/>
      <c r="B381" s="4"/>
      <c r="C381" s="4"/>
      <c r="D381" s="4"/>
      <c r="E381" s="4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x14ac:dyDescent="0.25">
      <c r="A382" s="4"/>
      <c r="B382" s="4"/>
      <c r="C382" s="4"/>
      <c r="D382" s="4"/>
      <c r="E382" s="4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x14ac:dyDescent="0.25">
      <c r="A383" s="4"/>
      <c r="B383" s="4"/>
      <c r="C383" s="4"/>
      <c r="D383" s="4"/>
      <c r="E383" s="4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x14ac:dyDescent="0.25">
      <c r="A384" s="4"/>
      <c r="B384" s="4"/>
      <c r="C384" s="4"/>
      <c r="D384" s="4"/>
      <c r="E384" s="4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x14ac:dyDescent="0.25">
      <c r="A385" s="4"/>
      <c r="B385" s="4"/>
      <c r="C385" s="4"/>
      <c r="D385" s="4"/>
      <c r="E385" s="4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x14ac:dyDescent="0.25">
      <c r="A386" s="4"/>
      <c r="B386" s="4"/>
      <c r="C386" s="4"/>
      <c r="D386" s="4"/>
      <c r="E386" s="4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x14ac:dyDescent="0.25">
      <c r="A387" s="4"/>
      <c r="B387" s="4"/>
      <c r="C387" s="4"/>
      <c r="D387" s="4"/>
      <c r="E387" s="4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x14ac:dyDescent="0.25">
      <c r="A388" s="4"/>
      <c r="B388" s="4"/>
      <c r="C388" s="4"/>
      <c r="D388" s="4"/>
      <c r="E388" s="4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x14ac:dyDescent="0.25">
      <c r="A389" s="4"/>
      <c r="B389" s="4"/>
      <c r="C389" s="4"/>
      <c r="D389" s="4"/>
      <c r="E389" s="4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x14ac:dyDescent="0.25">
      <c r="A390" s="4"/>
      <c r="B390" s="4"/>
      <c r="C390" s="4"/>
      <c r="D390" s="4"/>
      <c r="E390" s="4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x14ac:dyDescent="0.25">
      <c r="A391" s="4"/>
      <c r="B391" s="4"/>
      <c r="C391" s="4"/>
      <c r="D391" s="4"/>
      <c r="E391" s="4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x14ac:dyDescent="0.25">
      <c r="A392" s="4"/>
      <c r="B392" s="4"/>
      <c r="C392" s="4"/>
      <c r="D392" s="4"/>
      <c r="E392" s="4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x14ac:dyDescent="0.25">
      <c r="A393" s="4"/>
      <c r="B393" s="4"/>
      <c r="C393" s="4"/>
      <c r="D393" s="4"/>
      <c r="E393" s="4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x14ac:dyDescent="0.25">
      <c r="A394" s="4"/>
      <c r="B394" s="4"/>
      <c r="C394" s="4"/>
      <c r="D394" s="4"/>
      <c r="E394" s="4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x14ac:dyDescent="0.25">
      <c r="A395" s="4"/>
      <c r="B395" s="4"/>
      <c r="C395" s="4"/>
      <c r="D395" s="4"/>
      <c r="E395" s="4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x14ac:dyDescent="0.25">
      <c r="A396" s="4"/>
      <c r="B396" s="4"/>
      <c r="C396" s="4"/>
      <c r="D396" s="4"/>
      <c r="E396" s="4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x14ac:dyDescent="0.25">
      <c r="A397" s="4"/>
      <c r="B397" s="4"/>
      <c r="C397" s="4"/>
      <c r="D397" s="4"/>
      <c r="E397" s="4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x14ac:dyDescent="0.25">
      <c r="A398" s="4"/>
      <c r="B398" s="4"/>
      <c r="C398" s="4"/>
      <c r="D398" s="4"/>
      <c r="E398" s="4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x14ac:dyDescent="0.25">
      <c r="A399" s="4"/>
      <c r="B399" s="4"/>
      <c r="C399" s="4"/>
      <c r="D399" s="4"/>
      <c r="E399" s="4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x14ac:dyDescent="0.25">
      <c r="A400" s="4"/>
      <c r="B400" s="4"/>
      <c r="C400" s="4"/>
      <c r="D400" s="4"/>
      <c r="E400" s="4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x14ac:dyDescent="0.25">
      <c r="A401" s="4"/>
      <c r="B401" s="4"/>
      <c r="C401" s="4"/>
      <c r="D401" s="4"/>
      <c r="E401" s="4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x14ac:dyDescent="0.25">
      <c r="A402" s="4"/>
      <c r="B402" s="4"/>
      <c r="C402" s="4"/>
      <c r="D402" s="4"/>
      <c r="E402" s="4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x14ac:dyDescent="0.25">
      <c r="A403" s="4"/>
      <c r="B403" s="4"/>
      <c r="C403" s="4"/>
      <c r="D403" s="4"/>
      <c r="E403" s="4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x14ac:dyDescent="0.25">
      <c r="A404" s="4"/>
      <c r="B404" s="4"/>
      <c r="C404" s="4"/>
      <c r="D404" s="4"/>
      <c r="E404" s="4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x14ac:dyDescent="0.25">
      <c r="A405" s="4"/>
      <c r="B405" s="4"/>
      <c r="C405" s="4"/>
      <c r="D405" s="4"/>
      <c r="E405" s="4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x14ac:dyDescent="0.25">
      <c r="A406" s="4"/>
      <c r="B406" s="4"/>
      <c r="C406" s="4"/>
      <c r="D406" s="4"/>
      <c r="E406" s="4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x14ac:dyDescent="0.25">
      <c r="A407" s="4"/>
      <c r="B407" s="4"/>
      <c r="C407" s="4"/>
      <c r="D407" s="4"/>
      <c r="E407" s="4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x14ac:dyDescent="0.25">
      <c r="A408" s="4"/>
      <c r="B408" s="4"/>
      <c r="C408" s="4"/>
      <c r="D408" s="4"/>
      <c r="E408" s="4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x14ac:dyDescent="0.25">
      <c r="A409" s="4"/>
      <c r="B409" s="4"/>
      <c r="C409" s="4"/>
      <c r="D409" s="4"/>
      <c r="E409" s="4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x14ac:dyDescent="0.25">
      <c r="A410" s="4"/>
      <c r="B410" s="4"/>
      <c r="C410" s="4"/>
      <c r="D410" s="4"/>
      <c r="E410" s="4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x14ac:dyDescent="0.25">
      <c r="A411" s="4"/>
      <c r="B411" s="4"/>
      <c r="C411" s="4"/>
      <c r="D411" s="4"/>
      <c r="E411" s="4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 x14ac:dyDescent="0.25">
      <c r="A412" s="4"/>
      <c r="B412" s="4"/>
      <c r="C412" s="4"/>
      <c r="D412" s="4"/>
      <c r="E412" s="4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 x14ac:dyDescent="0.25">
      <c r="A413" s="4"/>
      <c r="B413" s="4"/>
      <c r="C413" s="4"/>
      <c r="D413" s="4"/>
      <c r="E413" s="4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 x14ac:dyDescent="0.25">
      <c r="A414" s="4"/>
      <c r="B414" s="4"/>
      <c r="C414" s="4"/>
      <c r="D414" s="4"/>
      <c r="E414" s="4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x14ac:dyDescent="0.25">
      <c r="A415" s="4"/>
      <c r="B415" s="4"/>
      <c r="C415" s="4"/>
      <c r="D415" s="4"/>
      <c r="E415" s="4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x14ac:dyDescent="0.25">
      <c r="A416" s="4"/>
      <c r="B416" s="4"/>
      <c r="C416" s="4"/>
      <c r="D416" s="4"/>
      <c r="E416" s="4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 x14ac:dyDescent="0.25">
      <c r="A417" s="4"/>
      <c r="B417" s="4"/>
      <c r="C417" s="4"/>
      <c r="D417" s="4"/>
      <c r="E417" s="4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 x14ac:dyDescent="0.25">
      <c r="A418" s="4"/>
      <c r="B418" s="4"/>
      <c r="C418" s="4"/>
      <c r="D418" s="4"/>
      <c r="E418" s="4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x14ac:dyDescent="0.25">
      <c r="A419" s="4"/>
      <c r="B419" s="4"/>
      <c r="C419" s="4"/>
      <c r="D419" s="4"/>
      <c r="E419" s="4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 x14ac:dyDescent="0.25">
      <c r="A420" s="4"/>
      <c r="B420" s="4"/>
      <c r="C420" s="4"/>
      <c r="D420" s="4"/>
      <c r="E420" s="4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 x14ac:dyDescent="0.25">
      <c r="A421" s="4"/>
      <c r="B421" s="4"/>
      <c r="C421" s="4"/>
      <c r="D421" s="4"/>
      <c r="E421" s="4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 x14ac:dyDescent="0.25">
      <c r="A422" s="4"/>
      <c r="B422" s="4"/>
      <c r="C422" s="4"/>
      <c r="D422" s="4"/>
      <c r="E422" s="4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 x14ac:dyDescent="0.25">
      <c r="A423" s="4"/>
      <c r="B423" s="4"/>
      <c r="C423" s="4"/>
      <c r="D423" s="4"/>
      <c r="E423" s="4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x14ac:dyDescent="0.25">
      <c r="A424" s="4"/>
      <c r="B424" s="4"/>
      <c r="C424" s="4"/>
      <c r="D424" s="4"/>
      <c r="E424" s="4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 x14ac:dyDescent="0.25">
      <c r="A425" s="4"/>
      <c r="B425" s="4"/>
      <c r="C425" s="4"/>
      <c r="D425" s="4"/>
      <c r="E425" s="4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 x14ac:dyDescent="0.25">
      <c r="A426" s="4"/>
      <c r="B426" s="4"/>
      <c r="C426" s="4"/>
      <c r="D426" s="4"/>
      <c r="E426" s="4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x14ac:dyDescent="0.25">
      <c r="A427" s="4"/>
      <c r="B427" s="4"/>
      <c r="C427" s="4"/>
      <c r="D427" s="4"/>
      <c r="E427" s="4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 x14ac:dyDescent="0.25">
      <c r="A428" s="4"/>
      <c r="B428" s="4"/>
      <c r="C428" s="4"/>
      <c r="D428" s="4"/>
      <c r="E428" s="4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 x14ac:dyDescent="0.25">
      <c r="A429" s="4"/>
      <c r="B429" s="4"/>
      <c r="C429" s="4"/>
      <c r="D429" s="4"/>
      <c r="E429" s="4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 x14ac:dyDescent="0.25">
      <c r="A430" s="4"/>
      <c r="B430" s="4"/>
      <c r="C430" s="4"/>
      <c r="D430" s="4"/>
      <c r="E430" s="4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 x14ac:dyDescent="0.25">
      <c r="A431" s="4"/>
      <c r="B431" s="4"/>
      <c r="C431" s="4"/>
      <c r="D431" s="4"/>
      <c r="E431" s="4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x14ac:dyDescent="0.25">
      <c r="A432" s="4"/>
      <c r="B432" s="4"/>
      <c r="C432" s="4"/>
      <c r="D432" s="4"/>
      <c r="E432" s="4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 x14ac:dyDescent="0.25">
      <c r="A433" s="4"/>
      <c r="B433" s="4"/>
      <c r="C433" s="4"/>
      <c r="D433" s="4"/>
      <c r="E433" s="4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x14ac:dyDescent="0.25">
      <c r="A434" s="4"/>
      <c r="B434" s="4"/>
      <c r="C434" s="4"/>
      <c r="D434" s="4"/>
      <c r="E434" s="4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 x14ac:dyDescent="0.25">
      <c r="A435" s="4"/>
      <c r="B435" s="4"/>
      <c r="C435" s="4"/>
      <c r="D435" s="4"/>
      <c r="E435" s="4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 x14ac:dyDescent="0.25">
      <c r="A436" s="4"/>
      <c r="B436" s="4"/>
      <c r="C436" s="4"/>
      <c r="D436" s="4"/>
      <c r="E436" s="4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x14ac:dyDescent="0.25">
      <c r="A437" s="4"/>
      <c r="B437" s="4"/>
      <c r="C437" s="4"/>
      <c r="D437" s="4"/>
      <c r="E437" s="4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x14ac:dyDescent="0.25">
      <c r="A438" s="4"/>
      <c r="B438" s="4"/>
      <c r="C438" s="4"/>
      <c r="D438" s="4"/>
      <c r="E438" s="4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 x14ac:dyDescent="0.25">
      <c r="A439" s="4"/>
      <c r="B439" s="4"/>
      <c r="C439" s="4"/>
      <c r="D439" s="4"/>
      <c r="E439" s="4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x14ac:dyDescent="0.25">
      <c r="A440" s="4"/>
      <c r="B440" s="4"/>
      <c r="C440" s="4"/>
      <c r="D440" s="4"/>
      <c r="E440" s="4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 x14ac:dyDescent="0.25">
      <c r="A441" s="4"/>
      <c r="B441" s="4"/>
      <c r="C441" s="4"/>
      <c r="D441" s="4"/>
      <c r="E441" s="4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x14ac:dyDescent="0.25">
      <c r="A442" s="4"/>
      <c r="B442" s="4"/>
      <c r="C442" s="4"/>
      <c r="D442" s="4"/>
      <c r="E442" s="4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 x14ac:dyDescent="0.25">
      <c r="A443" s="4"/>
      <c r="B443" s="4"/>
      <c r="C443" s="4"/>
      <c r="D443" s="4"/>
      <c r="E443" s="4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x14ac:dyDescent="0.25">
      <c r="A444" s="4"/>
      <c r="B444" s="4"/>
      <c r="C444" s="4"/>
      <c r="D444" s="4"/>
      <c r="E444" s="4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 x14ac:dyDescent="0.25">
      <c r="A445" s="4"/>
      <c r="B445" s="4"/>
      <c r="C445" s="4"/>
      <c r="D445" s="4"/>
      <c r="E445" s="4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 x14ac:dyDescent="0.25">
      <c r="A446" s="4"/>
      <c r="B446" s="4"/>
      <c r="C446" s="4"/>
      <c r="D446" s="4"/>
      <c r="E446" s="4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 x14ac:dyDescent="0.25">
      <c r="A447" s="4"/>
      <c r="B447" s="4"/>
      <c r="C447" s="4"/>
      <c r="D447" s="4"/>
      <c r="E447" s="4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 x14ac:dyDescent="0.25">
      <c r="A448" s="4"/>
      <c r="B448" s="4"/>
      <c r="C448" s="4"/>
      <c r="D448" s="4"/>
      <c r="E448" s="4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 x14ac:dyDescent="0.25">
      <c r="A449" s="4"/>
      <c r="B449" s="4"/>
      <c r="C449" s="4"/>
      <c r="D449" s="4"/>
      <c r="E449" s="4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1:48" x14ac:dyDescent="0.25">
      <c r="A450" s="4"/>
      <c r="B450" s="4"/>
      <c r="C450" s="4"/>
      <c r="D450" s="4"/>
      <c r="E450" s="4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1:48" x14ac:dyDescent="0.25">
      <c r="A451" s="4"/>
      <c r="B451" s="4"/>
      <c r="C451" s="4"/>
      <c r="D451" s="4"/>
      <c r="E451" s="4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 x14ac:dyDescent="0.25">
      <c r="A452" s="4"/>
      <c r="B452" s="4"/>
      <c r="C452" s="4"/>
      <c r="D452" s="4"/>
      <c r="E452" s="4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1:48" x14ac:dyDescent="0.25">
      <c r="A453" s="4"/>
      <c r="B453" s="4"/>
      <c r="C453" s="4"/>
      <c r="D453" s="4"/>
      <c r="E453" s="4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 x14ac:dyDescent="0.25">
      <c r="A454" s="4"/>
      <c r="B454" s="4"/>
      <c r="C454" s="4"/>
      <c r="D454" s="4"/>
      <c r="E454" s="4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1:48" x14ac:dyDescent="0.25">
      <c r="A455" s="4"/>
      <c r="B455" s="4"/>
      <c r="C455" s="4"/>
      <c r="D455" s="4"/>
      <c r="E455" s="4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 x14ac:dyDescent="0.25">
      <c r="A456" s="4"/>
      <c r="B456" s="4"/>
      <c r="C456" s="4"/>
      <c r="D456" s="4"/>
      <c r="E456" s="4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1:48" x14ac:dyDescent="0.25">
      <c r="A457" s="4"/>
      <c r="B457" s="4"/>
      <c r="C457" s="4"/>
      <c r="D457" s="4"/>
      <c r="E457" s="4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x14ac:dyDescent="0.25">
      <c r="A458" s="4"/>
      <c r="B458" s="4"/>
      <c r="C458" s="4"/>
      <c r="D458" s="4"/>
      <c r="E458" s="4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1:48" x14ac:dyDescent="0.25">
      <c r="A459" s="4"/>
      <c r="B459" s="4"/>
      <c r="C459" s="4"/>
      <c r="D459" s="4"/>
      <c r="E459" s="4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 x14ac:dyDescent="0.25">
      <c r="A460" s="4"/>
      <c r="B460" s="4"/>
      <c r="C460" s="4"/>
      <c r="D460" s="4"/>
      <c r="E460" s="4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 x14ac:dyDescent="0.25">
      <c r="A461" s="4"/>
      <c r="B461" s="4"/>
      <c r="C461" s="4"/>
      <c r="D461" s="4"/>
      <c r="E461" s="4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1:48" x14ac:dyDescent="0.25">
      <c r="A462" s="4"/>
      <c r="B462" s="4"/>
      <c r="C462" s="4"/>
      <c r="D462" s="4"/>
      <c r="E462" s="4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 x14ac:dyDescent="0.25">
      <c r="A463" s="4"/>
      <c r="B463" s="4"/>
      <c r="C463" s="4"/>
      <c r="D463" s="4"/>
      <c r="E463" s="4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1:48" x14ac:dyDescent="0.25">
      <c r="A464" s="4"/>
      <c r="B464" s="4"/>
      <c r="C464" s="4"/>
      <c r="D464" s="4"/>
      <c r="E464" s="4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1:48" x14ac:dyDescent="0.25">
      <c r="A465" s="4"/>
      <c r="B465" s="4"/>
      <c r="C465" s="4"/>
      <c r="D465" s="4"/>
      <c r="E465" s="4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1:48" x14ac:dyDescent="0.25">
      <c r="A466" s="4"/>
      <c r="B466" s="4"/>
      <c r="C466" s="4"/>
      <c r="D466" s="4"/>
      <c r="E466" s="4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1:48" x14ac:dyDescent="0.25">
      <c r="A467" s="4"/>
      <c r="B467" s="4"/>
      <c r="C467" s="4"/>
      <c r="D467" s="4"/>
      <c r="E467" s="4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1:48" x14ac:dyDescent="0.25">
      <c r="A468" s="4"/>
      <c r="B468" s="4"/>
      <c r="C468" s="4"/>
      <c r="D468" s="4"/>
      <c r="E468" s="4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1:48" x14ac:dyDescent="0.25">
      <c r="A469" s="4"/>
      <c r="B469" s="4"/>
      <c r="C469" s="4"/>
      <c r="D469" s="4"/>
      <c r="E469" s="4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1:48" x14ac:dyDescent="0.25">
      <c r="A470" s="4"/>
      <c r="B470" s="4"/>
      <c r="C470" s="4"/>
      <c r="D470" s="4"/>
      <c r="E470" s="4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1:48" x14ac:dyDescent="0.25">
      <c r="A471" s="4"/>
      <c r="B471" s="4"/>
      <c r="C471" s="4"/>
      <c r="D471" s="4"/>
      <c r="E471" s="4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 x14ac:dyDescent="0.25">
      <c r="A472" s="4"/>
      <c r="B472" s="4"/>
      <c r="C472" s="4"/>
      <c r="D472" s="4"/>
      <c r="E472" s="4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x14ac:dyDescent="0.25">
      <c r="A473" s="4"/>
      <c r="B473" s="4"/>
      <c r="C473" s="4"/>
      <c r="D473" s="4"/>
      <c r="E473" s="4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1:48" x14ac:dyDescent="0.25">
      <c r="A474" s="4"/>
      <c r="B474" s="4"/>
      <c r="C474" s="4"/>
      <c r="D474" s="4"/>
      <c r="E474" s="4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1:48" x14ac:dyDescent="0.25">
      <c r="A475" s="4"/>
      <c r="B475" s="4"/>
      <c r="C475" s="4"/>
      <c r="D475" s="4"/>
      <c r="E475" s="4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 x14ac:dyDescent="0.25">
      <c r="A476" s="4"/>
      <c r="B476" s="4"/>
      <c r="C476" s="4"/>
      <c r="D476" s="4"/>
      <c r="E476" s="4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1:48" x14ac:dyDescent="0.25">
      <c r="A477" s="4"/>
      <c r="B477" s="4"/>
      <c r="C477" s="4"/>
      <c r="D477" s="4"/>
      <c r="E477" s="4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1:48" x14ac:dyDescent="0.25">
      <c r="A478" s="4"/>
      <c r="B478" s="4"/>
      <c r="C478" s="4"/>
      <c r="D478" s="4"/>
      <c r="E478" s="4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1:48" x14ac:dyDescent="0.25">
      <c r="A479" s="4"/>
      <c r="B479" s="4"/>
      <c r="C479" s="4"/>
      <c r="D479" s="4"/>
      <c r="E479" s="4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1:48" x14ac:dyDescent="0.25">
      <c r="A480" s="4"/>
      <c r="B480" s="4"/>
      <c r="C480" s="4"/>
      <c r="D480" s="4"/>
      <c r="E480" s="4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x14ac:dyDescent="0.25">
      <c r="A481" s="4"/>
      <c r="B481" s="4"/>
      <c r="C481" s="4"/>
      <c r="D481" s="4"/>
      <c r="E481" s="4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1:48" x14ac:dyDescent="0.25">
      <c r="A482" s="4"/>
      <c r="B482" s="4"/>
      <c r="C482" s="4"/>
      <c r="D482" s="4"/>
      <c r="E482" s="4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1:48" x14ac:dyDescent="0.25">
      <c r="A483" s="4"/>
      <c r="B483" s="4"/>
      <c r="C483" s="4"/>
      <c r="D483" s="4"/>
      <c r="E483" s="4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1:48" x14ac:dyDescent="0.25">
      <c r="A484" s="4"/>
      <c r="B484" s="4"/>
      <c r="C484" s="4"/>
      <c r="D484" s="4"/>
      <c r="E484" s="4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1:48" x14ac:dyDescent="0.25">
      <c r="A485" s="4"/>
      <c r="B485" s="4"/>
      <c r="C485" s="4"/>
      <c r="D485" s="4"/>
      <c r="E485" s="4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1:48" x14ac:dyDescent="0.25">
      <c r="A486" s="4"/>
      <c r="B486" s="4"/>
      <c r="C486" s="4"/>
      <c r="D486" s="4"/>
      <c r="E486" s="4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1:48" x14ac:dyDescent="0.25">
      <c r="A487" s="4"/>
      <c r="B487" s="4"/>
      <c r="C487" s="4"/>
      <c r="D487" s="4"/>
      <c r="E487" s="4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1:48" x14ac:dyDescent="0.25">
      <c r="A488" s="4"/>
      <c r="B488" s="4"/>
      <c r="C488" s="4"/>
      <c r="D488" s="4"/>
      <c r="E488" s="4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1:48" x14ac:dyDescent="0.25">
      <c r="A489" s="4"/>
      <c r="B489" s="4"/>
      <c r="C489" s="4"/>
      <c r="D489" s="4"/>
      <c r="E489" s="4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1:48" x14ac:dyDescent="0.25">
      <c r="A490" s="4"/>
      <c r="B490" s="4"/>
      <c r="C490" s="4"/>
      <c r="D490" s="4"/>
      <c r="E490" s="4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1:48" x14ac:dyDescent="0.25">
      <c r="A491" s="4"/>
      <c r="B491" s="4"/>
      <c r="C491" s="4"/>
      <c r="D491" s="4"/>
      <c r="E491" s="4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 x14ac:dyDescent="0.25">
      <c r="A492" s="4"/>
      <c r="B492" s="4"/>
      <c r="C492" s="4"/>
      <c r="D492" s="4"/>
      <c r="E492" s="4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x14ac:dyDescent="0.25">
      <c r="A493" s="4"/>
      <c r="B493" s="4"/>
      <c r="C493" s="4"/>
      <c r="D493" s="4"/>
      <c r="E493" s="4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1:48" x14ac:dyDescent="0.25">
      <c r="A494" s="4"/>
      <c r="B494" s="4"/>
      <c r="C494" s="4"/>
      <c r="D494" s="4"/>
      <c r="E494" s="4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1:48" x14ac:dyDescent="0.25">
      <c r="A495" s="4"/>
      <c r="B495" s="4"/>
      <c r="C495" s="4"/>
      <c r="D495" s="4"/>
      <c r="E495" s="4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1:48" x14ac:dyDescent="0.25">
      <c r="A496" s="4"/>
      <c r="B496" s="4"/>
      <c r="C496" s="4"/>
      <c r="D496" s="4"/>
      <c r="E496" s="4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1:48" x14ac:dyDescent="0.25">
      <c r="A497" s="4"/>
      <c r="B497" s="4"/>
      <c r="C497" s="4"/>
      <c r="D497" s="4"/>
      <c r="E497" s="4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1:48" x14ac:dyDescent="0.25">
      <c r="A498" s="4"/>
      <c r="B498" s="4"/>
      <c r="C498" s="4"/>
      <c r="D498" s="4"/>
      <c r="E498" s="4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1:48" x14ac:dyDescent="0.25">
      <c r="A499" s="4"/>
      <c r="B499" s="4"/>
      <c r="C499" s="4"/>
      <c r="D499" s="4"/>
      <c r="E499" s="4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1:48" x14ac:dyDescent="0.25">
      <c r="A500" s="4"/>
      <c r="B500" s="4"/>
      <c r="C500" s="4"/>
      <c r="D500" s="4"/>
      <c r="E500" s="4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</sheetData>
  <autoFilter ref="A3:AF102" xr:uid="{70440C55-1E51-4737-9342-190DBDA2774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2025-02-25T13:40:41Z</dcterms:created>
  <dcterms:modified xsi:type="dcterms:W3CDTF">2025-02-25T14:05:32Z</dcterms:modified>
</cp:coreProperties>
</file>