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B2BDBF75-F2C5-463A-B338-0C651A25DD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I7" i="1"/>
  <c r="AI8" i="1"/>
  <c r="AI9" i="1"/>
  <c r="AI11" i="1"/>
  <c r="AI12" i="1"/>
  <c r="AI13" i="1"/>
  <c r="AI14" i="1"/>
  <c r="AI16" i="1"/>
  <c r="AI17" i="1"/>
  <c r="AI18" i="1"/>
  <c r="AI19" i="1"/>
  <c r="AI20" i="1"/>
  <c r="AI21" i="1"/>
  <c r="AI24" i="1"/>
  <c r="AI25" i="1"/>
  <c r="AI26" i="1"/>
  <c r="AI27" i="1"/>
  <c r="AI28" i="1"/>
  <c r="AI29" i="1"/>
  <c r="AI32" i="1"/>
  <c r="AI33" i="1"/>
  <c r="AI34" i="1"/>
  <c r="AI35" i="1"/>
  <c r="AI36" i="1"/>
  <c r="AI37" i="1"/>
  <c r="AI38" i="1"/>
  <c r="AI39" i="1"/>
  <c r="AI41" i="1"/>
  <c r="AI42" i="1"/>
  <c r="AI43" i="1"/>
  <c r="AI44" i="1"/>
  <c r="AI45" i="1"/>
  <c r="AI46" i="1"/>
  <c r="AI48" i="1"/>
  <c r="AI50" i="1"/>
  <c r="AI51" i="1"/>
  <c r="AI52" i="1"/>
  <c r="AI53" i="1"/>
  <c r="AI55" i="1"/>
  <c r="AI56" i="1"/>
  <c r="AI58" i="1"/>
  <c r="AI59" i="1"/>
  <c r="AI61" i="1"/>
  <c r="AI62" i="1"/>
  <c r="AI63" i="1"/>
  <c r="AI64" i="1"/>
  <c r="AI65" i="1"/>
  <c r="AI66" i="1"/>
  <c r="AI67" i="1"/>
  <c r="AI68" i="1"/>
  <c r="AI70" i="1"/>
  <c r="AI71" i="1"/>
  <c r="AI72" i="1"/>
  <c r="AI73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J6" i="1"/>
  <c r="AI6" i="1"/>
  <c r="R8" i="1"/>
  <c r="R9" i="1"/>
  <c r="R10" i="1"/>
  <c r="AI10" i="1" s="1"/>
  <c r="R11" i="1"/>
  <c r="R12" i="1"/>
  <c r="R13" i="1"/>
  <c r="R14" i="1"/>
  <c r="R15" i="1"/>
  <c r="AI15" i="1" s="1"/>
  <c r="R16" i="1"/>
  <c r="R17" i="1"/>
  <c r="R18" i="1"/>
  <c r="R19" i="1"/>
  <c r="R20" i="1"/>
  <c r="R21" i="1"/>
  <c r="R22" i="1"/>
  <c r="AI22" i="1" s="1"/>
  <c r="R23" i="1"/>
  <c r="AI23" i="1" s="1"/>
  <c r="R24" i="1"/>
  <c r="R25" i="1"/>
  <c r="R26" i="1"/>
  <c r="R27" i="1"/>
  <c r="R28" i="1"/>
  <c r="R29" i="1"/>
  <c r="R30" i="1"/>
  <c r="AI30" i="1" s="1"/>
  <c r="R31" i="1"/>
  <c r="AI31" i="1" s="1"/>
  <c r="R32" i="1"/>
  <c r="R33" i="1"/>
  <c r="R34" i="1"/>
  <c r="R35" i="1"/>
  <c r="R36" i="1"/>
  <c r="R37" i="1"/>
  <c r="R38" i="1"/>
  <c r="R39" i="1"/>
  <c r="R40" i="1"/>
  <c r="AI40" i="1" s="1"/>
  <c r="R41" i="1"/>
  <c r="R42" i="1"/>
  <c r="R43" i="1"/>
  <c r="R44" i="1"/>
  <c r="R45" i="1"/>
  <c r="R46" i="1"/>
  <c r="R47" i="1"/>
  <c r="AI47" i="1" s="1"/>
  <c r="R48" i="1"/>
  <c r="R49" i="1"/>
  <c r="AI49" i="1" s="1"/>
  <c r="R50" i="1"/>
  <c r="R51" i="1"/>
  <c r="R52" i="1"/>
  <c r="R53" i="1"/>
  <c r="R54" i="1"/>
  <c r="AI54" i="1" s="1"/>
  <c r="R55" i="1"/>
  <c r="R56" i="1"/>
  <c r="R57" i="1"/>
  <c r="AI57" i="1" s="1"/>
  <c r="R58" i="1"/>
  <c r="R59" i="1"/>
  <c r="R60" i="1"/>
  <c r="AI60" i="1" s="1"/>
  <c r="R61" i="1"/>
  <c r="R62" i="1"/>
  <c r="R63" i="1"/>
  <c r="R64" i="1"/>
  <c r="R65" i="1"/>
  <c r="R66" i="1"/>
  <c r="R67" i="1"/>
  <c r="R68" i="1"/>
  <c r="R69" i="1"/>
  <c r="AI69" i="1" s="1"/>
  <c r="R70" i="1"/>
  <c r="R71" i="1"/>
  <c r="R72" i="1"/>
  <c r="R73" i="1"/>
  <c r="R74" i="1"/>
  <c r="AI74" i="1" s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7" i="1"/>
  <c r="S5" i="1"/>
  <c r="R5" i="1" l="1"/>
  <c r="AJ5" i="1"/>
  <c r="O8" i="1"/>
  <c r="Q13" i="1"/>
  <c r="Q16" i="1"/>
  <c r="Q19" i="1"/>
  <c r="Q20" i="1"/>
  <c r="Q24" i="1"/>
  <c r="Q25" i="1"/>
  <c r="Q27" i="1"/>
  <c r="Q28" i="1"/>
  <c r="Q29" i="1"/>
  <c r="Q32" i="1"/>
  <c r="Q33" i="1"/>
  <c r="Q34" i="1"/>
  <c r="Q35" i="1"/>
  <c r="Q36" i="1"/>
  <c r="Q37" i="1"/>
  <c r="Q38" i="1"/>
  <c r="Q43" i="1"/>
  <c r="Q44" i="1"/>
  <c r="Q51" i="1"/>
  <c r="Q52" i="1"/>
  <c r="Q53" i="1"/>
  <c r="Q56" i="1"/>
  <c r="Q58" i="1"/>
  <c r="Q62" i="1"/>
  <c r="Q63" i="1"/>
  <c r="Q66" i="1"/>
  <c r="Q68" i="1"/>
  <c r="Q70" i="1"/>
  <c r="Q73" i="1"/>
  <c r="Q76" i="1"/>
  <c r="Q77" i="1"/>
  <c r="Q78" i="1"/>
  <c r="Q80" i="1"/>
  <c r="Q85" i="1"/>
  <c r="Q87" i="1"/>
  <c r="Q89" i="1"/>
  <c r="Q92" i="1"/>
  <c r="Q97" i="1"/>
  <c r="Q98" i="1"/>
  <c r="Q99" i="1"/>
  <c r="Q103" i="1"/>
  <c r="Q7" i="1"/>
  <c r="O57" i="1" l="1"/>
  <c r="V57" i="1" s="1"/>
  <c r="O54" i="1"/>
  <c r="V54" i="1" s="1"/>
  <c r="O52" i="1"/>
  <c r="V52" i="1" s="1"/>
  <c r="O39" i="1"/>
  <c r="W39" i="1" s="1"/>
  <c r="O17" i="1"/>
  <c r="W17" i="1" s="1"/>
  <c r="V17" i="1" l="1"/>
  <c r="V39" i="1"/>
  <c r="W57" i="1"/>
  <c r="W54" i="1"/>
  <c r="W52" i="1"/>
  <c r="E101" i="1" l="1"/>
  <c r="V8" i="1" l="1"/>
  <c r="O9" i="1"/>
  <c r="P9" i="1" s="1"/>
  <c r="O10" i="1"/>
  <c r="O11" i="1"/>
  <c r="P11" i="1" s="1"/>
  <c r="O12" i="1"/>
  <c r="P12" i="1" s="1"/>
  <c r="O13" i="1"/>
  <c r="V13" i="1" s="1"/>
  <c r="O14" i="1"/>
  <c r="O15" i="1"/>
  <c r="O16" i="1"/>
  <c r="V16" i="1" s="1"/>
  <c r="O18" i="1"/>
  <c r="P18" i="1" s="1"/>
  <c r="O19" i="1"/>
  <c r="V19" i="1" s="1"/>
  <c r="O20" i="1"/>
  <c r="V20" i="1" s="1"/>
  <c r="O21" i="1"/>
  <c r="P21" i="1" s="1"/>
  <c r="O22" i="1"/>
  <c r="P22" i="1" s="1"/>
  <c r="O23" i="1"/>
  <c r="P23" i="1" s="1"/>
  <c r="O24" i="1"/>
  <c r="V24" i="1" s="1"/>
  <c r="O25" i="1"/>
  <c r="V25" i="1" s="1"/>
  <c r="O26" i="1"/>
  <c r="O27" i="1"/>
  <c r="V27" i="1" s="1"/>
  <c r="O28" i="1"/>
  <c r="V28" i="1" s="1"/>
  <c r="O29" i="1"/>
  <c r="V29" i="1" s="1"/>
  <c r="O30" i="1"/>
  <c r="O31" i="1"/>
  <c r="O32" i="1"/>
  <c r="V32" i="1" s="1"/>
  <c r="O33" i="1"/>
  <c r="V33" i="1" s="1"/>
  <c r="O34" i="1"/>
  <c r="V34" i="1" s="1"/>
  <c r="O35" i="1"/>
  <c r="V35" i="1" s="1"/>
  <c r="O36" i="1"/>
  <c r="V36" i="1" s="1"/>
  <c r="O37" i="1"/>
  <c r="V37" i="1" s="1"/>
  <c r="O38" i="1"/>
  <c r="V38" i="1" s="1"/>
  <c r="O40" i="1"/>
  <c r="P40" i="1" s="1"/>
  <c r="O41" i="1"/>
  <c r="P41" i="1" s="1"/>
  <c r="O42" i="1"/>
  <c r="P42" i="1" s="1"/>
  <c r="O43" i="1"/>
  <c r="V43" i="1" s="1"/>
  <c r="O44" i="1"/>
  <c r="V44" i="1" s="1"/>
  <c r="O45" i="1"/>
  <c r="O46" i="1"/>
  <c r="P46" i="1" s="1"/>
  <c r="O47" i="1"/>
  <c r="P47" i="1" s="1"/>
  <c r="O48" i="1"/>
  <c r="P48" i="1" s="1"/>
  <c r="O49" i="1"/>
  <c r="P49" i="1" s="1"/>
  <c r="O50" i="1"/>
  <c r="P50" i="1" s="1"/>
  <c r="O51" i="1"/>
  <c r="V51" i="1" s="1"/>
  <c r="O53" i="1"/>
  <c r="V53" i="1" s="1"/>
  <c r="O55" i="1"/>
  <c r="P55" i="1" s="1"/>
  <c r="O56" i="1"/>
  <c r="V56" i="1" s="1"/>
  <c r="O58" i="1"/>
  <c r="V58" i="1" s="1"/>
  <c r="O59" i="1"/>
  <c r="P59" i="1" s="1"/>
  <c r="O60" i="1"/>
  <c r="P60" i="1" s="1"/>
  <c r="O61" i="1"/>
  <c r="P61" i="1" s="1"/>
  <c r="O62" i="1"/>
  <c r="V62" i="1" s="1"/>
  <c r="O63" i="1"/>
  <c r="V63" i="1" s="1"/>
  <c r="O64" i="1"/>
  <c r="P64" i="1" s="1"/>
  <c r="O65" i="1"/>
  <c r="P65" i="1" s="1"/>
  <c r="O66" i="1"/>
  <c r="V66" i="1" s="1"/>
  <c r="O67" i="1"/>
  <c r="O68" i="1"/>
  <c r="V68" i="1" s="1"/>
  <c r="O69" i="1"/>
  <c r="P69" i="1" s="1"/>
  <c r="O70" i="1"/>
  <c r="V70" i="1" s="1"/>
  <c r="O71" i="1"/>
  <c r="P71" i="1" s="1"/>
  <c r="O72" i="1"/>
  <c r="V72" i="1" s="1"/>
  <c r="O73" i="1"/>
  <c r="V73" i="1" s="1"/>
  <c r="O74" i="1"/>
  <c r="O75" i="1"/>
  <c r="P75" i="1" s="1"/>
  <c r="O76" i="1"/>
  <c r="V76" i="1" s="1"/>
  <c r="O77" i="1"/>
  <c r="V77" i="1" s="1"/>
  <c r="O78" i="1"/>
  <c r="V78" i="1" s="1"/>
  <c r="O80" i="1"/>
  <c r="V80" i="1" s="1"/>
  <c r="O82" i="1"/>
  <c r="P82" i="1" s="1"/>
  <c r="O83" i="1"/>
  <c r="P83" i="1" s="1"/>
  <c r="O84" i="1"/>
  <c r="P84" i="1" s="1"/>
  <c r="O85" i="1"/>
  <c r="V85" i="1" s="1"/>
  <c r="O86" i="1"/>
  <c r="O87" i="1"/>
  <c r="V87" i="1" s="1"/>
  <c r="O88" i="1"/>
  <c r="P88" i="1" s="1"/>
  <c r="O89" i="1"/>
  <c r="V89" i="1" s="1"/>
  <c r="O90" i="1"/>
  <c r="P90" i="1" s="1"/>
  <c r="O7" i="1"/>
  <c r="V7" i="1" s="1"/>
  <c r="O91" i="1"/>
  <c r="O92" i="1"/>
  <c r="V92" i="1" s="1"/>
  <c r="O94" i="1"/>
  <c r="P94" i="1" s="1"/>
  <c r="O95" i="1"/>
  <c r="V95" i="1" s="1"/>
  <c r="O96" i="1"/>
  <c r="P96" i="1" s="1"/>
  <c r="O97" i="1"/>
  <c r="V97" i="1" s="1"/>
  <c r="O98" i="1"/>
  <c r="V98" i="1" s="1"/>
  <c r="O99" i="1"/>
  <c r="V99" i="1" s="1"/>
  <c r="O100" i="1"/>
  <c r="V100" i="1" s="1"/>
  <c r="O93" i="1"/>
  <c r="P93" i="1" s="1"/>
  <c r="O101" i="1"/>
  <c r="P101" i="1" s="1"/>
  <c r="O102" i="1"/>
  <c r="P102" i="1" s="1"/>
  <c r="O81" i="1"/>
  <c r="V81" i="1" s="1"/>
  <c r="O79" i="1"/>
  <c r="V79" i="1" s="1"/>
  <c r="O6" i="1"/>
  <c r="V6" i="1" s="1"/>
  <c r="K79" i="1"/>
  <c r="K81" i="1"/>
  <c r="K102" i="1"/>
  <c r="K101" i="1"/>
  <c r="K93" i="1"/>
  <c r="K100" i="1"/>
  <c r="K99" i="1"/>
  <c r="K98" i="1"/>
  <c r="K97" i="1"/>
  <c r="K96" i="1"/>
  <c r="K95" i="1"/>
  <c r="K94" i="1"/>
  <c r="K92" i="1"/>
  <c r="K91" i="1"/>
  <c r="K7" i="1"/>
  <c r="K90" i="1"/>
  <c r="K89" i="1"/>
  <c r="K88" i="1"/>
  <c r="K87" i="1"/>
  <c r="K86" i="1"/>
  <c r="K85" i="1"/>
  <c r="K84" i="1"/>
  <c r="K83" i="1"/>
  <c r="K82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101" i="1" l="1"/>
  <c r="V96" i="1"/>
  <c r="V94" i="1"/>
  <c r="V90" i="1"/>
  <c r="V88" i="1"/>
  <c r="V84" i="1"/>
  <c r="V82" i="1"/>
  <c r="V64" i="1"/>
  <c r="V60" i="1"/>
  <c r="V55" i="1"/>
  <c r="V49" i="1"/>
  <c r="V47" i="1"/>
  <c r="V41" i="1"/>
  <c r="V22" i="1"/>
  <c r="V18" i="1"/>
  <c r="V11" i="1"/>
  <c r="V9" i="1"/>
  <c r="V102" i="1"/>
  <c r="V93" i="1"/>
  <c r="V83" i="1"/>
  <c r="V75" i="1"/>
  <c r="V71" i="1"/>
  <c r="V69" i="1"/>
  <c r="V65" i="1"/>
  <c r="V61" i="1"/>
  <c r="V59" i="1"/>
  <c r="V50" i="1"/>
  <c r="V48" i="1"/>
  <c r="V46" i="1"/>
  <c r="V42" i="1"/>
  <c r="V40" i="1"/>
  <c r="V23" i="1"/>
  <c r="V21" i="1"/>
  <c r="V12" i="1"/>
  <c r="P31" i="1"/>
  <c r="P14" i="1"/>
  <c r="P10" i="1"/>
  <c r="P86" i="1"/>
  <c r="Q86" i="1" s="1"/>
  <c r="P45" i="1"/>
  <c r="P26" i="1"/>
  <c r="P91" i="1"/>
  <c r="P74" i="1"/>
  <c r="P30" i="1"/>
  <c r="P15" i="1"/>
  <c r="P67" i="1"/>
  <c r="W6" i="1"/>
  <c r="W81" i="1"/>
  <c r="W101" i="1"/>
  <c r="W100" i="1"/>
  <c r="W98" i="1"/>
  <c r="W96" i="1"/>
  <c r="W94" i="1"/>
  <c r="W92" i="1"/>
  <c r="W7" i="1"/>
  <c r="W89" i="1"/>
  <c r="W87" i="1"/>
  <c r="W85" i="1"/>
  <c r="W83" i="1"/>
  <c r="W80" i="1"/>
  <c r="W77" i="1"/>
  <c r="W75" i="1"/>
  <c r="W73" i="1"/>
  <c r="W71" i="1"/>
  <c r="W69" i="1"/>
  <c r="W67" i="1"/>
  <c r="W65" i="1"/>
  <c r="W63" i="1"/>
  <c r="W61" i="1"/>
  <c r="W59" i="1"/>
  <c r="W56" i="1"/>
  <c r="W53" i="1"/>
  <c r="W50" i="1"/>
  <c r="W48" i="1"/>
  <c r="W46" i="1"/>
  <c r="W44" i="1"/>
  <c r="W42" i="1"/>
  <c r="W40" i="1"/>
  <c r="W37" i="1"/>
  <c r="W35" i="1"/>
  <c r="W33" i="1"/>
  <c r="W31" i="1"/>
  <c r="W29" i="1"/>
  <c r="W27" i="1"/>
  <c r="W25" i="1"/>
  <c r="W23" i="1"/>
  <c r="W21" i="1"/>
  <c r="W19" i="1"/>
  <c r="W16" i="1"/>
  <c r="W14" i="1"/>
  <c r="W12" i="1"/>
  <c r="W10" i="1"/>
  <c r="W8" i="1"/>
  <c r="W79" i="1"/>
  <c r="W102" i="1"/>
  <c r="W93" i="1"/>
  <c r="W99" i="1"/>
  <c r="W97" i="1"/>
  <c r="W95" i="1"/>
  <c r="W91" i="1"/>
  <c r="W90" i="1"/>
  <c r="W88" i="1"/>
  <c r="W86" i="1"/>
  <c r="W84" i="1"/>
  <c r="W82" i="1"/>
  <c r="W78" i="1"/>
  <c r="W76" i="1"/>
  <c r="W74" i="1"/>
  <c r="W72" i="1"/>
  <c r="W70" i="1"/>
  <c r="W68" i="1"/>
  <c r="W66" i="1"/>
  <c r="W64" i="1"/>
  <c r="W62" i="1"/>
  <c r="W60" i="1"/>
  <c r="W58" i="1"/>
  <c r="W55" i="1"/>
  <c r="W51" i="1"/>
  <c r="W49" i="1"/>
  <c r="W47" i="1"/>
  <c r="W45" i="1"/>
  <c r="W43" i="1"/>
  <c r="W41" i="1"/>
  <c r="W38" i="1"/>
  <c r="W36" i="1"/>
  <c r="W34" i="1"/>
  <c r="W32" i="1"/>
  <c r="W30" i="1"/>
  <c r="W28" i="1"/>
  <c r="W26" i="1"/>
  <c r="W24" i="1"/>
  <c r="W22" i="1"/>
  <c r="W20" i="1"/>
  <c r="W18" i="1"/>
  <c r="W15" i="1"/>
  <c r="W13" i="1"/>
  <c r="W11" i="1"/>
  <c r="W9" i="1"/>
  <c r="O5" i="1"/>
  <c r="K5" i="1"/>
  <c r="V15" i="1" l="1"/>
  <c r="V74" i="1"/>
  <c r="V26" i="1"/>
  <c r="V86" i="1"/>
  <c r="V14" i="1"/>
  <c r="Q5" i="1"/>
  <c r="V67" i="1"/>
  <c r="V30" i="1"/>
  <c r="V91" i="1"/>
  <c r="V45" i="1"/>
  <c r="V10" i="1"/>
  <c r="V31" i="1"/>
  <c r="P5" i="1"/>
  <c r="AI5" i="1" l="1"/>
</calcChain>
</file>

<file path=xl/sharedStrings.xml><?xml version="1.0" encoding="utf-8"?>
<sst xmlns="http://schemas.openxmlformats.org/spreadsheetml/2006/main" count="384" uniqueCount="179">
  <si>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</si>
  <si>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</si>
  <si>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</si>
  <si>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</si>
  <si>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</si>
  <si>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</si>
  <si>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</si>
  <si>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</si>
  <si>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</si>
  <si>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</si>
  <si>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</si>
  <si>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</si>
  <si>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</si>
  <si>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</si>
  <si>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</si>
  <si>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</si>
  <si>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</si>
  <si>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</si>
  <si>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</si>
  <si>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</si>
  <si>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</si>
  <si>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</si>
  <si>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</si>
  <si>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</si>
  <si>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</si>
  <si>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</si>
  <si>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</si>
  <si>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</si>
  <si>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</si>
  <si>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</si>
  <si>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</si>
  <si>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</si>
  <si>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</si>
  <si>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</si>
  <si>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</si>
  <si>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</si>
  <si>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</si>
  <si>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</si>
  <si>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</si>
  <si>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</si>
  <si>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</si>
  <si>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</si>
  <si>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</si>
  <si>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</si>
  <si>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</si>
  <si>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</si>
  <si>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</si>
  <si>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</si>
  <si>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</si>
  <si>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</si>
  <si>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</si>
  <si>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</si>
  <si>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</si>
  <si>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</si>
  <si>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</si>
  <si>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</si>
  <si>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</si>
  <si>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</si>
  <si>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</si>
  <si>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</si>
  <si>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</si>
  <si>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</si>
  <si>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</si>
  <si>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</si>
  <si>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</si>
  <si>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</si>
  <si>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</si>
  <si>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</si>
  <si>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</si>
  <si>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</si>
  <si>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</si>
  <si>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</si>
  <si>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</si>
  <si>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</si>
  <si>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</si>
  <si>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</si>
  <si>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</si>
  <si>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</si>
  <si>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</si>
  <si>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</si>
  <si>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</si>
  <si>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</si>
  <si>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</si>
  <si>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</si>
  <si>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</si>
  <si>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</si>
  <si>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</si>
  <si>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</si>
  <si>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</si>
  <si>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</si>
  <si>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</si>
  <si>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</si>
  <si>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</si>
  <si>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</si>
  <si>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</si>
  <si>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</si>
  <si>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</si>
  <si>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</si>
  <si>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</si>
  <si>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</si>
  <si>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</si>
  <si>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</si>
  <si>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</si>
  <si>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</si>
  <si>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</si>
  <si>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</si>
  <si>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</si>
  <si>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</si>
  <si>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</si>
  <si>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</si>
  <si>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</si>
  <si>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</si>
  <si>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</si>
  <si>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</si>
  <si>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</si>
  <si>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</si>
  <si>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</si>
  <si>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</si>
  <si>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</si>
  <si>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</si>
  <si>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</si>
  <si>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</si>
  <si>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</si>
  <si>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</si>
  <si>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</si>
  <si>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</si>
  <si>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ГРУДИНКОЙ вар б/о в/у срез 0.4кг 8шт.</t>
  </si>
  <si>
    <t>6909 ДЛЯ ДЕТЕЙ сос п/о мгс 0,33кг 8шт  Останкино</t>
  </si>
  <si>
    <t>6951 СЛИВОЧНЫЕ Папа может сос п/о мгс 1,5*4  Останкино</t>
  </si>
  <si>
    <t>ротация завода на 7082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</si>
  <si>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</si>
  <si>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</si>
  <si>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</si>
  <si>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</si>
  <si>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</si>
  <si>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</si>
  <si>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</si>
  <si>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</si>
  <si>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</si>
  <si>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</si>
  <si>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</si>
  <si>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</si>
  <si>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</si>
  <si>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</si>
  <si>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</si>
  <si>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</si>
  <si>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</si>
  <si>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</si>
  <si>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</si>
  <si>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</si>
  <si>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</si>
  <si>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</si>
  <si>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дубль на 7090</t>
  </si>
  <si>
    <t>вместо 6206 (31,01,25) / есть дубль</t>
  </si>
  <si>
    <t>замена на 6888</t>
  </si>
  <si>
    <t>ротация на 7125</t>
  </si>
  <si>
    <t>вместо 6919</t>
  </si>
  <si>
    <t>7166  СЕРВЕЛАТ ОХОТНИЧИЙ ПМ в/к в/у_50с</t>
  </si>
  <si>
    <t>ротация на 7166</t>
  </si>
  <si>
    <t>вместо 5341</t>
  </si>
  <si>
    <t>7149  БАЛЫКОВАЯ Коровино п/к в/у 0.84кг_50с</t>
  </si>
  <si>
    <t>новинка / ротация на 7149</t>
  </si>
  <si>
    <t>вместо 6415</t>
  </si>
  <si>
    <t>7173  БОЯNСКАЯ ПМ п/к в/у 0.28кг 8шт_50с</t>
  </si>
  <si>
    <t>ротация на 7173</t>
  </si>
  <si>
    <t>вместо 6666</t>
  </si>
  <si>
    <t>7154  СЕРВЕЛАТ ЗЕРНИСТЫЙ ПМ в/к в/у 0.35кг_50с</t>
  </si>
  <si>
    <t>вместо 6683</t>
  </si>
  <si>
    <t>ротация на 7154</t>
  </si>
  <si>
    <t>7169  СЕРВЕЛАТ ОХОТНИЧИЙ ПМ в/к в/у 0.35кг_50с</t>
  </si>
  <si>
    <t>ротация на 7169</t>
  </si>
  <si>
    <t>вместо 6689</t>
  </si>
  <si>
    <t>7052 ПЕППЕРОНИ с/к с/н мгс 1*2_HRC</t>
  </si>
  <si>
    <t>Тестовый заказ</t>
  </si>
  <si>
    <t>итого</t>
  </si>
  <si>
    <t>заказ</t>
  </si>
  <si>
    <t>01,03,</t>
  </si>
  <si>
    <t>03,03,</t>
  </si>
  <si>
    <t>вместо 2675 / 01,03,25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</si>
</sst>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0" fontId="0" fillId="0" borderId="1" xfId="0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9" borderId="6" xfId="1" applyNumberFormat="1" applyFont="1" applyFill="1" applyBorder="1"/>
    <xf numFmtId="164" fontId="4" fillId="9" borderId="7" xfId="1" applyNumberFormat="1" applyFon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4" fillId="10" borderId="1" xfId="1" applyNumberFormat="1" applyFont="1" applyFill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10" borderId="2" xfId="1" applyNumberFormat="1" applyFill="1" applyBorder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1" borderId="2" xfId="1" applyNumberFormat="1" applyFill="1" applyBorder="1"/>
    <xf numFmtId="164" fontId="1" fillId="11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11" borderId="1" xfId="0" applyFill="1"/>
    <xf numFmtId="2" fontId="1" fillId="11" borderId="1" xfId="1" applyNumberFormat="1" applyFill="1"/>
    <xf numFmtId="0" fontId="0" fillId="0" borderId="1" xfId="0" applyBorder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9" width="7" style="48" customWidth="1"/>
    <col min="20" max="20" width="7" customWidth="1"/>
    <col min="21" max="21" width="14.7109375" customWidth="1"/>
    <col min="22" max="23" width="5" customWidth="1"/>
    <col min="24" max="32" width="6" customWidth="1"/>
    <col min="33" max="33" width="7" customWidth="1"/>
    <col min="34" max="34" width="30" customWidth="1"/>
    <col min="35" max="36" width="7" customWidth="1"/>
    <col min="37" max="49" width="3" customWidth="1"/>
  </cols>
  <sheetData>
    <row r="1" spans="1:49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174</v>
      </c>
      <c r="R3" s="2" t="s">
        <v>175</v>
      </c>
      <c r="S3" s="2" t="s">
        <v>175</v>
      </c>
      <c r="T3" s="6" t="s">
        <v>16</v>
      </c>
      <c r="U3" s="6" t="s">
        <v>17</v>
      </c>
      <c r="V3" s="1" t="s">
        <v>18</v>
      </c>
      <c r="W3" s="1" t="s">
        <v>19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22</v>
      </c>
      <c r="AJ3" s="1" t="s">
        <v>22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 t="s">
        <v>23</v>
      </c>
      <c r="O4" s="4" t="s">
        <v>24</v>
      </c>
      <c r="P4" s="4"/>
      <c r="Q4" s="4"/>
      <c r="R4" s="4" t="s">
        <v>176</v>
      </c>
      <c r="S4" s="4" t="s">
        <v>177</v>
      </c>
      <c r="T4" s="4"/>
      <c r="U4" s="4"/>
      <c r="V4" s="4"/>
      <c r="W4" s="4"/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/>
      <c r="AI4" s="4" t="s">
        <v>176</v>
      </c>
      <c r="AJ4" s="4" t="s">
        <v>177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75" thickBot="1" x14ac:dyDescent="0.3">
      <c r="A5" s="4"/>
      <c r="B5" s="4"/>
      <c r="C5" s="4"/>
      <c r="D5" s="4"/>
      <c r="E5" s="3">
        <f>SUM(E6:E500)</f>
        <v>14420.511000000004</v>
      </c>
      <c r="F5" s="3">
        <f>SUM(F6:F500)</f>
        <v>26018.297000000006</v>
      </c>
      <c r="G5" s="7"/>
      <c r="H5" s="4"/>
      <c r="I5" s="4"/>
      <c r="J5" s="3">
        <f t="shared" ref="J5:T5" si="0">SUM(J6:J500)</f>
        <v>15218.4</v>
      </c>
      <c r="K5" s="3">
        <f t="shared" si="0"/>
        <v>-797.88900000000012</v>
      </c>
      <c r="L5" s="3">
        <f t="shared" si="0"/>
        <v>0</v>
      </c>
      <c r="M5" s="3">
        <f t="shared" si="0"/>
        <v>0</v>
      </c>
      <c r="N5" s="3">
        <f t="shared" si="0"/>
        <v>3270</v>
      </c>
      <c r="O5" s="3">
        <f t="shared" si="0"/>
        <v>2884.1021999999994</v>
      </c>
      <c r="P5" s="3">
        <f t="shared" si="0"/>
        <v>11887.443000000001</v>
      </c>
      <c r="Q5" s="3">
        <f t="shared" si="0"/>
        <v>13990</v>
      </c>
      <c r="R5" s="3">
        <f t="shared" si="0"/>
        <v>8945</v>
      </c>
      <c r="S5" s="3">
        <f t="shared" ref="S5" si="1">SUM(S6:S500)</f>
        <v>5045</v>
      </c>
      <c r="T5" s="3">
        <f t="shared" si="0"/>
        <v>14026</v>
      </c>
      <c r="U5" s="4"/>
      <c r="V5" s="4"/>
      <c r="W5" s="4"/>
      <c r="X5" s="3">
        <f t="shared" ref="X5:AG5" si="2">SUM(X6:X500)</f>
        <v>2391.6856000000002</v>
      </c>
      <c r="Y5" s="3">
        <f t="shared" si="2"/>
        <v>2971.0006000000003</v>
      </c>
      <c r="Z5" s="3">
        <f t="shared" si="2"/>
        <v>1955.2570000000003</v>
      </c>
      <c r="AA5" s="3">
        <f t="shared" si="2"/>
        <v>2199.1298000000006</v>
      </c>
      <c r="AB5" s="3">
        <f t="shared" si="2"/>
        <v>2521.1165999999985</v>
      </c>
      <c r="AC5" s="3">
        <f t="shared" si="2"/>
        <v>2259.5064000000011</v>
      </c>
      <c r="AD5" s="3">
        <f t="shared" si="2"/>
        <v>4014.9002000000014</v>
      </c>
      <c r="AE5" s="3">
        <f t="shared" si="2"/>
        <v>3258.2420000000011</v>
      </c>
      <c r="AF5" s="3">
        <f t="shared" si="2"/>
        <v>2579.688200000001</v>
      </c>
      <c r="AG5" s="3">
        <f t="shared" si="2"/>
        <v>2331.7342000000008</v>
      </c>
      <c r="AH5" s="4"/>
      <c r="AI5" s="3">
        <f>SUM(AI6:AI500)</f>
        <v>5914.4399999999978</v>
      </c>
      <c r="AJ5" s="3">
        <f>SUM(AJ6:AJ500)</f>
        <v>3510.5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18" t="s">
        <v>35</v>
      </c>
      <c r="B6" s="19" t="s">
        <v>36</v>
      </c>
      <c r="C6" s="19">
        <v>65.53</v>
      </c>
      <c r="D6" s="19">
        <v>7.2999999999999995E-2</v>
      </c>
      <c r="E6" s="19">
        <v>53.203000000000003</v>
      </c>
      <c r="F6" s="20">
        <v>8.3000000000000007</v>
      </c>
      <c r="G6" s="13">
        <v>0</v>
      </c>
      <c r="H6" s="12">
        <v>60</v>
      </c>
      <c r="I6" s="12" t="s">
        <v>37</v>
      </c>
      <c r="J6" s="12">
        <v>58.6</v>
      </c>
      <c r="K6" s="12">
        <f t="shared" ref="K6:K40" si="3">E6-J6</f>
        <v>-5.3969999999999985</v>
      </c>
      <c r="L6" s="12"/>
      <c r="M6" s="12"/>
      <c r="N6" s="12"/>
      <c r="O6" s="12">
        <f>E6/5</f>
        <v>10.640600000000001</v>
      </c>
      <c r="P6" s="14"/>
      <c r="Q6" s="14"/>
      <c r="R6" s="14"/>
      <c r="S6" s="14"/>
      <c r="T6" s="14"/>
      <c r="U6" s="12"/>
      <c r="V6" s="4">
        <f>(F6+N6+Q6)/O6</f>
        <v>0.78003120124804992</v>
      </c>
      <c r="W6" s="12">
        <f>(F6+N6)/O6</f>
        <v>0.78003120124804992</v>
      </c>
      <c r="X6" s="12">
        <v>1.9164000000000001</v>
      </c>
      <c r="Y6" s="12">
        <v>2.1831999999999998</v>
      </c>
      <c r="Z6" s="12">
        <v>2.7162000000000002</v>
      </c>
      <c r="AA6" s="12">
        <v>6.2464000000000004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6" t="s">
        <v>154</v>
      </c>
      <c r="AI6" s="4">
        <f>R6*G6</f>
        <v>0</v>
      </c>
      <c r="AJ6" s="4">
        <f>S6*G6</f>
        <v>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75" thickBot="1" x14ac:dyDescent="0.3">
      <c r="A7" s="23" t="s">
        <v>126</v>
      </c>
      <c r="B7" s="21" t="s">
        <v>39</v>
      </c>
      <c r="C7" s="21"/>
      <c r="D7" s="21"/>
      <c r="E7" s="21"/>
      <c r="F7" s="22"/>
      <c r="G7" s="7">
        <v>0.4</v>
      </c>
      <c r="H7" s="4">
        <v>30</v>
      </c>
      <c r="I7" s="4" t="s">
        <v>40</v>
      </c>
      <c r="J7" s="4"/>
      <c r="K7" s="4">
        <f>E7-J7</f>
        <v>0</v>
      </c>
      <c r="L7" s="4"/>
      <c r="M7" s="4"/>
      <c r="N7" s="4"/>
      <c r="O7" s="4">
        <f>E7/5</f>
        <v>0</v>
      </c>
      <c r="P7" s="5">
        <v>20</v>
      </c>
      <c r="Q7" s="5">
        <f>ROUND(P7,0)</f>
        <v>20</v>
      </c>
      <c r="R7" s="5">
        <f>Q7-S7</f>
        <v>20</v>
      </c>
      <c r="S7" s="5"/>
      <c r="T7" s="5"/>
      <c r="U7" s="4"/>
      <c r="V7" s="4" t="e">
        <f>(F7+N7+Q7)/O7</f>
        <v>#DIV/0!</v>
      </c>
      <c r="W7" s="4" t="e">
        <f>(F7+N7)/O7</f>
        <v>#DIV/0!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 t="s">
        <v>178</v>
      </c>
      <c r="AI7" s="4">
        <f t="shared" ref="AI7:AI70" si="4">R7*G7</f>
        <v>8</v>
      </c>
      <c r="AJ7" s="4">
        <f t="shared" ref="AJ7:AJ70" si="5">S7*G7</f>
        <v>0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4" t="s">
        <v>38</v>
      </c>
      <c r="B8" s="4" t="s">
        <v>39</v>
      </c>
      <c r="C8" s="4"/>
      <c r="D8" s="4">
        <v>709</v>
      </c>
      <c r="E8" s="4">
        <v>130</v>
      </c>
      <c r="F8" s="4">
        <v>578</v>
      </c>
      <c r="G8" s="7">
        <v>0.4</v>
      </c>
      <c r="H8" s="4">
        <v>60</v>
      </c>
      <c r="I8" s="4" t="s">
        <v>40</v>
      </c>
      <c r="J8" s="4">
        <v>129.30000000000001</v>
      </c>
      <c r="K8" s="4">
        <f t="shared" si="3"/>
        <v>0.69999999999998863</v>
      </c>
      <c r="L8" s="4"/>
      <c r="M8" s="4"/>
      <c r="N8" s="4"/>
      <c r="O8" s="4">
        <f t="shared" ref="O8:O74" si="6">E8/5</f>
        <v>26</v>
      </c>
      <c r="P8" s="5"/>
      <c r="Q8" s="5">
        <v>20</v>
      </c>
      <c r="R8" s="5">
        <f t="shared" ref="R8:R71" si="7">Q8-S8</f>
        <v>20</v>
      </c>
      <c r="S8" s="5"/>
      <c r="T8" s="5">
        <v>130</v>
      </c>
      <c r="U8" s="4"/>
      <c r="V8" s="4">
        <f t="shared" ref="V8:V71" si="8">(F8+N8+Q8)/O8</f>
        <v>23</v>
      </c>
      <c r="W8" s="4">
        <f t="shared" ref="W8:W74" si="9">(F8+N8)/O8</f>
        <v>22.23076923076923</v>
      </c>
      <c r="X8" s="4">
        <v>3.2</v>
      </c>
      <c r="Y8" s="4">
        <v>62.4</v>
      </c>
      <c r="Z8" s="4">
        <v>18.399999999999999</v>
      </c>
      <c r="AA8" s="4">
        <v>28.6</v>
      </c>
      <c r="AB8" s="4">
        <v>33.4</v>
      </c>
      <c r="AC8" s="4">
        <v>38.200000000000003</v>
      </c>
      <c r="AD8" s="4">
        <v>90.67</v>
      </c>
      <c r="AE8" s="4">
        <v>57.87</v>
      </c>
      <c r="AF8" s="4">
        <v>53.4</v>
      </c>
      <c r="AG8" s="4">
        <v>41</v>
      </c>
      <c r="AH8" s="4"/>
      <c r="AI8" s="4">
        <f t="shared" si="4"/>
        <v>8</v>
      </c>
      <c r="AJ8" s="4">
        <f t="shared" si="5"/>
        <v>0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4" t="s">
        <v>41</v>
      </c>
      <c r="B9" s="4" t="s">
        <v>36</v>
      </c>
      <c r="C9" s="4">
        <v>57.118000000000002</v>
      </c>
      <c r="D9" s="4">
        <v>59.875</v>
      </c>
      <c r="E9" s="4">
        <v>52.912999999999997</v>
      </c>
      <c r="F9" s="4">
        <v>58.878</v>
      </c>
      <c r="G9" s="7">
        <v>1</v>
      </c>
      <c r="H9" s="4">
        <v>120</v>
      </c>
      <c r="I9" s="4" t="s">
        <v>40</v>
      </c>
      <c r="J9" s="4">
        <v>55.2</v>
      </c>
      <c r="K9" s="4">
        <f t="shared" si="3"/>
        <v>-2.2870000000000061</v>
      </c>
      <c r="L9" s="4"/>
      <c r="M9" s="4"/>
      <c r="N9" s="4"/>
      <c r="O9" s="4">
        <f t="shared" si="6"/>
        <v>10.582599999999999</v>
      </c>
      <c r="P9" s="5">
        <f t="shared" ref="P9:P23" si="10">13*O9-N9-F9</f>
        <v>78.695800000000006</v>
      </c>
      <c r="Q9" s="5">
        <v>100</v>
      </c>
      <c r="R9" s="5">
        <f t="shared" si="7"/>
        <v>100</v>
      </c>
      <c r="S9" s="5"/>
      <c r="T9" s="5">
        <v>100</v>
      </c>
      <c r="U9" s="4"/>
      <c r="V9" s="4">
        <f t="shared" si="8"/>
        <v>15.0131347683934</v>
      </c>
      <c r="W9" s="4">
        <f t="shared" si="9"/>
        <v>5.5636611040765036</v>
      </c>
      <c r="X9" s="4">
        <v>6.6736000000000004</v>
      </c>
      <c r="Y9" s="4">
        <v>2.7016</v>
      </c>
      <c r="Z9" s="4">
        <v>3.383</v>
      </c>
      <c r="AA9" s="4">
        <v>6.8041999999999998</v>
      </c>
      <c r="AB9" s="4">
        <v>5.9198000000000004</v>
      </c>
      <c r="AC9" s="4">
        <v>9.7275999999999989</v>
      </c>
      <c r="AD9" s="4">
        <v>16.0426</v>
      </c>
      <c r="AE9" s="4">
        <v>13.5334</v>
      </c>
      <c r="AF9" s="4">
        <v>9.0620000000000012</v>
      </c>
      <c r="AG9" s="4">
        <v>6.5140000000000002</v>
      </c>
      <c r="AH9" s="4"/>
      <c r="AI9" s="4">
        <f t="shared" si="4"/>
        <v>100</v>
      </c>
      <c r="AJ9" s="4">
        <f t="shared" si="5"/>
        <v>0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4" t="s">
        <v>43</v>
      </c>
      <c r="B10" s="4" t="s">
        <v>36</v>
      </c>
      <c r="C10" s="4">
        <v>231.881</v>
      </c>
      <c r="D10" s="4">
        <v>931.41099999999994</v>
      </c>
      <c r="E10" s="4">
        <v>530.11400000000003</v>
      </c>
      <c r="F10" s="4">
        <v>554.44200000000001</v>
      </c>
      <c r="G10" s="7">
        <v>1</v>
      </c>
      <c r="H10" s="4">
        <v>60</v>
      </c>
      <c r="I10" s="4" t="s">
        <v>44</v>
      </c>
      <c r="J10" s="4">
        <v>531.1</v>
      </c>
      <c r="K10" s="4">
        <f t="shared" si="3"/>
        <v>-0.98599999999999</v>
      </c>
      <c r="L10" s="4"/>
      <c r="M10" s="4"/>
      <c r="N10" s="4">
        <v>200</v>
      </c>
      <c r="O10" s="4">
        <f t="shared" si="6"/>
        <v>106.0228</v>
      </c>
      <c r="P10" s="5">
        <f>14*O10-N10-F10</f>
        <v>729.87720000000013</v>
      </c>
      <c r="Q10" s="5">
        <v>830</v>
      </c>
      <c r="R10" s="5">
        <f t="shared" si="7"/>
        <v>380</v>
      </c>
      <c r="S10" s="5">
        <v>450</v>
      </c>
      <c r="T10" s="5">
        <v>836</v>
      </c>
      <c r="U10" s="4"/>
      <c r="V10" s="4">
        <f t="shared" si="8"/>
        <v>14.944351592299014</v>
      </c>
      <c r="W10" s="4">
        <f t="shared" si="9"/>
        <v>7.1158467801265388</v>
      </c>
      <c r="X10" s="4">
        <v>74.044000000000011</v>
      </c>
      <c r="Y10" s="4">
        <v>76.787400000000005</v>
      </c>
      <c r="Z10" s="4">
        <v>62.173000000000002</v>
      </c>
      <c r="AA10" s="4">
        <v>71.738</v>
      </c>
      <c r="AB10" s="4">
        <v>89.2744</v>
      </c>
      <c r="AC10" s="4">
        <v>88.975400000000008</v>
      </c>
      <c r="AD10" s="4">
        <v>123.6306</v>
      </c>
      <c r="AE10" s="4">
        <v>113.3492</v>
      </c>
      <c r="AF10" s="4">
        <v>90.313000000000002</v>
      </c>
      <c r="AG10" s="4">
        <v>78.627200000000002</v>
      </c>
      <c r="AH10" s="4"/>
      <c r="AI10" s="4">
        <f t="shared" si="4"/>
        <v>380</v>
      </c>
      <c r="AJ10" s="4">
        <f t="shared" si="5"/>
        <v>450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4" t="s">
        <v>45</v>
      </c>
      <c r="B11" s="4" t="s">
        <v>36</v>
      </c>
      <c r="C11" s="4">
        <v>22.76</v>
      </c>
      <c r="D11" s="4">
        <v>56.838999999999999</v>
      </c>
      <c r="E11" s="4">
        <v>25.818999999999999</v>
      </c>
      <c r="F11" s="4">
        <v>47.142000000000003</v>
      </c>
      <c r="G11" s="7">
        <v>1</v>
      </c>
      <c r="H11" s="4">
        <v>120</v>
      </c>
      <c r="I11" s="4" t="s">
        <v>40</v>
      </c>
      <c r="J11" s="4">
        <v>25.7</v>
      </c>
      <c r="K11" s="4">
        <f t="shared" si="3"/>
        <v>0.11899999999999977</v>
      </c>
      <c r="L11" s="4"/>
      <c r="M11" s="4"/>
      <c r="N11" s="4"/>
      <c r="O11" s="4">
        <f t="shared" si="6"/>
        <v>5.1638000000000002</v>
      </c>
      <c r="P11" s="5">
        <f t="shared" si="10"/>
        <v>19.987400000000001</v>
      </c>
      <c r="Q11" s="5">
        <v>30</v>
      </c>
      <c r="R11" s="5">
        <f t="shared" si="7"/>
        <v>30</v>
      </c>
      <c r="S11" s="5"/>
      <c r="T11" s="5">
        <v>30</v>
      </c>
      <c r="U11" s="4"/>
      <c r="V11" s="4">
        <f t="shared" si="8"/>
        <v>14.938998412022153</v>
      </c>
      <c r="W11" s="4">
        <f t="shared" si="9"/>
        <v>9.1293233665130327</v>
      </c>
      <c r="X11" s="4">
        <v>4.2688000000000006</v>
      </c>
      <c r="Y11" s="4">
        <v>4.1374000000000004</v>
      </c>
      <c r="Z11" s="4">
        <v>3.7877999999999998</v>
      </c>
      <c r="AA11" s="4">
        <v>4.3263999999999996</v>
      </c>
      <c r="AB11" s="4">
        <v>6.0389999999999997</v>
      </c>
      <c r="AC11" s="4">
        <v>6.2492000000000001</v>
      </c>
      <c r="AD11" s="4">
        <v>13.7844</v>
      </c>
      <c r="AE11" s="4">
        <v>14.958</v>
      </c>
      <c r="AF11" s="4">
        <v>8.8971999999999998</v>
      </c>
      <c r="AG11" s="4">
        <v>6.0996000000000006</v>
      </c>
      <c r="AH11" s="4"/>
      <c r="AI11" s="4">
        <f t="shared" si="4"/>
        <v>30</v>
      </c>
      <c r="AJ11" s="4">
        <f t="shared" si="5"/>
        <v>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4" t="s">
        <v>46</v>
      </c>
      <c r="B12" s="4" t="s">
        <v>36</v>
      </c>
      <c r="C12" s="4">
        <v>101.61</v>
      </c>
      <c r="D12" s="4">
        <v>191.1</v>
      </c>
      <c r="E12" s="4">
        <v>173.58600000000001</v>
      </c>
      <c r="F12" s="4">
        <v>101.392</v>
      </c>
      <c r="G12" s="7">
        <v>1</v>
      </c>
      <c r="H12" s="4" t="e">
        <v>#N/A</v>
      </c>
      <c r="I12" s="4" t="s">
        <v>40</v>
      </c>
      <c r="J12" s="4">
        <v>165.8</v>
      </c>
      <c r="K12" s="4">
        <f t="shared" si="3"/>
        <v>7.7860000000000014</v>
      </c>
      <c r="L12" s="4"/>
      <c r="M12" s="4"/>
      <c r="N12" s="4"/>
      <c r="O12" s="4">
        <f t="shared" si="6"/>
        <v>34.717200000000005</v>
      </c>
      <c r="P12" s="5">
        <f>12*O12-N12-F12</f>
        <v>315.21440000000007</v>
      </c>
      <c r="Q12" s="5">
        <v>350</v>
      </c>
      <c r="R12" s="5">
        <f t="shared" si="7"/>
        <v>150</v>
      </c>
      <c r="S12" s="5">
        <v>200</v>
      </c>
      <c r="T12" s="5">
        <v>420</v>
      </c>
      <c r="U12" s="4"/>
      <c r="V12" s="4">
        <f t="shared" si="8"/>
        <v>13.001970204970444</v>
      </c>
      <c r="W12" s="4">
        <f t="shared" si="9"/>
        <v>2.9205120228589858</v>
      </c>
      <c r="X12" s="4">
        <v>19.171600000000002</v>
      </c>
      <c r="Y12" s="4">
        <v>20.121600000000001</v>
      </c>
      <c r="Z12" s="4">
        <v>17.269600000000001</v>
      </c>
      <c r="AA12" s="4">
        <v>24.165199999999999</v>
      </c>
      <c r="AB12" s="4">
        <v>21.401199999999999</v>
      </c>
      <c r="AC12" s="4">
        <v>22.9404</v>
      </c>
      <c r="AD12" s="4">
        <v>39.593000000000004</v>
      </c>
      <c r="AE12" s="4">
        <v>29.288399999999999</v>
      </c>
      <c r="AF12" s="4">
        <v>6.7518000000000002</v>
      </c>
      <c r="AG12" s="4">
        <v>17.618400000000001</v>
      </c>
      <c r="AH12" s="4"/>
      <c r="AI12" s="4">
        <f t="shared" si="4"/>
        <v>150</v>
      </c>
      <c r="AJ12" s="4">
        <f t="shared" si="5"/>
        <v>200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4" t="s">
        <v>47</v>
      </c>
      <c r="B13" s="4" t="s">
        <v>36</v>
      </c>
      <c r="C13" s="4">
        <v>63.075000000000003</v>
      </c>
      <c r="D13" s="4">
        <v>227.10599999999999</v>
      </c>
      <c r="E13" s="4">
        <v>70.516999999999996</v>
      </c>
      <c r="F13" s="4">
        <v>201.393</v>
      </c>
      <c r="G13" s="7">
        <v>1</v>
      </c>
      <c r="H13" s="4">
        <v>60</v>
      </c>
      <c r="I13" s="4" t="s">
        <v>44</v>
      </c>
      <c r="J13" s="4">
        <v>69</v>
      </c>
      <c r="K13" s="4">
        <f t="shared" si="3"/>
        <v>1.5169999999999959</v>
      </c>
      <c r="L13" s="4"/>
      <c r="M13" s="4"/>
      <c r="N13" s="4"/>
      <c r="O13" s="4">
        <f t="shared" si="6"/>
        <v>14.103399999999999</v>
      </c>
      <c r="P13" s="5"/>
      <c r="Q13" s="5">
        <f t="shared" ref="Q13:Q70" si="11">ROUND(P13,0)</f>
        <v>0</v>
      </c>
      <c r="R13" s="5">
        <f t="shared" si="7"/>
        <v>0</v>
      </c>
      <c r="S13" s="5"/>
      <c r="T13" s="5">
        <v>10</v>
      </c>
      <c r="U13" s="4"/>
      <c r="V13" s="4">
        <f t="shared" si="8"/>
        <v>14.279748145837175</v>
      </c>
      <c r="W13" s="4">
        <f t="shared" si="9"/>
        <v>14.279748145837175</v>
      </c>
      <c r="X13" s="4">
        <v>18.014199999999999</v>
      </c>
      <c r="Y13" s="4">
        <v>19.323799999999999</v>
      </c>
      <c r="Z13" s="4">
        <v>15.6462</v>
      </c>
      <c r="AA13" s="4">
        <v>12.8026</v>
      </c>
      <c r="AB13" s="4">
        <v>25.327200000000001</v>
      </c>
      <c r="AC13" s="4">
        <v>21.779</v>
      </c>
      <c r="AD13" s="4">
        <v>16.9132</v>
      </c>
      <c r="AE13" s="4">
        <v>17.2392</v>
      </c>
      <c r="AF13" s="4">
        <v>18.432600000000001</v>
      </c>
      <c r="AG13" s="4">
        <v>18.175799999999999</v>
      </c>
      <c r="AH13" s="4"/>
      <c r="AI13" s="4">
        <f t="shared" si="4"/>
        <v>0</v>
      </c>
      <c r="AJ13" s="4">
        <f t="shared" si="5"/>
        <v>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5">
      <c r="A14" s="4" t="s">
        <v>48</v>
      </c>
      <c r="B14" s="4" t="s">
        <v>36</v>
      </c>
      <c r="C14" s="4">
        <v>303.64600000000002</v>
      </c>
      <c r="D14" s="4">
        <v>768.82899999999995</v>
      </c>
      <c r="E14" s="4">
        <v>500.05200000000002</v>
      </c>
      <c r="F14" s="4">
        <v>533.58100000000002</v>
      </c>
      <c r="G14" s="7">
        <v>1</v>
      </c>
      <c r="H14" s="4">
        <v>60</v>
      </c>
      <c r="I14" s="4" t="s">
        <v>44</v>
      </c>
      <c r="J14" s="4">
        <v>487.2</v>
      </c>
      <c r="K14" s="4">
        <f t="shared" si="3"/>
        <v>12.852000000000032</v>
      </c>
      <c r="L14" s="4"/>
      <c r="M14" s="4"/>
      <c r="N14" s="4"/>
      <c r="O14" s="4">
        <f t="shared" si="6"/>
        <v>100.0104</v>
      </c>
      <c r="P14" s="5">
        <f t="shared" ref="P14" si="12">14*O14-N14-F14</f>
        <v>866.56460000000004</v>
      </c>
      <c r="Q14" s="5">
        <v>960</v>
      </c>
      <c r="R14" s="5">
        <f t="shared" si="7"/>
        <v>460</v>
      </c>
      <c r="S14" s="5">
        <v>500</v>
      </c>
      <c r="T14" s="5">
        <v>967</v>
      </c>
      <c r="U14" s="4"/>
      <c r="V14" s="4">
        <f t="shared" si="8"/>
        <v>14.934256837288922</v>
      </c>
      <c r="W14" s="4">
        <f t="shared" si="9"/>
        <v>5.3352551334661191</v>
      </c>
      <c r="X14" s="4">
        <v>55.921799999999998</v>
      </c>
      <c r="Y14" s="4">
        <v>60.629399999999997</v>
      </c>
      <c r="Z14" s="4">
        <v>56.204999999999998</v>
      </c>
      <c r="AA14" s="4">
        <v>55.48</v>
      </c>
      <c r="AB14" s="4">
        <v>73.773200000000003</v>
      </c>
      <c r="AC14" s="4">
        <v>75.239400000000003</v>
      </c>
      <c r="AD14" s="4">
        <v>97.432400000000001</v>
      </c>
      <c r="AE14" s="4">
        <v>89.1708</v>
      </c>
      <c r="AF14" s="4">
        <v>77.976599999999991</v>
      </c>
      <c r="AG14" s="4">
        <v>71.8</v>
      </c>
      <c r="AH14" s="4" t="s">
        <v>49</v>
      </c>
      <c r="AI14" s="4">
        <f t="shared" si="4"/>
        <v>460</v>
      </c>
      <c r="AJ14" s="4">
        <f t="shared" si="5"/>
        <v>500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5.75" thickBot="1" x14ac:dyDescent="0.3">
      <c r="A15" s="4" t="s">
        <v>50</v>
      </c>
      <c r="B15" s="4" t="s">
        <v>39</v>
      </c>
      <c r="C15" s="4">
        <v>150</v>
      </c>
      <c r="D15" s="4">
        <v>369</v>
      </c>
      <c r="E15" s="4">
        <v>309</v>
      </c>
      <c r="F15" s="4">
        <v>170</v>
      </c>
      <c r="G15" s="7">
        <v>0.25</v>
      </c>
      <c r="H15" s="4">
        <v>120</v>
      </c>
      <c r="I15" s="4" t="s">
        <v>40</v>
      </c>
      <c r="J15" s="4">
        <v>316</v>
      </c>
      <c r="K15" s="4">
        <f t="shared" si="3"/>
        <v>-7</v>
      </c>
      <c r="L15" s="4"/>
      <c r="M15" s="4"/>
      <c r="N15" s="4"/>
      <c r="O15" s="4">
        <f t="shared" si="6"/>
        <v>61.8</v>
      </c>
      <c r="P15" s="5">
        <f>12*O15-N15-F15</f>
        <v>571.59999999999991</v>
      </c>
      <c r="Q15" s="5">
        <v>760</v>
      </c>
      <c r="R15" s="5">
        <f t="shared" si="7"/>
        <v>360</v>
      </c>
      <c r="S15" s="5">
        <v>400</v>
      </c>
      <c r="T15" s="5">
        <v>760</v>
      </c>
      <c r="U15" s="4"/>
      <c r="V15" s="4">
        <f t="shared" si="8"/>
        <v>15.04854368932039</v>
      </c>
      <c r="W15" s="4">
        <f t="shared" si="9"/>
        <v>2.7508090614886731</v>
      </c>
      <c r="X15" s="4">
        <v>28.8</v>
      </c>
      <c r="Y15" s="4">
        <v>33.200000000000003</v>
      </c>
      <c r="Z15" s="4">
        <v>21</v>
      </c>
      <c r="AA15" s="4">
        <v>33</v>
      </c>
      <c r="AB15" s="4">
        <v>48.4</v>
      </c>
      <c r="AC15" s="4">
        <v>21.6</v>
      </c>
      <c r="AD15" s="4">
        <v>79.8</v>
      </c>
      <c r="AE15" s="4">
        <v>49</v>
      </c>
      <c r="AF15" s="4">
        <v>36.200000000000003</v>
      </c>
      <c r="AG15" s="4">
        <v>39</v>
      </c>
      <c r="AH15" s="4"/>
      <c r="AI15" s="4">
        <f t="shared" si="4"/>
        <v>90</v>
      </c>
      <c r="AJ15" s="4">
        <f t="shared" si="5"/>
        <v>100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29" t="s">
        <v>51</v>
      </c>
      <c r="B16" s="30" t="s">
        <v>36</v>
      </c>
      <c r="C16" s="30">
        <v>201.411</v>
      </c>
      <c r="D16" s="30">
        <v>838.36199999999997</v>
      </c>
      <c r="E16" s="30">
        <v>447.49799999999999</v>
      </c>
      <c r="F16" s="31">
        <v>514.31200000000001</v>
      </c>
      <c r="G16" s="32">
        <v>0</v>
      </c>
      <c r="H16" s="33">
        <v>45</v>
      </c>
      <c r="I16" s="34" t="s">
        <v>37</v>
      </c>
      <c r="J16" s="33">
        <v>429.5</v>
      </c>
      <c r="K16" s="33">
        <f t="shared" si="3"/>
        <v>17.99799999999999</v>
      </c>
      <c r="L16" s="33"/>
      <c r="M16" s="33"/>
      <c r="N16" s="33">
        <v>300</v>
      </c>
      <c r="O16" s="33">
        <f t="shared" si="6"/>
        <v>89.499600000000001</v>
      </c>
      <c r="P16" s="39"/>
      <c r="Q16" s="5">
        <f t="shared" si="11"/>
        <v>0</v>
      </c>
      <c r="R16" s="5">
        <f t="shared" si="7"/>
        <v>0</v>
      </c>
      <c r="S16" s="5"/>
      <c r="T16" s="42"/>
      <c r="U16" s="43"/>
      <c r="V16" s="4">
        <f t="shared" si="8"/>
        <v>9.0984987642402864</v>
      </c>
      <c r="W16" s="33">
        <f t="shared" si="9"/>
        <v>9.0984987642402864</v>
      </c>
      <c r="X16" s="33">
        <v>81.741799999999998</v>
      </c>
      <c r="Y16" s="33">
        <v>68.194000000000003</v>
      </c>
      <c r="Z16" s="33">
        <v>58.728400000000001</v>
      </c>
      <c r="AA16" s="33">
        <v>67.491</v>
      </c>
      <c r="AB16" s="33">
        <v>81.126000000000005</v>
      </c>
      <c r="AC16" s="33">
        <v>83.577399999999997</v>
      </c>
      <c r="AD16" s="33">
        <v>132.8306</v>
      </c>
      <c r="AE16" s="33">
        <v>114.2256</v>
      </c>
      <c r="AF16" s="33">
        <v>74.565799999999996</v>
      </c>
      <c r="AG16" s="33">
        <v>70.063599999999994</v>
      </c>
      <c r="AH16" s="34" t="s">
        <v>158</v>
      </c>
      <c r="AI16" s="4">
        <f t="shared" si="4"/>
        <v>0</v>
      </c>
      <c r="AJ16" s="4">
        <f t="shared" si="5"/>
        <v>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s="17" customFormat="1" ht="15.75" thickBot="1" x14ac:dyDescent="0.3">
      <c r="A17" s="27" t="s">
        <v>157</v>
      </c>
      <c r="B17" s="28" t="s">
        <v>36</v>
      </c>
      <c r="C17" s="35"/>
      <c r="D17" s="35"/>
      <c r="E17" s="35"/>
      <c r="F17" s="36"/>
      <c r="G17" s="37">
        <v>1</v>
      </c>
      <c r="H17" s="38">
        <v>50</v>
      </c>
      <c r="I17" s="38" t="s">
        <v>40</v>
      </c>
      <c r="J17" s="38"/>
      <c r="K17" s="38"/>
      <c r="L17" s="38"/>
      <c r="M17" s="38"/>
      <c r="N17" s="38"/>
      <c r="O17" s="38">
        <f t="shared" si="6"/>
        <v>0</v>
      </c>
      <c r="P17" s="40">
        <v>400</v>
      </c>
      <c r="Q17" s="44">
        <v>450</v>
      </c>
      <c r="R17" s="5">
        <f t="shared" si="7"/>
        <v>200</v>
      </c>
      <c r="S17" s="44">
        <v>250</v>
      </c>
      <c r="T17" s="42">
        <v>500</v>
      </c>
      <c r="U17" s="43"/>
      <c r="V17" s="4" t="e">
        <f t="shared" si="8"/>
        <v>#DIV/0!</v>
      </c>
      <c r="W17" s="38" t="e">
        <f t="shared" ref="W17" si="13">(F17+N17)/O17</f>
        <v>#DIV/0!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41" t="s">
        <v>159</v>
      </c>
      <c r="AI17" s="4">
        <f t="shared" si="4"/>
        <v>200</v>
      </c>
      <c r="AJ17" s="4">
        <f t="shared" si="5"/>
        <v>250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4" t="s">
        <v>53</v>
      </c>
      <c r="B18" s="4" t="s">
        <v>36</v>
      </c>
      <c r="C18" s="4">
        <v>104.88</v>
      </c>
      <c r="D18" s="4">
        <v>322.286</v>
      </c>
      <c r="E18" s="4">
        <v>151.816</v>
      </c>
      <c r="F18" s="4">
        <v>259.13499999999999</v>
      </c>
      <c r="G18" s="7">
        <v>1</v>
      </c>
      <c r="H18" s="4">
        <v>60</v>
      </c>
      <c r="I18" s="4" t="s">
        <v>40</v>
      </c>
      <c r="J18" s="4">
        <v>154.80000000000001</v>
      </c>
      <c r="K18" s="4">
        <f t="shared" si="3"/>
        <v>-2.9840000000000089</v>
      </c>
      <c r="L18" s="4"/>
      <c r="M18" s="4"/>
      <c r="N18" s="4"/>
      <c r="O18" s="4">
        <f t="shared" si="6"/>
        <v>30.363199999999999</v>
      </c>
      <c r="P18" s="5">
        <f t="shared" si="10"/>
        <v>135.58659999999998</v>
      </c>
      <c r="Q18" s="5">
        <v>170</v>
      </c>
      <c r="R18" s="5">
        <f t="shared" si="7"/>
        <v>170</v>
      </c>
      <c r="S18" s="5"/>
      <c r="T18" s="5">
        <v>190</v>
      </c>
      <c r="U18" s="4"/>
      <c r="V18" s="4">
        <f t="shared" si="8"/>
        <v>14.133391737366285</v>
      </c>
      <c r="W18" s="4">
        <f t="shared" si="9"/>
        <v>8.5345088791695218</v>
      </c>
      <c r="X18" s="4">
        <v>16.809799999999999</v>
      </c>
      <c r="Y18" s="4">
        <v>31.5974</v>
      </c>
      <c r="Z18" s="4">
        <v>18.5518</v>
      </c>
      <c r="AA18" s="4">
        <v>24.547999999999998</v>
      </c>
      <c r="AB18" s="4">
        <v>21.572199999999999</v>
      </c>
      <c r="AC18" s="4">
        <v>19.395800000000001</v>
      </c>
      <c r="AD18" s="4">
        <v>53.061800000000012</v>
      </c>
      <c r="AE18" s="4">
        <v>44.197800000000001</v>
      </c>
      <c r="AF18" s="4">
        <v>30.0532</v>
      </c>
      <c r="AG18" s="4">
        <v>27.740600000000001</v>
      </c>
      <c r="AH18" s="4"/>
      <c r="AI18" s="4">
        <f t="shared" si="4"/>
        <v>170</v>
      </c>
      <c r="AJ18" s="4">
        <f t="shared" si="5"/>
        <v>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4" t="s">
        <v>54</v>
      </c>
      <c r="B19" s="4" t="s">
        <v>39</v>
      </c>
      <c r="C19" s="4">
        <v>22</v>
      </c>
      <c r="D19" s="4">
        <v>664</v>
      </c>
      <c r="E19" s="4">
        <v>121</v>
      </c>
      <c r="F19" s="4">
        <v>538</v>
      </c>
      <c r="G19" s="7">
        <v>0.25</v>
      </c>
      <c r="H19" s="4">
        <v>120</v>
      </c>
      <c r="I19" s="4" t="s">
        <v>40</v>
      </c>
      <c r="J19" s="4">
        <v>132</v>
      </c>
      <c r="K19" s="4">
        <f t="shared" si="3"/>
        <v>-11</v>
      </c>
      <c r="L19" s="4"/>
      <c r="M19" s="4"/>
      <c r="N19" s="4"/>
      <c r="O19" s="4">
        <f t="shared" si="6"/>
        <v>24.2</v>
      </c>
      <c r="P19" s="5"/>
      <c r="Q19" s="5">
        <f t="shared" si="11"/>
        <v>0</v>
      </c>
      <c r="R19" s="5">
        <f t="shared" si="7"/>
        <v>0</v>
      </c>
      <c r="S19" s="5"/>
      <c r="T19" s="5"/>
      <c r="U19" s="4"/>
      <c r="V19" s="4">
        <f t="shared" si="8"/>
        <v>22.231404958677686</v>
      </c>
      <c r="W19" s="4">
        <f t="shared" si="9"/>
        <v>22.231404958677686</v>
      </c>
      <c r="X19" s="4">
        <v>24.4</v>
      </c>
      <c r="Y19" s="4">
        <v>62.2</v>
      </c>
      <c r="Z19" s="4">
        <v>22</v>
      </c>
      <c r="AA19" s="4">
        <v>25.6</v>
      </c>
      <c r="AB19" s="4">
        <v>45.8</v>
      </c>
      <c r="AC19" s="4">
        <v>38.6</v>
      </c>
      <c r="AD19" s="4">
        <v>116</v>
      </c>
      <c r="AE19" s="4">
        <v>75.400000000000006</v>
      </c>
      <c r="AF19" s="4">
        <v>63.8</v>
      </c>
      <c r="AG19" s="4">
        <v>54</v>
      </c>
      <c r="AH19" s="4"/>
      <c r="AI19" s="4">
        <f t="shared" si="4"/>
        <v>0</v>
      </c>
      <c r="AJ19" s="4">
        <f t="shared" si="5"/>
        <v>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4" t="s">
        <v>55</v>
      </c>
      <c r="B20" s="4" t="s">
        <v>39</v>
      </c>
      <c r="C20" s="4">
        <v>33</v>
      </c>
      <c r="D20" s="4">
        <v>228</v>
      </c>
      <c r="E20" s="4">
        <v>55</v>
      </c>
      <c r="F20" s="4">
        <v>176</v>
      </c>
      <c r="G20" s="7">
        <v>0.4</v>
      </c>
      <c r="H20" s="4">
        <v>60</v>
      </c>
      <c r="I20" s="4" t="s">
        <v>40</v>
      </c>
      <c r="J20" s="4">
        <v>76</v>
      </c>
      <c r="K20" s="4">
        <f t="shared" si="3"/>
        <v>-21</v>
      </c>
      <c r="L20" s="4"/>
      <c r="M20" s="4"/>
      <c r="N20" s="4"/>
      <c r="O20" s="4">
        <f t="shared" si="6"/>
        <v>11</v>
      </c>
      <c r="P20" s="5"/>
      <c r="Q20" s="5">
        <f t="shared" si="11"/>
        <v>0</v>
      </c>
      <c r="R20" s="5">
        <f t="shared" si="7"/>
        <v>0</v>
      </c>
      <c r="S20" s="5"/>
      <c r="T20" s="5"/>
      <c r="U20" s="4"/>
      <c r="V20" s="4">
        <f t="shared" si="8"/>
        <v>16</v>
      </c>
      <c r="W20" s="4">
        <f t="shared" si="9"/>
        <v>16</v>
      </c>
      <c r="X20" s="4">
        <v>16.600000000000001</v>
      </c>
      <c r="Y20" s="4">
        <v>11.8</v>
      </c>
      <c r="Z20" s="4">
        <v>10.199999999999999</v>
      </c>
      <c r="AA20" s="4">
        <v>12</v>
      </c>
      <c r="AB20" s="4">
        <v>15.6</v>
      </c>
      <c r="AC20" s="4">
        <v>13.6</v>
      </c>
      <c r="AD20" s="4">
        <v>17.399999999999999</v>
      </c>
      <c r="AE20" s="4">
        <v>20.6</v>
      </c>
      <c r="AF20" s="4">
        <v>16.2</v>
      </c>
      <c r="AG20" s="4">
        <v>11.8</v>
      </c>
      <c r="AH20" s="4"/>
      <c r="AI20" s="4">
        <f t="shared" si="4"/>
        <v>0</v>
      </c>
      <c r="AJ20" s="4">
        <f t="shared" si="5"/>
        <v>0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4" t="s">
        <v>56</v>
      </c>
      <c r="B21" s="4" t="s">
        <v>36</v>
      </c>
      <c r="C21" s="4">
        <v>239.02600000000001</v>
      </c>
      <c r="D21" s="4">
        <v>787.38099999999997</v>
      </c>
      <c r="E21" s="4">
        <v>337.96699999999998</v>
      </c>
      <c r="F21" s="4">
        <v>615.20699999999999</v>
      </c>
      <c r="G21" s="7">
        <v>1</v>
      </c>
      <c r="H21" s="4">
        <v>45</v>
      </c>
      <c r="I21" s="4" t="s">
        <v>52</v>
      </c>
      <c r="J21" s="4">
        <v>315.3</v>
      </c>
      <c r="K21" s="4">
        <f t="shared" si="3"/>
        <v>22.666999999999973</v>
      </c>
      <c r="L21" s="4"/>
      <c r="M21" s="4"/>
      <c r="N21" s="4">
        <v>300</v>
      </c>
      <c r="O21" s="4">
        <f t="shared" si="6"/>
        <v>67.593400000000003</v>
      </c>
      <c r="P21" s="5">
        <f>14*O21-N21-F21</f>
        <v>31.100600000000099</v>
      </c>
      <c r="Q21" s="5">
        <v>100</v>
      </c>
      <c r="R21" s="5">
        <f t="shared" si="7"/>
        <v>100</v>
      </c>
      <c r="S21" s="5"/>
      <c r="T21" s="5">
        <v>100</v>
      </c>
      <c r="U21" s="4"/>
      <c r="V21" s="4">
        <f t="shared" si="8"/>
        <v>15.019321413037368</v>
      </c>
      <c r="W21" s="4">
        <f t="shared" si="9"/>
        <v>13.53988703039054</v>
      </c>
      <c r="X21" s="4">
        <v>82.532600000000002</v>
      </c>
      <c r="Y21" s="4">
        <v>68.058399999999992</v>
      </c>
      <c r="Z21" s="4">
        <v>61.456600000000002</v>
      </c>
      <c r="AA21" s="4">
        <v>72.413600000000002</v>
      </c>
      <c r="AB21" s="4">
        <v>87.378599999999992</v>
      </c>
      <c r="AC21" s="4">
        <v>80.274599999999992</v>
      </c>
      <c r="AD21" s="4">
        <v>129.01939999999999</v>
      </c>
      <c r="AE21" s="4">
        <v>111.89239999999999</v>
      </c>
      <c r="AF21" s="4">
        <v>86.659000000000006</v>
      </c>
      <c r="AG21" s="4">
        <v>72.869399999999999</v>
      </c>
      <c r="AH21" s="4"/>
      <c r="AI21" s="4">
        <f t="shared" si="4"/>
        <v>100</v>
      </c>
      <c r="AJ21" s="4">
        <f t="shared" si="5"/>
        <v>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4" t="s">
        <v>57</v>
      </c>
      <c r="B22" s="4" t="s">
        <v>39</v>
      </c>
      <c r="C22" s="4">
        <v>421</v>
      </c>
      <c r="D22" s="4">
        <v>336</v>
      </c>
      <c r="E22" s="4">
        <v>336</v>
      </c>
      <c r="F22" s="4">
        <v>361</v>
      </c>
      <c r="G22" s="7">
        <v>0.12</v>
      </c>
      <c r="H22" s="4">
        <v>60</v>
      </c>
      <c r="I22" s="4" t="s">
        <v>40</v>
      </c>
      <c r="J22" s="4">
        <v>333</v>
      </c>
      <c r="K22" s="4">
        <f t="shared" si="3"/>
        <v>3</v>
      </c>
      <c r="L22" s="4"/>
      <c r="M22" s="4"/>
      <c r="N22" s="4"/>
      <c r="O22" s="4">
        <f t="shared" si="6"/>
        <v>67.2</v>
      </c>
      <c r="P22" s="5">
        <f t="shared" si="10"/>
        <v>512.6</v>
      </c>
      <c r="Q22" s="5">
        <v>580</v>
      </c>
      <c r="R22" s="5">
        <f t="shared" si="7"/>
        <v>280</v>
      </c>
      <c r="S22" s="5">
        <v>300</v>
      </c>
      <c r="T22" s="5">
        <v>640</v>
      </c>
      <c r="U22" s="4"/>
      <c r="V22" s="4">
        <f t="shared" si="8"/>
        <v>14.00297619047619</v>
      </c>
      <c r="W22" s="4">
        <f t="shared" si="9"/>
        <v>5.3720238095238093</v>
      </c>
      <c r="X22" s="4">
        <v>46.2</v>
      </c>
      <c r="Y22" s="4">
        <v>49.8</v>
      </c>
      <c r="Z22" s="4">
        <v>56.6</v>
      </c>
      <c r="AA22" s="4">
        <v>53.4</v>
      </c>
      <c r="AB22" s="4">
        <v>58.8</v>
      </c>
      <c r="AC22" s="4">
        <v>62.8</v>
      </c>
      <c r="AD22" s="4">
        <v>91</v>
      </c>
      <c r="AE22" s="4">
        <v>92.8</v>
      </c>
      <c r="AF22" s="4">
        <v>68.599999999999994</v>
      </c>
      <c r="AG22" s="4">
        <v>53.2</v>
      </c>
      <c r="AH22" s="4"/>
      <c r="AI22" s="4">
        <f t="shared" si="4"/>
        <v>33.6</v>
      </c>
      <c r="AJ22" s="4">
        <f t="shared" si="5"/>
        <v>36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4" t="s">
        <v>58</v>
      </c>
      <c r="B23" s="4" t="s">
        <v>39</v>
      </c>
      <c r="C23" s="4">
        <v>46</v>
      </c>
      <c r="D23" s="4">
        <v>540</v>
      </c>
      <c r="E23" s="4">
        <v>195</v>
      </c>
      <c r="F23" s="4">
        <v>343</v>
      </c>
      <c r="G23" s="7">
        <v>0.25</v>
      </c>
      <c r="H23" s="4">
        <v>120</v>
      </c>
      <c r="I23" s="4" t="s">
        <v>40</v>
      </c>
      <c r="J23" s="4">
        <v>213</v>
      </c>
      <c r="K23" s="4">
        <f t="shared" si="3"/>
        <v>-18</v>
      </c>
      <c r="L23" s="4"/>
      <c r="M23" s="4"/>
      <c r="N23" s="4"/>
      <c r="O23" s="4">
        <f t="shared" si="6"/>
        <v>39</v>
      </c>
      <c r="P23" s="5">
        <f t="shared" si="10"/>
        <v>164</v>
      </c>
      <c r="Q23" s="5">
        <v>240</v>
      </c>
      <c r="R23" s="5">
        <f t="shared" si="7"/>
        <v>100</v>
      </c>
      <c r="S23" s="5">
        <v>140</v>
      </c>
      <c r="T23" s="5">
        <v>240</v>
      </c>
      <c r="U23" s="4"/>
      <c r="V23" s="4">
        <f t="shared" si="8"/>
        <v>14.948717948717949</v>
      </c>
      <c r="W23" s="4">
        <f t="shared" si="9"/>
        <v>8.7948717948717956</v>
      </c>
      <c r="X23" s="4">
        <v>28.6</v>
      </c>
      <c r="Y23" s="4">
        <v>58</v>
      </c>
      <c r="Z23" s="4">
        <v>24.6</v>
      </c>
      <c r="AA23" s="4">
        <v>37.4</v>
      </c>
      <c r="AB23" s="4">
        <v>47.4</v>
      </c>
      <c r="AC23" s="4">
        <v>43.6</v>
      </c>
      <c r="AD23" s="4">
        <v>114.2</v>
      </c>
      <c r="AE23" s="4">
        <v>87.2</v>
      </c>
      <c r="AF23" s="4">
        <v>59.6</v>
      </c>
      <c r="AG23" s="4">
        <v>45.2</v>
      </c>
      <c r="AH23" s="4"/>
      <c r="AI23" s="4">
        <f t="shared" si="4"/>
        <v>25</v>
      </c>
      <c r="AJ23" s="4">
        <f t="shared" si="5"/>
        <v>35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4" t="s">
        <v>59</v>
      </c>
      <c r="B24" s="4" t="s">
        <v>36</v>
      </c>
      <c r="C24" s="4">
        <v>35.478999999999999</v>
      </c>
      <c r="D24" s="4">
        <v>8.2289999999999992</v>
      </c>
      <c r="E24" s="4">
        <v>12.462</v>
      </c>
      <c r="F24" s="4">
        <v>28.260999999999999</v>
      </c>
      <c r="G24" s="7">
        <v>1</v>
      </c>
      <c r="H24" s="4">
        <v>120</v>
      </c>
      <c r="I24" s="4" t="s">
        <v>40</v>
      </c>
      <c r="J24" s="4">
        <v>12.7</v>
      </c>
      <c r="K24" s="4">
        <f t="shared" si="3"/>
        <v>-0.23799999999999955</v>
      </c>
      <c r="L24" s="4"/>
      <c r="M24" s="4"/>
      <c r="N24" s="4"/>
      <c r="O24" s="4">
        <f t="shared" si="6"/>
        <v>2.4923999999999999</v>
      </c>
      <c r="P24" s="5">
        <v>10</v>
      </c>
      <c r="Q24" s="5">
        <f t="shared" si="11"/>
        <v>10</v>
      </c>
      <c r="R24" s="5">
        <f t="shared" si="7"/>
        <v>10</v>
      </c>
      <c r="S24" s="5"/>
      <c r="T24" s="5"/>
      <c r="U24" s="4"/>
      <c r="V24" s="4">
        <f t="shared" si="8"/>
        <v>15.351067244423044</v>
      </c>
      <c r="W24" s="4">
        <f t="shared" si="9"/>
        <v>11.33887016530252</v>
      </c>
      <c r="X24" s="4">
        <v>2.9798</v>
      </c>
      <c r="Y24" s="4">
        <v>2.5392000000000001</v>
      </c>
      <c r="Z24" s="4">
        <v>3.1594000000000002</v>
      </c>
      <c r="AA24" s="4">
        <v>4.49</v>
      </c>
      <c r="AB24" s="4">
        <v>4.5777999999999999</v>
      </c>
      <c r="AC24" s="4">
        <v>4.3770000000000007</v>
      </c>
      <c r="AD24" s="4">
        <v>14.856</v>
      </c>
      <c r="AE24" s="4">
        <v>13.049200000000001</v>
      </c>
      <c r="AF24" s="4">
        <v>8.8124000000000002</v>
      </c>
      <c r="AG24" s="4">
        <v>6.3776000000000002</v>
      </c>
      <c r="AH24" s="4"/>
      <c r="AI24" s="4">
        <f t="shared" si="4"/>
        <v>10</v>
      </c>
      <c r="AJ24" s="4">
        <f t="shared" si="5"/>
        <v>0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4" t="s">
        <v>60</v>
      </c>
      <c r="B25" s="4" t="s">
        <v>39</v>
      </c>
      <c r="C25" s="4"/>
      <c r="D25" s="4">
        <v>616</v>
      </c>
      <c r="E25" s="4">
        <v>106</v>
      </c>
      <c r="F25" s="4">
        <v>510</v>
      </c>
      <c r="G25" s="7">
        <v>0.4</v>
      </c>
      <c r="H25" s="4">
        <v>45</v>
      </c>
      <c r="I25" s="4" t="s">
        <v>40</v>
      </c>
      <c r="J25" s="4">
        <v>107.5</v>
      </c>
      <c r="K25" s="4">
        <f t="shared" si="3"/>
        <v>-1.5</v>
      </c>
      <c r="L25" s="4"/>
      <c r="M25" s="4"/>
      <c r="N25" s="4"/>
      <c r="O25" s="4">
        <f t="shared" si="6"/>
        <v>21.2</v>
      </c>
      <c r="P25" s="5"/>
      <c r="Q25" s="5">
        <f t="shared" si="11"/>
        <v>0</v>
      </c>
      <c r="R25" s="5">
        <f t="shared" si="7"/>
        <v>0</v>
      </c>
      <c r="S25" s="5"/>
      <c r="T25" s="5"/>
      <c r="U25" s="4"/>
      <c r="V25" s="4">
        <f t="shared" si="8"/>
        <v>24.056603773584907</v>
      </c>
      <c r="W25" s="4">
        <f t="shared" si="9"/>
        <v>24.056603773584907</v>
      </c>
      <c r="X25" s="4">
        <v>1.8</v>
      </c>
      <c r="Y25" s="4">
        <v>69.8</v>
      </c>
      <c r="Z25" s="4">
        <v>22.4</v>
      </c>
      <c r="AA25" s="4">
        <v>31.4</v>
      </c>
      <c r="AB25" s="4">
        <v>35.4</v>
      </c>
      <c r="AC25" s="4">
        <v>12.4</v>
      </c>
      <c r="AD25" s="4">
        <v>67.400000000000006</v>
      </c>
      <c r="AE25" s="4">
        <v>41</v>
      </c>
      <c r="AF25" s="4">
        <v>44.4</v>
      </c>
      <c r="AG25" s="4">
        <v>35.200000000000003</v>
      </c>
      <c r="AH25" s="4"/>
      <c r="AI25" s="4">
        <f t="shared" si="4"/>
        <v>0</v>
      </c>
      <c r="AJ25" s="4">
        <f t="shared" si="5"/>
        <v>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4" t="s">
        <v>61</v>
      </c>
      <c r="B26" s="4" t="s">
        <v>36</v>
      </c>
      <c r="C26" s="4">
        <v>242.447</v>
      </c>
      <c r="D26" s="4">
        <v>505.92399999999998</v>
      </c>
      <c r="E26" s="4">
        <v>208.15299999999999</v>
      </c>
      <c r="F26" s="4">
        <v>494.31599999999997</v>
      </c>
      <c r="G26" s="7">
        <v>1</v>
      </c>
      <c r="H26" s="4">
        <v>60</v>
      </c>
      <c r="I26" s="4" t="s">
        <v>44</v>
      </c>
      <c r="J26" s="4">
        <v>209.3</v>
      </c>
      <c r="K26" s="4">
        <f t="shared" si="3"/>
        <v>-1.1470000000000198</v>
      </c>
      <c r="L26" s="4"/>
      <c r="M26" s="4"/>
      <c r="N26" s="4"/>
      <c r="O26" s="4">
        <f t="shared" si="6"/>
        <v>41.630600000000001</v>
      </c>
      <c r="P26" s="5">
        <f>14*O26-N26-F26</f>
        <v>88.512400000000014</v>
      </c>
      <c r="Q26" s="5">
        <v>130</v>
      </c>
      <c r="R26" s="5">
        <f t="shared" si="7"/>
        <v>130</v>
      </c>
      <c r="S26" s="5"/>
      <c r="T26" s="5">
        <v>130</v>
      </c>
      <c r="U26" s="4"/>
      <c r="V26" s="4">
        <f t="shared" si="8"/>
        <v>14.996565026687101</v>
      </c>
      <c r="W26" s="4">
        <f t="shared" si="9"/>
        <v>11.873862014960148</v>
      </c>
      <c r="X26" s="4">
        <v>46.5672</v>
      </c>
      <c r="Y26" s="4">
        <v>45.295400000000001</v>
      </c>
      <c r="Z26" s="4">
        <v>36.093200000000003</v>
      </c>
      <c r="AA26" s="4">
        <v>49.101999999999997</v>
      </c>
      <c r="AB26" s="4">
        <v>51.592599999999997</v>
      </c>
      <c r="AC26" s="4">
        <v>45.104999999999997</v>
      </c>
      <c r="AD26" s="4">
        <v>81.658799999999999</v>
      </c>
      <c r="AE26" s="4">
        <v>70.123599999999996</v>
      </c>
      <c r="AF26" s="4">
        <v>51.667400000000001</v>
      </c>
      <c r="AG26" s="4">
        <v>46.966200000000001</v>
      </c>
      <c r="AH26" s="4"/>
      <c r="AI26" s="4">
        <f t="shared" si="4"/>
        <v>130</v>
      </c>
      <c r="AJ26" s="4">
        <f t="shared" si="5"/>
        <v>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4" t="s">
        <v>62</v>
      </c>
      <c r="B27" s="4" t="s">
        <v>39</v>
      </c>
      <c r="C27" s="4">
        <v>106</v>
      </c>
      <c r="D27" s="4">
        <v>337</v>
      </c>
      <c r="E27" s="4">
        <v>107</v>
      </c>
      <c r="F27" s="4">
        <v>318</v>
      </c>
      <c r="G27" s="7">
        <v>0.22</v>
      </c>
      <c r="H27" s="4">
        <v>120</v>
      </c>
      <c r="I27" s="4" t="s">
        <v>40</v>
      </c>
      <c r="J27" s="4">
        <v>110.5</v>
      </c>
      <c r="K27" s="4">
        <f t="shared" si="3"/>
        <v>-3.5</v>
      </c>
      <c r="L27" s="4"/>
      <c r="M27" s="4"/>
      <c r="N27" s="4"/>
      <c r="O27" s="4">
        <f t="shared" si="6"/>
        <v>21.4</v>
      </c>
      <c r="P27" s="5"/>
      <c r="Q27" s="5">
        <f t="shared" si="11"/>
        <v>0</v>
      </c>
      <c r="R27" s="5">
        <f t="shared" si="7"/>
        <v>0</v>
      </c>
      <c r="S27" s="5"/>
      <c r="T27" s="5"/>
      <c r="U27" s="4"/>
      <c r="V27" s="4">
        <f t="shared" si="8"/>
        <v>14.859813084112151</v>
      </c>
      <c r="W27" s="4">
        <f t="shared" si="9"/>
        <v>14.859813084112151</v>
      </c>
      <c r="X27" s="4">
        <v>11.6</v>
      </c>
      <c r="Y27" s="4">
        <v>32.6</v>
      </c>
      <c r="Z27" s="4">
        <v>21.2</v>
      </c>
      <c r="AA27" s="4">
        <v>26</v>
      </c>
      <c r="AB27" s="4">
        <v>23.4</v>
      </c>
      <c r="AC27" s="4">
        <v>27</v>
      </c>
      <c r="AD27" s="4">
        <v>61.6</v>
      </c>
      <c r="AE27" s="4">
        <v>48.2</v>
      </c>
      <c r="AF27" s="4">
        <v>39</v>
      </c>
      <c r="AG27" s="4">
        <v>28.4</v>
      </c>
      <c r="AH27" s="4"/>
      <c r="AI27" s="4">
        <f t="shared" si="4"/>
        <v>0</v>
      </c>
      <c r="AJ27" s="4">
        <f t="shared" si="5"/>
        <v>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4" t="s">
        <v>63</v>
      </c>
      <c r="B28" s="4" t="s">
        <v>39</v>
      </c>
      <c r="C28" s="4">
        <v>13</v>
      </c>
      <c r="D28" s="4">
        <v>240</v>
      </c>
      <c r="E28" s="4">
        <v>47</v>
      </c>
      <c r="F28" s="4">
        <v>192</v>
      </c>
      <c r="G28" s="7">
        <v>0.33</v>
      </c>
      <c r="H28" s="4">
        <v>45</v>
      </c>
      <c r="I28" s="4" t="s">
        <v>40</v>
      </c>
      <c r="J28" s="4">
        <v>75</v>
      </c>
      <c r="K28" s="4">
        <f t="shared" si="3"/>
        <v>-28</v>
      </c>
      <c r="L28" s="4"/>
      <c r="M28" s="4"/>
      <c r="N28" s="4"/>
      <c r="O28" s="4">
        <f t="shared" si="6"/>
        <v>9.4</v>
      </c>
      <c r="P28" s="5"/>
      <c r="Q28" s="5">
        <f t="shared" si="11"/>
        <v>0</v>
      </c>
      <c r="R28" s="5">
        <f t="shared" si="7"/>
        <v>0</v>
      </c>
      <c r="S28" s="5"/>
      <c r="T28" s="5"/>
      <c r="U28" s="4"/>
      <c r="V28" s="4">
        <f t="shared" si="8"/>
        <v>20.425531914893615</v>
      </c>
      <c r="W28" s="4">
        <f t="shared" si="9"/>
        <v>20.425531914893615</v>
      </c>
      <c r="X28" s="4">
        <v>16</v>
      </c>
      <c r="Y28" s="4">
        <v>9.4</v>
      </c>
      <c r="Z28" s="4">
        <v>9.4</v>
      </c>
      <c r="AA28" s="4">
        <v>8.8000000000000007</v>
      </c>
      <c r="AB28" s="4">
        <v>-2.4</v>
      </c>
      <c r="AC28" s="4">
        <v>-4.5999999999999996</v>
      </c>
      <c r="AD28" s="4">
        <v>14</v>
      </c>
      <c r="AE28" s="4">
        <v>14.4</v>
      </c>
      <c r="AF28" s="4">
        <v>10.4</v>
      </c>
      <c r="AG28" s="4">
        <v>10</v>
      </c>
      <c r="AH28" s="4" t="s">
        <v>64</v>
      </c>
      <c r="AI28" s="4">
        <f t="shared" si="4"/>
        <v>0</v>
      </c>
      <c r="AJ28" s="4">
        <f t="shared" si="5"/>
        <v>0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5">
      <c r="A29" s="12" t="s">
        <v>65</v>
      </c>
      <c r="B29" s="12" t="s">
        <v>39</v>
      </c>
      <c r="C29" s="12"/>
      <c r="D29" s="12">
        <v>47</v>
      </c>
      <c r="E29" s="24">
        <v>21</v>
      </c>
      <c r="F29" s="12"/>
      <c r="G29" s="13">
        <v>0</v>
      </c>
      <c r="H29" s="12">
        <v>45</v>
      </c>
      <c r="I29" s="12" t="s">
        <v>37</v>
      </c>
      <c r="J29" s="12">
        <v>63</v>
      </c>
      <c r="K29" s="12">
        <f t="shared" si="3"/>
        <v>-42</v>
      </c>
      <c r="L29" s="12"/>
      <c r="M29" s="12"/>
      <c r="N29" s="12"/>
      <c r="O29" s="12">
        <f t="shared" si="6"/>
        <v>4.2</v>
      </c>
      <c r="P29" s="14"/>
      <c r="Q29" s="5">
        <f t="shared" si="11"/>
        <v>0</v>
      </c>
      <c r="R29" s="5">
        <f t="shared" si="7"/>
        <v>0</v>
      </c>
      <c r="S29" s="5"/>
      <c r="T29" s="14"/>
      <c r="U29" s="12"/>
      <c r="V29" s="4">
        <f t="shared" si="8"/>
        <v>0</v>
      </c>
      <c r="W29" s="12">
        <f t="shared" si="9"/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5" t="s">
        <v>152</v>
      </c>
      <c r="AI29" s="4">
        <f t="shared" si="4"/>
        <v>0</v>
      </c>
      <c r="AJ29" s="4">
        <f t="shared" si="5"/>
        <v>0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5">
      <c r="A30" s="4" t="s">
        <v>66</v>
      </c>
      <c r="B30" s="4" t="s">
        <v>39</v>
      </c>
      <c r="C30" s="4">
        <v>122</v>
      </c>
      <c r="D30" s="4">
        <v>50</v>
      </c>
      <c r="E30" s="4">
        <v>98</v>
      </c>
      <c r="F30" s="4">
        <v>55</v>
      </c>
      <c r="G30" s="7">
        <v>0.09</v>
      </c>
      <c r="H30" s="4">
        <v>45</v>
      </c>
      <c r="I30" s="4" t="s">
        <v>40</v>
      </c>
      <c r="J30" s="4">
        <v>112</v>
      </c>
      <c r="K30" s="4">
        <f t="shared" si="3"/>
        <v>-14</v>
      </c>
      <c r="L30" s="4"/>
      <c r="M30" s="4"/>
      <c r="N30" s="4"/>
      <c r="O30" s="4">
        <f t="shared" si="6"/>
        <v>19.600000000000001</v>
      </c>
      <c r="P30" s="5">
        <f>12*O30-N30-F30</f>
        <v>180.20000000000002</v>
      </c>
      <c r="Q30" s="5">
        <v>200</v>
      </c>
      <c r="R30" s="5">
        <f t="shared" si="7"/>
        <v>100</v>
      </c>
      <c r="S30" s="5">
        <v>100</v>
      </c>
      <c r="T30" s="5">
        <v>240</v>
      </c>
      <c r="U30" s="4"/>
      <c r="V30" s="4">
        <f t="shared" si="8"/>
        <v>13.010204081632653</v>
      </c>
      <c r="W30" s="4">
        <f t="shared" si="9"/>
        <v>2.8061224489795915</v>
      </c>
      <c r="X30" s="4">
        <v>11.4</v>
      </c>
      <c r="Y30" s="4">
        <v>5</v>
      </c>
      <c r="Z30" s="4">
        <v>8.8000000000000007</v>
      </c>
      <c r="AA30" s="4">
        <v>17.600000000000001</v>
      </c>
      <c r="AB30" s="4">
        <v>12.2</v>
      </c>
      <c r="AC30" s="4">
        <v>11.4</v>
      </c>
      <c r="AD30" s="4">
        <v>42.2</v>
      </c>
      <c r="AE30" s="4">
        <v>44.2</v>
      </c>
      <c r="AF30" s="4">
        <v>22.6</v>
      </c>
      <c r="AG30" s="4">
        <v>19.600000000000001</v>
      </c>
      <c r="AH30" s="4"/>
      <c r="AI30" s="4">
        <f t="shared" si="4"/>
        <v>9</v>
      </c>
      <c r="AJ30" s="4">
        <f t="shared" si="5"/>
        <v>9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4" t="s">
        <v>67</v>
      </c>
      <c r="B31" s="4" t="s">
        <v>36</v>
      </c>
      <c r="C31" s="4">
        <v>434.39100000000002</v>
      </c>
      <c r="D31" s="4">
        <v>587.70299999999997</v>
      </c>
      <c r="E31" s="4">
        <v>362.62599999999998</v>
      </c>
      <c r="F31" s="4">
        <v>559.971</v>
      </c>
      <c r="G31" s="7">
        <v>1</v>
      </c>
      <c r="H31" s="4">
        <v>45</v>
      </c>
      <c r="I31" s="4" t="s">
        <v>52</v>
      </c>
      <c r="J31" s="4">
        <v>343</v>
      </c>
      <c r="K31" s="4">
        <f t="shared" si="3"/>
        <v>19.625999999999976</v>
      </c>
      <c r="L31" s="4"/>
      <c r="M31" s="4"/>
      <c r="N31" s="4">
        <v>200</v>
      </c>
      <c r="O31" s="4">
        <f t="shared" si="6"/>
        <v>72.525199999999998</v>
      </c>
      <c r="P31" s="5">
        <f>14*O31-N31-F31</f>
        <v>255.3818</v>
      </c>
      <c r="Q31" s="5">
        <v>330</v>
      </c>
      <c r="R31" s="5">
        <f t="shared" si="7"/>
        <v>180</v>
      </c>
      <c r="S31" s="5">
        <v>150</v>
      </c>
      <c r="T31" s="5">
        <v>330</v>
      </c>
      <c r="U31" s="4"/>
      <c r="V31" s="4">
        <f t="shared" si="8"/>
        <v>15.028858934549646</v>
      </c>
      <c r="W31" s="4">
        <f t="shared" si="9"/>
        <v>10.478716363415751</v>
      </c>
      <c r="X31" s="4">
        <v>74.436199999999999</v>
      </c>
      <c r="Y31" s="4">
        <v>68.076800000000006</v>
      </c>
      <c r="Z31" s="4">
        <v>69.951400000000007</v>
      </c>
      <c r="AA31" s="4">
        <v>79.698599999999999</v>
      </c>
      <c r="AB31" s="4">
        <v>91.167200000000008</v>
      </c>
      <c r="AC31" s="4">
        <v>69.303200000000004</v>
      </c>
      <c r="AD31" s="4">
        <v>98.673199999999994</v>
      </c>
      <c r="AE31" s="4">
        <v>94.244600000000005</v>
      </c>
      <c r="AF31" s="4">
        <v>81.723199999999991</v>
      </c>
      <c r="AG31" s="4">
        <v>74.161799999999999</v>
      </c>
      <c r="AH31" s="4"/>
      <c r="AI31" s="4">
        <f t="shared" si="4"/>
        <v>180</v>
      </c>
      <c r="AJ31" s="4">
        <f t="shared" si="5"/>
        <v>150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4" t="s">
        <v>68</v>
      </c>
      <c r="B32" s="4" t="s">
        <v>39</v>
      </c>
      <c r="C32" s="4">
        <v>72</v>
      </c>
      <c r="D32" s="4">
        <v>312</v>
      </c>
      <c r="E32" s="4">
        <v>72</v>
      </c>
      <c r="F32" s="4">
        <v>256</v>
      </c>
      <c r="G32" s="7">
        <v>0.4</v>
      </c>
      <c r="H32" s="4" t="e">
        <v>#N/A</v>
      </c>
      <c r="I32" s="4" t="s">
        <v>40</v>
      </c>
      <c r="J32" s="4">
        <v>117</v>
      </c>
      <c r="K32" s="4">
        <f t="shared" si="3"/>
        <v>-45</v>
      </c>
      <c r="L32" s="4"/>
      <c r="M32" s="4"/>
      <c r="N32" s="4"/>
      <c r="O32" s="4">
        <f t="shared" si="6"/>
        <v>14.4</v>
      </c>
      <c r="P32" s="5"/>
      <c r="Q32" s="5">
        <f t="shared" si="11"/>
        <v>0</v>
      </c>
      <c r="R32" s="5">
        <f t="shared" si="7"/>
        <v>0</v>
      </c>
      <c r="S32" s="5"/>
      <c r="T32" s="5"/>
      <c r="U32" s="4"/>
      <c r="V32" s="4">
        <f t="shared" si="8"/>
        <v>17.777777777777779</v>
      </c>
      <c r="W32" s="4">
        <f t="shared" si="9"/>
        <v>17.777777777777779</v>
      </c>
      <c r="X32" s="4">
        <v>26</v>
      </c>
      <c r="Y32" s="4">
        <v>15.2</v>
      </c>
      <c r="Z32" s="4">
        <v>14.4</v>
      </c>
      <c r="AA32" s="4">
        <v>21</v>
      </c>
      <c r="AB32" s="4">
        <v>20.2</v>
      </c>
      <c r="AC32" s="4">
        <v>22.2</v>
      </c>
      <c r="AD32" s="4">
        <v>23</v>
      </c>
      <c r="AE32" s="4">
        <v>22.2</v>
      </c>
      <c r="AF32" s="4">
        <v>19</v>
      </c>
      <c r="AG32" s="4">
        <v>19</v>
      </c>
      <c r="AH32" s="4"/>
      <c r="AI32" s="4">
        <f t="shared" si="4"/>
        <v>0</v>
      </c>
      <c r="AJ32" s="4">
        <f t="shared" si="5"/>
        <v>0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4" t="s">
        <v>69</v>
      </c>
      <c r="B33" s="4" t="s">
        <v>39</v>
      </c>
      <c r="C33" s="4"/>
      <c r="D33" s="4">
        <v>1257</v>
      </c>
      <c r="E33" s="4">
        <v>298</v>
      </c>
      <c r="F33" s="4">
        <v>959</v>
      </c>
      <c r="G33" s="7">
        <v>0.4</v>
      </c>
      <c r="H33" s="4">
        <v>60</v>
      </c>
      <c r="I33" s="4" t="s">
        <v>44</v>
      </c>
      <c r="J33" s="4">
        <v>300</v>
      </c>
      <c r="K33" s="4">
        <f t="shared" si="3"/>
        <v>-2</v>
      </c>
      <c r="L33" s="4"/>
      <c r="M33" s="4"/>
      <c r="N33" s="4">
        <v>150</v>
      </c>
      <c r="O33" s="4">
        <f t="shared" si="6"/>
        <v>59.6</v>
      </c>
      <c r="P33" s="5"/>
      <c r="Q33" s="5">
        <f t="shared" si="11"/>
        <v>0</v>
      </c>
      <c r="R33" s="5">
        <f t="shared" si="7"/>
        <v>0</v>
      </c>
      <c r="S33" s="5"/>
      <c r="T33" s="5"/>
      <c r="U33" s="4"/>
      <c r="V33" s="4">
        <f t="shared" si="8"/>
        <v>18.607382550335569</v>
      </c>
      <c r="W33" s="4">
        <f t="shared" si="9"/>
        <v>18.607382550335569</v>
      </c>
      <c r="X33" s="4">
        <v>57.2</v>
      </c>
      <c r="Y33" s="4">
        <v>125</v>
      </c>
      <c r="Z33" s="4">
        <v>46.4</v>
      </c>
      <c r="AA33" s="4">
        <v>77</v>
      </c>
      <c r="AB33" s="4">
        <v>84</v>
      </c>
      <c r="AC33" s="4">
        <v>38.799999999999997</v>
      </c>
      <c r="AD33" s="4">
        <v>147.19999999999999</v>
      </c>
      <c r="AE33" s="4">
        <v>112.4</v>
      </c>
      <c r="AF33" s="4">
        <v>54.6</v>
      </c>
      <c r="AG33" s="4">
        <v>50.2</v>
      </c>
      <c r="AH33" s="4"/>
      <c r="AI33" s="4">
        <f t="shared" si="4"/>
        <v>0</v>
      </c>
      <c r="AJ33" s="4">
        <f t="shared" si="5"/>
        <v>0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4" t="s">
        <v>70</v>
      </c>
      <c r="B34" s="4" t="s">
        <v>39</v>
      </c>
      <c r="C34" s="4">
        <v>8</v>
      </c>
      <c r="D34" s="4">
        <v>99</v>
      </c>
      <c r="E34" s="4">
        <v>8</v>
      </c>
      <c r="F34" s="4">
        <v>95</v>
      </c>
      <c r="G34" s="7">
        <v>0.5</v>
      </c>
      <c r="H34" s="4">
        <v>60</v>
      </c>
      <c r="I34" s="4" t="s">
        <v>40</v>
      </c>
      <c r="J34" s="4">
        <v>8</v>
      </c>
      <c r="K34" s="4">
        <f t="shared" si="3"/>
        <v>0</v>
      </c>
      <c r="L34" s="4"/>
      <c r="M34" s="4"/>
      <c r="N34" s="4"/>
      <c r="O34" s="4">
        <f t="shared" si="6"/>
        <v>1.6</v>
      </c>
      <c r="P34" s="5"/>
      <c r="Q34" s="5">
        <f t="shared" si="11"/>
        <v>0</v>
      </c>
      <c r="R34" s="5">
        <f t="shared" si="7"/>
        <v>0</v>
      </c>
      <c r="S34" s="5"/>
      <c r="T34" s="5"/>
      <c r="U34" s="4"/>
      <c r="V34" s="4">
        <f t="shared" si="8"/>
        <v>59.375</v>
      </c>
      <c r="W34" s="4">
        <f t="shared" si="9"/>
        <v>59.375</v>
      </c>
      <c r="X34" s="4">
        <v>1.6</v>
      </c>
      <c r="Y34" s="4">
        <v>11.2</v>
      </c>
      <c r="Z34" s="4">
        <v>2.6</v>
      </c>
      <c r="AA34" s="4">
        <v>3</v>
      </c>
      <c r="AB34" s="4">
        <v>7.2</v>
      </c>
      <c r="AC34" s="4">
        <v>5.6</v>
      </c>
      <c r="AD34" s="4">
        <v>14.2</v>
      </c>
      <c r="AE34" s="4">
        <v>16</v>
      </c>
      <c r="AF34" s="4">
        <v>10.4</v>
      </c>
      <c r="AG34" s="4">
        <v>10</v>
      </c>
      <c r="AH34" s="25" t="s">
        <v>71</v>
      </c>
      <c r="AI34" s="4">
        <f t="shared" si="4"/>
        <v>0</v>
      </c>
      <c r="AJ34" s="4">
        <f t="shared" si="5"/>
        <v>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4" t="s">
        <v>72</v>
      </c>
      <c r="B35" s="4" t="s">
        <v>39</v>
      </c>
      <c r="C35" s="4">
        <v>7</v>
      </c>
      <c r="D35" s="4">
        <v>24</v>
      </c>
      <c r="E35" s="4">
        <v>4</v>
      </c>
      <c r="F35" s="4">
        <v>23</v>
      </c>
      <c r="G35" s="7">
        <v>0.5</v>
      </c>
      <c r="H35" s="4">
        <v>60</v>
      </c>
      <c r="I35" s="4" t="s">
        <v>40</v>
      </c>
      <c r="J35" s="4">
        <v>4</v>
      </c>
      <c r="K35" s="4">
        <f t="shared" si="3"/>
        <v>0</v>
      </c>
      <c r="L35" s="4"/>
      <c r="M35" s="4"/>
      <c r="N35" s="4"/>
      <c r="O35" s="4">
        <f t="shared" si="6"/>
        <v>0.8</v>
      </c>
      <c r="P35" s="5"/>
      <c r="Q35" s="5">
        <f t="shared" si="11"/>
        <v>0</v>
      </c>
      <c r="R35" s="5">
        <f t="shared" si="7"/>
        <v>0</v>
      </c>
      <c r="S35" s="5"/>
      <c r="T35" s="5"/>
      <c r="U35" s="4"/>
      <c r="V35" s="4">
        <f t="shared" si="8"/>
        <v>28.75</v>
      </c>
      <c r="W35" s="4">
        <f t="shared" si="9"/>
        <v>28.75</v>
      </c>
      <c r="X35" s="4">
        <v>1</v>
      </c>
      <c r="Y35" s="4">
        <v>2.6</v>
      </c>
      <c r="Z35" s="4">
        <v>0.4</v>
      </c>
      <c r="AA35" s="4">
        <v>1</v>
      </c>
      <c r="AB35" s="4">
        <v>0.6</v>
      </c>
      <c r="AC35" s="4">
        <v>2</v>
      </c>
      <c r="AD35" s="4">
        <v>3.2</v>
      </c>
      <c r="AE35" s="4">
        <v>3</v>
      </c>
      <c r="AF35" s="4">
        <v>1.2</v>
      </c>
      <c r="AG35" s="4">
        <v>1.8</v>
      </c>
      <c r="AH35" s="4"/>
      <c r="AI35" s="4">
        <f t="shared" si="4"/>
        <v>0</v>
      </c>
      <c r="AJ35" s="4">
        <f t="shared" si="5"/>
        <v>0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4" t="s">
        <v>73</v>
      </c>
      <c r="B36" s="4" t="s">
        <v>39</v>
      </c>
      <c r="C36" s="4">
        <v>-2</v>
      </c>
      <c r="D36" s="4">
        <v>1106</v>
      </c>
      <c r="E36" s="4">
        <v>241</v>
      </c>
      <c r="F36" s="4">
        <v>857</v>
      </c>
      <c r="G36" s="7">
        <v>0.4</v>
      </c>
      <c r="H36" s="4">
        <v>60</v>
      </c>
      <c r="I36" s="4" t="s">
        <v>44</v>
      </c>
      <c r="J36" s="4">
        <v>243</v>
      </c>
      <c r="K36" s="4">
        <f t="shared" si="3"/>
        <v>-2</v>
      </c>
      <c r="L36" s="4"/>
      <c r="M36" s="4"/>
      <c r="N36" s="4"/>
      <c r="O36" s="4">
        <f t="shared" si="6"/>
        <v>48.2</v>
      </c>
      <c r="P36" s="5"/>
      <c r="Q36" s="5">
        <f t="shared" si="11"/>
        <v>0</v>
      </c>
      <c r="R36" s="5">
        <f t="shared" si="7"/>
        <v>0</v>
      </c>
      <c r="S36" s="5"/>
      <c r="T36" s="5"/>
      <c r="U36" s="4"/>
      <c r="V36" s="4">
        <f t="shared" si="8"/>
        <v>17.780082987551864</v>
      </c>
      <c r="W36" s="4">
        <f t="shared" si="9"/>
        <v>17.780082987551864</v>
      </c>
      <c r="X36" s="4">
        <v>16</v>
      </c>
      <c r="Y36" s="4">
        <v>112.6</v>
      </c>
      <c r="Z36" s="4">
        <v>41.8</v>
      </c>
      <c r="AA36" s="4">
        <v>54.2</v>
      </c>
      <c r="AB36" s="4">
        <v>68.8</v>
      </c>
      <c r="AC36" s="4">
        <v>70.599999999999994</v>
      </c>
      <c r="AD36" s="4">
        <v>125.4</v>
      </c>
      <c r="AE36" s="4">
        <v>89</v>
      </c>
      <c r="AF36" s="4">
        <v>75.2</v>
      </c>
      <c r="AG36" s="4">
        <v>54.2</v>
      </c>
      <c r="AH36" s="4"/>
      <c r="AI36" s="4">
        <f t="shared" si="4"/>
        <v>0</v>
      </c>
      <c r="AJ36" s="4">
        <f t="shared" si="5"/>
        <v>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5.75" thickBot="1" x14ac:dyDescent="0.3">
      <c r="A37" s="4" t="s">
        <v>74</v>
      </c>
      <c r="B37" s="4" t="s">
        <v>39</v>
      </c>
      <c r="C37" s="4"/>
      <c r="D37" s="4">
        <v>992</v>
      </c>
      <c r="E37" s="4">
        <v>216</v>
      </c>
      <c r="F37" s="4">
        <v>775</v>
      </c>
      <c r="G37" s="7">
        <v>0.4</v>
      </c>
      <c r="H37" s="4">
        <v>60</v>
      </c>
      <c r="I37" s="4" t="s">
        <v>40</v>
      </c>
      <c r="J37" s="4">
        <v>218</v>
      </c>
      <c r="K37" s="4">
        <f t="shared" si="3"/>
        <v>-2</v>
      </c>
      <c r="L37" s="4"/>
      <c r="M37" s="4"/>
      <c r="N37" s="4">
        <v>100</v>
      </c>
      <c r="O37" s="4">
        <f t="shared" si="6"/>
        <v>43.2</v>
      </c>
      <c r="P37" s="5"/>
      <c r="Q37" s="5">
        <f t="shared" si="11"/>
        <v>0</v>
      </c>
      <c r="R37" s="5">
        <f t="shared" si="7"/>
        <v>0</v>
      </c>
      <c r="S37" s="5"/>
      <c r="T37" s="5"/>
      <c r="U37" s="4"/>
      <c r="V37" s="4">
        <f t="shared" si="8"/>
        <v>20.25462962962963</v>
      </c>
      <c r="W37" s="4">
        <f t="shared" si="9"/>
        <v>20.25462962962963</v>
      </c>
      <c r="X37" s="4">
        <v>15.4</v>
      </c>
      <c r="Y37" s="4">
        <v>108.8</v>
      </c>
      <c r="Z37" s="4">
        <v>39.200000000000003</v>
      </c>
      <c r="AA37" s="4">
        <v>54.6</v>
      </c>
      <c r="AB37" s="4">
        <v>70.400000000000006</v>
      </c>
      <c r="AC37" s="4">
        <v>63.8</v>
      </c>
      <c r="AD37" s="4">
        <v>130.4</v>
      </c>
      <c r="AE37" s="4">
        <v>88.4</v>
      </c>
      <c r="AF37" s="4">
        <v>72.400000000000006</v>
      </c>
      <c r="AG37" s="4">
        <v>53.4</v>
      </c>
      <c r="AH37" s="4"/>
      <c r="AI37" s="4">
        <f t="shared" si="4"/>
        <v>0</v>
      </c>
      <c r="AJ37" s="4">
        <f t="shared" si="5"/>
        <v>0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29" t="s">
        <v>75</v>
      </c>
      <c r="B38" s="30" t="s">
        <v>39</v>
      </c>
      <c r="C38" s="30">
        <v>65</v>
      </c>
      <c r="D38" s="30">
        <v>101</v>
      </c>
      <c r="E38" s="30">
        <v>132</v>
      </c>
      <c r="F38" s="31"/>
      <c r="G38" s="32">
        <v>0</v>
      </c>
      <c r="H38" s="33">
        <v>45</v>
      </c>
      <c r="I38" s="34" t="s">
        <v>37</v>
      </c>
      <c r="J38" s="33">
        <v>143</v>
      </c>
      <c r="K38" s="33">
        <f t="shared" si="3"/>
        <v>-11</v>
      </c>
      <c r="L38" s="33"/>
      <c r="M38" s="33"/>
      <c r="N38" s="33"/>
      <c r="O38" s="33">
        <f t="shared" si="6"/>
        <v>26.4</v>
      </c>
      <c r="P38" s="39"/>
      <c r="Q38" s="5">
        <f t="shared" si="11"/>
        <v>0</v>
      </c>
      <c r="R38" s="5">
        <f t="shared" si="7"/>
        <v>0</v>
      </c>
      <c r="S38" s="5"/>
      <c r="T38" s="39"/>
      <c r="U38" s="33"/>
      <c r="V38" s="4">
        <f t="shared" si="8"/>
        <v>0</v>
      </c>
      <c r="W38" s="33">
        <f t="shared" si="9"/>
        <v>0</v>
      </c>
      <c r="X38" s="33">
        <v>14.2</v>
      </c>
      <c r="Y38" s="33">
        <v>16</v>
      </c>
      <c r="Z38" s="33">
        <v>11.2</v>
      </c>
      <c r="AA38" s="33">
        <v>0</v>
      </c>
      <c r="AB38" s="33">
        <v>18.600000000000001</v>
      </c>
      <c r="AC38" s="33">
        <v>0.6</v>
      </c>
      <c r="AD38" s="33">
        <v>0</v>
      </c>
      <c r="AE38" s="33">
        <v>0</v>
      </c>
      <c r="AF38" s="33">
        <v>0</v>
      </c>
      <c r="AG38" s="33">
        <v>0</v>
      </c>
      <c r="AH38" s="34" t="s">
        <v>161</v>
      </c>
      <c r="AI38" s="4">
        <f t="shared" si="4"/>
        <v>0</v>
      </c>
      <c r="AJ38" s="4">
        <f t="shared" si="5"/>
        <v>0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s="17" customFormat="1" ht="15.75" thickBot="1" x14ac:dyDescent="0.3">
      <c r="A39" s="27" t="s">
        <v>160</v>
      </c>
      <c r="B39" s="28" t="s">
        <v>39</v>
      </c>
      <c r="C39" s="35"/>
      <c r="D39" s="35"/>
      <c r="E39" s="35"/>
      <c r="F39" s="36"/>
      <c r="G39" s="37">
        <v>0.84</v>
      </c>
      <c r="H39" s="38">
        <v>50</v>
      </c>
      <c r="I39" s="38" t="s">
        <v>40</v>
      </c>
      <c r="J39" s="38"/>
      <c r="K39" s="38"/>
      <c r="L39" s="38"/>
      <c r="M39" s="38"/>
      <c r="N39" s="38"/>
      <c r="O39" s="38">
        <f t="shared" si="6"/>
        <v>0</v>
      </c>
      <c r="P39" s="44">
        <v>200</v>
      </c>
      <c r="Q39" s="5">
        <v>20</v>
      </c>
      <c r="R39" s="5">
        <f t="shared" si="7"/>
        <v>20</v>
      </c>
      <c r="S39" s="5"/>
      <c r="T39" s="44">
        <v>20</v>
      </c>
      <c r="U39" s="45"/>
      <c r="V39" s="4" t="e">
        <f t="shared" si="8"/>
        <v>#DIV/0!</v>
      </c>
      <c r="W39" s="38" t="e">
        <f t="shared" si="9"/>
        <v>#DIV/0!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41" t="s">
        <v>162</v>
      </c>
      <c r="AI39" s="4">
        <f t="shared" si="4"/>
        <v>16.8</v>
      </c>
      <c r="AJ39" s="4">
        <f t="shared" si="5"/>
        <v>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4" t="s">
        <v>76</v>
      </c>
      <c r="B40" s="4" t="s">
        <v>39</v>
      </c>
      <c r="C40" s="4">
        <v>138</v>
      </c>
      <c r="D40" s="4">
        <v>220</v>
      </c>
      <c r="E40" s="4">
        <v>133</v>
      </c>
      <c r="F40" s="4">
        <v>182</v>
      </c>
      <c r="G40" s="7">
        <v>0.1</v>
      </c>
      <c r="H40" s="4">
        <v>45</v>
      </c>
      <c r="I40" s="4" t="s">
        <v>40</v>
      </c>
      <c r="J40" s="4">
        <v>138</v>
      </c>
      <c r="K40" s="4">
        <f t="shared" si="3"/>
        <v>-5</v>
      </c>
      <c r="L40" s="4"/>
      <c r="M40" s="4"/>
      <c r="N40" s="4"/>
      <c r="O40" s="4">
        <f t="shared" si="6"/>
        <v>26.6</v>
      </c>
      <c r="P40" s="5">
        <f t="shared" ref="P40:P75" si="14">13*O40-N40-F40</f>
        <v>163.80000000000001</v>
      </c>
      <c r="Q40" s="5">
        <v>200</v>
      </c>
      <c r="R40" s="5">
        <f t="shared" si="7"/>
        <v>100</v>
      </c>
      <c r="S40" s="5">
        <v>100</v>
      </c>
      <c r="T40" s="5">
        <v>217</v>
      </c>
      <c r="U40" s="4"/>
      <c r="V40" s="4">
        <f t="shared" si="8"/>
        <v>14.360902255639097</v>
      </c>
      <c r="W40" s="4">
        <f t="shared" si="9"/>
        <v>6.8421052631578947</v>
      </c>
      <c r="X40" s="4">
        <v>22.8</v>
      </c>
      <c r="Y40" s="4">
        <v>20.399999999999999</v>
      </c>
      <c r="Z40" s="4">
        <v>21</v>
      </c>
      <c r="AA40" s="4">
        <v>30.2</v>
      </c>
      <c r="AB40" s="4">
        <v>33.799999999999997</v>
      </c>
      <c r="AC40" s="4">
        <v>52.6</v>
      </c>
      <c r="AD40" s="4">
        <v>21.8</v>
      </c>
      <c r="AE40" s="4">
        <v>39</v>
      </c>
      <c r="AF40" s="4">
        <v>50</v>
      </c>
      <c r="AG40" s="4">
        <v>41.2</v>
      </c>
      <c r="AH40" s="4"/>
      <c r="AI40" s="4">
        <f t="shared" si="4"/>
        <v>10</v>
      </c>
      <c r="AJ40" s="4">
        <f t="shared" si="5"/>
        <v>10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4" t="s">
        <v>77</v>
      </c>
      <c r="B41" s="4" t="s">
        <v>39</v>
      </c>
      <c r="C41" s="4">
        <v>93</v>
      </c>
      <c r="D41" s="4">
        <v>378</v>
      </c>
      <c r="E41" s="4">
        <v>134</v>
      </c>
      <c r="F41" s="4">
        <v>279</v>
      </c>
      <c r="G41" s="7">
        <v>0.1</v>
      </c>
      <c r="H41" s="4">
        <v>60</v>
      </c>
      <c r="I41" s="4" t="s">
        <v>40</v>
      </c>
      <c r="J41" s="4">
        <v>140</v>
      </c>
      <c r="K41" s="4">
        <f t="shared" ref="K41:K73" si="15">E41-J41</f>
        <v>-6</v>
      </c>
      <c r="L41" s="4"/>
      <c r="M41" s="4"/>
      <c r="N41" s="4"/>
      <c r="O41" s="4">
        <f t="shared" si="6"/>
        <v>26.8</v>
      </c>
      <c r="P41" s="5">
        <f t="shared" si="14"/>
        <v>69.400000000000034</v>
      </c>
      <c r="Q41" s="5">
        <v>100</v>
      </c>
      <c r="R41" s="5">
        <f t="shared" si="7"/>
        <v>100</v>
      </c>
      <c r="S41" s="5"/>
      <c r="T41" s="5">
        <v>120</v>
      </c>
      <c r="U41" s="4"/>
      <c r="V41" s="4">
        <f t="shared" si="8"/>
        <v>14.141791044776118</v>
      </c>
      <c r="W41" s="4">
        <f t="shared" si="9"/>
        <v>10.41044776119403</v>
      </c>
      <c r="X41" s="4">
        <v>29.6</v>
      </c>
      <c r="Y41" s="4">
        <v>29.8</v>
      </c>
      <c r="Z41" s="4">
        <v>23.8</v>
      </c>
      <c r="AA41" s="4">
        <v>16.600000000000001</v>
      </c>
      <c r="AB41" s="4">
        <v>35.4</v>
      </c>
      <c r="AC41" s="4">
        <v>13</v>
      </c>
      <c r="AD41" s="4">
        <v>69.599999999999994</v>
      </c>
      <c r="AE41" s="4">
        <v>59.2</v>
      </c>
      <c r="AF41" s="4">
        <v>32.799999999999997</v>
      </c>
      <c r="AG41" s="4">
        <v>36.200000000000003</v>
      </c>
      <c r="AH41" s="4"/>
      <c r="AI41" s="4">
        <f t="shared" si="4"/>
        <v>10</v>
      </c>
      <c r="AJ41" s="4">
        <f t="shared" si="5"/>
        <v>0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4" t="s">
        <v>78</v>
      </c>
      <c r="B42" s="4" t="s">
        <v>39</v>
      </c>
      <c r="C42" s="4">
        <v>164</v>
      </c>
      <c r="D42" s="4">
        <v>280</v>
      </c>
      <c r="E42" s="4">
        <v>132</v>
      </c>
      <c r="F42" s="4">
        <v>280</v>
      </c>
      <c r="G42" s="7">
        <v>0.1</v>
      </c>
      <c r="H42" s="4">
        <v>60</v>
      </c>
      <c r="I42" s="4" t="s">
        <v>40</v>
      </c>
      <c r="J42" s="4">
        <v>157</v>
      </c>
      <c r="K42" s="4">
        <f t="shared" si="15"/>
        <v>-25</v>
      </c>
      <c r="L42" s="4"/>
      <c r="M42" s="4"/>
      <c r="N42" s="4"/>
      <c r="O42" s="4">
        <f t="shared" si="6"/>
        <v>26.4</v>
      </c>
      <c r="P42" s="5">
        <f t="shared" si="14"/>
        <v>63.199999999999989</v>
      </c>
      <c r="Q42" s="5">
        <v>100</v>
      </c>
      <c r="R42" s="5">
        <f t="shared" si="7"/>
        <v>100</v>
      </c>
      <c r="S42" s="5"/>
      <c r="T42" s="5">
        <v>110</v>
      </c>
      <c r="U42" s="4"/>
      <c r="V42" s="4">
        <f t="shared" si="8"/>
        <v>14.393939393939394</v>
      </c>
      <c r="W42" s="4">
        <f t="shared" si="9"/>
        <v>10.606060606060607</v>
      </c>
      <c r="X42" s="4">
        <v>27.6</v>
      </c>
      <c r="Y42" s="4">
        <v>17.600000000000001</v>
      </c>
      <c r="Z42" s="4">
        <v>22.2</v>
      </c>
      <c r="AA42" s="4">
        <v>31.8</v>
      </c>
      <c r="AB42" s="4">
        <v>34</v>
      </c>
      <c r="AC42" s="4">
        <v>19</v>
      </c>
      <c r="AD42" s="4">
        <v>60.2</v>
      </c>
      <c r="AE42" s="4">
        <v>57.8</v>
      </c>
      <c r="AF42" s="4">
        <v>32.799999999999997</v>
      </c>
      <c r="AG42" s="4">
        <v>35.4</v>
      </c>
      <c r="AH42" s="4"/>
      <c r="AI42" s="4">
        <f t="shared" si="4"/>
        <v>10</v>
      </c>
      <c r="AJ42" s="4">
        <f t="shared" si="5"/>
        <v>0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4" t="s">
        <v>79</v>
      </c>
      <c r="B43" s="4" t="s">
        <v>39</v>
      </c>
      <c r="C43" s="4">
        <v>91</v>
      </c>
      <c r="D43" s="4">
        <v>764</v>
      </c>
      <c r="E43" s="4">
        <v>203</v>
      </c>
      <c r="F43" s="4">
        <v>552</v>
      </c>
      <c r="G43" s="7">
        <v>0.4</v>
      </c>
      <c r="H43" s="4">
        <v>45</v>
      </c>
      <c r="I43" s="4" t="s">
        <v>40</v>
      </c>
      <c r="J43" s="4">
        <v>220</v>
      </c>
      <c r="K43" s="4">
        <f t="shared" si="15"/>
        <v>-17</v>
      </c>
      <c r="L43" s="4"/>
      <c r="M43" s="4"/>
      <c r="N43" s="4">
        <v>100</v>
      </c>
      <c r="O43" s="4">
        <f t="shared" si="6"/>
        <v>40.6</v>
      </c>
      <c r="P43" s="5"/>
      <c r="Q43" s="5">
        <f t="shared" si="11"/>
        <v>0</v>
      </c>
      <c r="R43" s="5">
        <f t="shared" si="7"/>
        <v>0</v>
      </c>
      <c r="S43" s="5"/>
      <c r="T43" s="5"/>
      <c r="U43" s="4"/>
      <c r="V43" s="4">
        <f t="shared" si="8"/>
        <v>16.059113300492609</v>
      </c>
      <c r="W43" s="4">
        <f t="shared" si="9"/>
        <v>16.059113300492609</v>
      </c>
      <c r="X43" s="4">
        <v>61.4</v>
      </c>
      <c r="Y43" s="4">
        <v>76.8</v>
      </c>
      <c r="Z43" s="4">
        <v>28.6</v>
      </c>
      <c r="AA43" s="4">
        <v>56.8</v>
      </c>
      <c r="AB43" s="4">
        <v>34.4</v>
      </c>
      <c r="AC43" s="4">
        <v>40.6</v>
      </c>
      <c r="AD43" s="4">
        <v>52.8</v>
      </c>
      <c r="AE43" s="4">
        <v>36</v>
      </c>
      <c r="AF43" s="4">
        <v>39.799999999999997</v>
      </c>
      <c r="AG43" s="4">
        <v>35.4</v>
      </c>
      <c r="AH43" s="4"/>
      <c r="AI43" s="4">
        <f t="shared" si="4"/>
        <v>0</v>
      </c>
      <c r="AJ43" s="4">
        <f t="shared" si="5"/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4" t="s">
        <v>80</v>
      </c>
      <c r="B44" s="4" t="s">
        <v>39</v>
      </c>
      <c r="C44" s="4">
        <v>86</v>
      </c>
      <c r="D44" s="4">
        <v>30</v>
      </c>
      <c r="E44" s="4">
        <v>26</v>
      </c>
      <c r="F44" s="4">
        <v>82</v>
      </c>
      <c r="G44" s="7">
        <v>0.3</v>
      </c>
      <c r="H44" s="4" t="e">
        <v>#N/A</v>
      </c>
      <c r="I44" s="4" t="s">
        <v>40</v>
      </c>
      <c r="J44" s="4">
        <v>32</v>
      </c>
      <c r="K44" s="4">
        <f t="shared" si="15"/>
        <v>-6</v>
      </c>
      <c r="L44" s="4"/>
      <c r="M44" s="4"/>
      <c r="N44" s="11">
        <v>100</v>
      </c>
      <c r="O44" s="4">
        <f t="shared" si="6"/>
        <v>5.2</v>
      </c>
      <c r="P44" s="5"/>
      <c r="Q44" s="5">
        <f t="shared" si="11"/>
        <v>0</v>
      </c>
      <c r="R44" s="5">
        <f t="shared" si="7"/>
        <v>0</v>
      </c>
      <c r="S44" s="5"/>
      <c r="T44" s="5"/>
      <c r="U44" s="4"/>
      <c r="V44" s="4">
        <f t="shared" si="8"/>
        <v>35</v>
      </c>
      <c r="W44" s="4">
        <f t="shared" si="9"/>
        <v>35</v>
      </c>
      <c r="X44" s="4">
        <v>1.8</v>
      </c>
      <c r="Y44" s="4">
        <v>3.6</v>
      </c>
      <c r="Z44" s="4">
        <v>9.6</v>
      </c>
      <c r="AA44" s="4">
        <v>7.4</v>
      </c>
      <c r="AB44" s="4">
        <v>4.5999999999999996</v>
      </c>
      <c r="AC44" s="4">
        <v>10.199999999999999</v>
      </c>
      <c r="AD44" s="4">
        <v>14.8</v>
      </c>
      <c r="AE44" s="4">
        <v>13.8</v>
      </c>
      <c r="AF44" s="4">
        <v>19</v>
      </c>
      <c r="AG44" s="4">
        <v>10.6</v>
      </c>
      <c r="AH44" s="25" t="s">
        <v>71</v>
      </c>
      <c r="AI44" s="4">
        <f t="shared" si="4"/>
        <v>0</v>
      </c>
      <c r="AJ44" s="4">
        <f t="shared" si="5"/>
        <v>0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4" t="s">
        <v>81</v>
      </c>
      <c r="B45" s="4" t="s">
        <v>36</v>
      </c>
      <c r="C45" s="4">
        <v>245.899</v>
      </c>
      <c r="D45" s="4">
        <v>365.66800000000001</v>
      </c>
      <c r="E45" s="4">
        <v>194.471</v>
      </c>
      <c r="F45" s="4">
        <v>366.048</v>
      </c>
      <c r="G45" s="7">
        <v>1</v>
      </c>
      <c r="H45" s="4">
        <v>60</v>
      </c>
      <c r="I45" s="4" t="s">
        <v>44</v>
      </c>
      <c r="J45" s="4">
        <v>198.2</v>
      </c>
      <c r="K45" s="4">
        <f t="shared" si="15"/>
        <v>-3.728999999999985</v>
      </c>
      <c r="L45" s="4"/>
      <c r="M45" s="4"/>
      <c r="N45" s="4">
        <v>100</v>
      </c>
      <c r="O45" s="4">
        <f t="shared" si="6"/>
        <v>38.894199999999998</v>
      </c>
      <c r="P45" s="5">
        <f>14*O45-N45-F45</f>
        <v>78.47079999999994</v>
      </c>
      <c r="Q45" s="5">
        <v>110</v>
      </c>
      <c r="R45" s="5">
        <f t="shared" si="7"/>
        <v>110</v>
      </c>
      <c r="S45" s="5"/>
      <c r="T45" s="5">
        <v>110</v>
      </c>
      <c r="U45" s="4"/>
      <c r="V45" s="4">
        <f t="shared" si="8"/>
        <v>14.810640146859944</v>
      </c>
      <c r="W45" s="4">
        <f t="shared" si="9"/>
        <v>11.982454967578715</v>
      </c>
      <c r="X45" s="4">
        <v>44.018000000000001</v>
      </c>
      <c r="Y45" s="4">
        <v>43.773200000000003</v>
      </c>
      <c r="Z45" s="4">
        <v>33.919600000000003</v>
      </c>
      <c r="AA45" s="4">
        <v>47.7804</v>
      </c>
      <c r="AB45" s="4">
        <v>52.772799999999997</v>
      </c>
      <c r="AC45" s="4">
        <v>53.555199999999999</v>
      </c>
      <c r="AD45" s="4">
        <v>77.083799999999997</v>
      </c>
      <c r="AE45" s="4">
        <v>64.191600000000008</v>
      </c>
      <c r="AF45" s="4">
        <v>51.069200000000002</v>
      </c>
      <c r="AG45" s="4">
        <v>45.866199999999999</v>
      </c>
      <c r="AH45" s="4"/>
      <c r="AI45" s="4">
        <f t="shared" si="4"/>
        <v>110</v>
      </c>
      <c r="AJ45" s="4">
        <f t="shared" si="5"/>
        <v>0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4" t="s">
        <v>82</v>
      </c>
      <c r="B46" s="4" t="s">
        <v>36</v>
      </c>
      <c r="C46" s="4">
        <v>297.63200000000001</v>
      </c>
      <c r="D46" s="4">
        <v>359.21</v>
      </c>
      <c r="E46" s="4">
        <v>304.86799999999999</v>
      </c>
      <c r="F46" s="4">
        <v>280.27999999999997</v>
      </c>
      <c r="G46" s="7">
        <v>1</v>
      </c>
      <c r="H46" s="4">
        <v>45</v>
      </c>
      <c r="I46" s="4" t="s">
        <v>40</v>
      </c>
      <c r="J46" s="4">
        <v>312.3</v>
      </c>
      <c r="K46" s="4">
        <f t="shared" si="15"/>
        <v>-7.4320000000000164</v>
      </c>
      <c r="L46" s="4"/>
      <c r="M46" s="4"/>
      <c r="N46" s="4">
        <v>100</v>
      </c>
      <c r="O46" s="4">
        <f t="shared" si="6"/>
        <v>60.973599999999998</v>
      </c>
      <c r="P46" s="5">
        <f t="shared" si="14"/>
        <v>412.3768</v>
      </c>
      <c r="Q46" s="49">
        <v>480</v>
      </c>
      <c r="R46" s="5">
        <f t="shared" si="7"/>
        <v>280</v>
      </c>
      <c r="S46" s="49">
        <v>200</v>
      </c>
      <c r="T46" s="5">
        <v>530</v>
      </c>
      <c r="U46" s="4"/>
      <c r="V46" s="4">
        <f t="shared" si="8"/>
        <v>14.109057034519857</v>
      </c>
      <c r="W46" s="4">
        <f t="shared" si="9"/>
        <v>6.2367975648477376</v>
      </c>
      <c r="X46" s="4">
        <v>43.851599999999998</v>
      </c>
      <c r="Y46" s="4">
        <v>40.589399999999998</v>
      </c>
      <c r="Z46" s="4">
        <v>43.712200000000003</v>
      </c>
      <c r="AA46" s="4">
        <v>45.191800000000001</v>
      </c>
      <c r="AB46" s="4">
        <v>43.186</v>
      </c>
      <c r="AC46" s="4">
        <v>50.336599999999997</v>
      </c>
      <c r="AD46" s="4">
        <v>36.656999999999996</v>
      </c>
      <c r="AE46" s="4">
        <v>35.595399999999998</v>
      </c>
      <c r="AF46" s="4">
        <v>38.465800000000002</v>
      </c>
      <c r="AG46" s="4">
        <v>42.874600000000001</v>
      </c>
      <c r="AH46" s="4"/>
      <c r="AI46" s="4">
        <f t="shared" si="4"/>
        <v>280</v>
      </c>
      <c r="AJ46" s="4">
        <f t="shared" si="5"/>
        <v>200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4" t="s">
        <v>83</v>
      </c>
      <c r="B47" s="4" t="s">
        <v>36</v>
      </c>
      <c r="C47" s="4">
        <v>167.39400000000001</v>
      </c>
      <c r="D47" s="4">
        <v>481.62700000000001</v>
      </c>
      <c r="E47" s="4">
        <v>252.96600000000001</v>
      </c>
      <c r="F47" s="4">
        <v>326.94499999999999</v>
      </c>
      <c r="G47" s="7">
        <v>1</v>
      </c>
      <c r="H47" s="4">
        <v>45</v>
      </c>
      <c r="I47" s="4" t="s">
        <v>40</v>
      </c>
      <c r="J47" s="4">
        <v>257.3</v>
      </c>
      <c r="K47" s="4">
        <f t="shared" si="15"/>
        <v>-4.3340000000000032</v>
      </c>
      <c r="L47" s="4"/>
      <c r="M47" s="4"/>
      <c r="N47" s="4">
        <v>200</v>
      </c>
      <c r="O47" s="4">
        <f t="shared" si="6"/>
        <v>50.593200000000003</v>
      </c>
      <c r="P47" s="5">
        <f t="shared" si="14"/>
        <v>130.7666000000001</v>
      </c>
      <c r="Q47" s="5">
        <v>290</v>
      </c>
      <c r="R47" s="5">
        <f t="shared" si="7"/>
        <v>190</v>
      </c>
      <c r="S47" s="5">
        <v>100</v>
      </c>
      <c r="T47" s="5">
        <v>230</v>
      </c>
      <c r="U47" s="4"/>
      <c r="V47" s="4">
        <f t="shared" si="8"/>
        <v>16.147328099428378</v>
      </c>
      <c r="W47" s="4">
        <f t="shared" si="9"/>
        <v>10.415332495276044</v>
      </c>
      <c r="X47" s="4">
        <v>52.731200000000001</v>
      </c>
      <c r="Y47" s="4">
        <v>45.7014</v>
      </c>
      <c r="Z47" s="4">
        <v>39.399000000000001</v>
      </c>
      <c r="AA47" s="4">
        <v>40.0306</v>
      </c>
      <c r="AB47" s="4">
        <v>44.078000000000003</v>
      </c>
      <c r="AC47" s="4">
        <v>43.291800000000002</v>
      </c>
      <c r="AD47" s="4">
        <v>47.689</v>
      </c>
      <c r="AE47" s="4">
        <v>43.711399999999998</v>
      </c>
      <c r="AF47" s="4">
        <v>39.905799999999999</v>
      </c>
      <c r="AG47" s="4">
        <v>43.5002</v>
      </c>
      <c r="AH47" s="4"/>
      <c r="AI47" s="4">
        <f t="shared" si="4"/>
        <v>190</v>
      </c>
      <c r="AJ47" s="4">
        <f t="shared" si="5"/>
        <v>100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4" t="s">
        <v>84</v>
      </c>
      <c r="B48" s="4" t="s">
        <v>39</v>
      </c>
      <c r="C48" s="4">
        <v>26</v>
      </c>
      <c r="D48" s="4">
        <v>1</v>
      </c>
      <c r="E48" s="4">
        <v>14</v>
      </c>
      <c r="F48" s="4">
        <v>12</v>
      </c>
      <c r="G48" s="7">
        <v>0.09</v>
      </c>
      <c r="H48" s="4">
        <v>45</v>
      </c>
      <c r="I48" s="4" t="s">
        <v>40</v>
      </c>
      <c r="J48" s="4">
        <v>14</v>
      </c>
      <c r="K48" s="4">
        <f t="shared" si="15"/>
        <v>0</v>
      </c>
      <c r="L48" s="4"/>
      <c r="M48" s="4"/>
      <c r="N48" s="4"/>
      <c r="O48" s="4">
        <f t="shared" si="6"/>
        <v>2.8</v>
      </c>
      <c r="P48" s="5">
        <f t="shared" si="14"/>
        <v>24.4</v>
      </c>
      <c r="Q48" s="5">
        <v>30</v>
      </c>
      <c r="R48" s="5">
        <f t="shared" si="7"/>
        <v>30</v>
      </c>
      <c r="S48" s="5"/>
      <c r="T48" s="5">
        <v>30</v>
      </c>
      <c r="U48" s="4"/>
      <c r="V48" s="4">
        <f t="shared" si="8"/>
        <v>15.000000000000002</v>
      </c>
      <c r="W48" s="4">
        <f t="shared" si="9"/>
        <v>4.2857142857142856</v>
      </c>
      <c r="X48" s="4">
        <v>1.4</v>
      </c>
      <c r="Y48" s="4">
        <v>0.4</v>
      </c>
      <c r="Z48" s="4">
        <v>2.4</v>
      </c>
      <c r="AA48" s="4">
        <v>3</v>
      </c>
      <c r="AB48" s="4">
        <v>0.2</v>
      </c>
      <c r="AC48" s="4">
        <v>3</v>
      </c>
      <c r="AD48" s="4">
        <v>3.6</v>
      </c>
      <c r="AE48" s="4">
        <v>4</v>
      </c>
      <c r="AF48" s="4">
        <v>2.6</v>
      </c>
      <c r="AG48" s="4">
        <v>0.8</v>
      </c>
      <c r="AH48" s="26" t="s">
        <v>42</v>
      </c>
      <c r="AI48" s="4">
        <f t="shared" si="4"/>
        <v>2.6999999999999997</v>
      </c>
      <c r="AJ48" s="4">
        <f t="shared" si="5"/>
        <v>0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4" t="s">
        <v>85</v>
      </c>
      <c r="B49" s="4" t="s">
        <v>36</v>
      </c>
      <c r="C49" s="4">
        <v>144.721</v>
      </c>
      <c r="D49" s="4">
        <v>426.21800000000002</v>
      </c>
      <c r="E49" s="4">
        <v>223.61799999999999</v>
      </c>
      <c r="F49" s="4">
        <v>300.55200000000002</v>
      </c>
      <c r="G49" s="7">
        <v>1</v>
      </c>
      <c r="H49" s="4">
        <v>45</v>
      </c>
      <c r="I49" s="4" t="s">
        <v>40</v>
      </c>
      <c r="J49" s="4">
        <v>223</v>
      </c>
      <c r="K49" s="4">
        <f t="shared" si="15"/>
        <v>0.617999999999995</v>
      </c>
      <c r="L49" s="4"/>
      <c r="M49" s="4"/>
      <c r="N49" s="4"/>
      <c r="O49" s="4">
        <f t="shared" si="6"/>
        <v>44.723599999999998</v>
      </c>
      <c r="P49" s="5">
        <f t="shared" si="14"/>
        <v>280.85479999999995</v>
      </c>
      <c r="Q49" s="5">
        <v>320</v>
      </c>
      <c r="R49" s="5">
        <f t="shared" si="7"/>
        <v>165</v>
      </c>
      <c r="S49" s="5">
        <v>155</v>
      </c>
      <c r="T49" s="5">
        <v>370</v>
      </c>
      <c r="U49" s="4"/>
      <c r="V49" s="4">
        <f t="shared" si="8"/>
        <v>13.875269432693255</v>
      </c>
      <c r="W49" s="4">
        <f t="shared" si="9"/>
        <v>6.7202103587367752</v>
      </c>
      <c r="X49" s="4">
        <v>32.197800000000001</v>
      </c>
      <c r="Y49" s="4">
        <v>30.555399999999999</v>
      </c>
      <c r="Z49" s="4">
        <v>28.261399999999998</v>
      </c>
      <c r="AA49" s="4">
        <v>37.157200000000003</v>
      </c>
      <c r="AB49" s="4">
        <v>39.151799999999987</v>
      </c>
      <c r="AC49" s="4">
        <v>33.187800000000003</v>
      </c>
      <c r="AD49" s="4">
        <v>38.102999999999987</v>
      </c>
      <c r="AE49" s="4">
        <v>29.477</v>
      </c>
      <c r="AF49" s="4">
        <v>28.810400000000001</v>
      </c>
      <c r="AG49" s="4">
        <v>29.804200000000002</v>
      </c>
      <c r="AH49" s="4"/>
      <c r="AI49" s="4">
        <f t="shared" si="4"/>
        <v>165</v>
      </c>
      <c r="AJ49" s="4">
        <f t="shared" si="5"/>
        <v>155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5.75" thickBot="1" x14ac:dyDescent="0.3">
      <c r="A50" s="4" t="s">
        <v>86</v>
      </c>
      <c r="B50" s="4" t="s">
        <v>36</v>
      </c>
      <c r="C50" s="4">
        <v>146.29300000000001</v>
      </c>
      <c r="D50" s="4">
        <v>504.72300000000001</v>
      </c>
      <c r="E50" s="4">
        <v>174.952</v>
      </c>
      <c r="F50" s="4">
        <v>417.411</v>
      </c>
      <c r="G50" s="7">
        <v>1</v>
      </c>
      <c r="H50" s="4">
        <v>45</v>
      </c>
      <c r="I50" s="4" t="s">
        <v>40</v>
      </c>
      <c r="J50" s="4">
        <v>161.80000000000001</v>
      </c>
      <c r="K50" s="4">
        <f t="shared" si="15"/>
        <v>13.151999999999987</v>
      </c>
      <c r="L50" s="4"/>
      <c r="M50" s="4"/>
      <c r="N50" s="4"/>
      <c r="O50" s="4">
        <f t="shared" si="6"/>
        <v>34.990400000000001</v>
      </c>
      <c r="P50" s="5">
        <f t="shared" si="14"/>
        <v>37.464200000000005</v>
      </c>
      <c r="Q50" s="5">
        <v>10</v>
      </c>
      <c r="R50" s="5">
        <f t="shared" si="7"/>
        <v>10</v>
      </c>
      <c r="S50" s="5"/>
      <c r="T50" s="5">
        <v>10</v>
      </c>
      <c r="U50" s="4"/>
      <c r="V50" s="4">
        <f t="shared" si="8"/>
        <v>12.215093282728978</v>
      </c>
      <c r="W50" s="4">
        <f t="shared" si="9"/>
        <v>11.929300608166811</v>
      </c>
      <c r="X50" s="4">
        <v>42.936999999999998</v>
      </c>
      <c r="Y50" s="4">
        <v>32.451000000000001</v>
      </c>
      <c r="Z50" s="4">
        <v>30.9376</v>
      </c>
      <c r="AA50" s="4">
        <v>38.764600000000002</v>
      </c>
      <c r="AB50" s="4">
        <v>42.788200000000003</v>
      </c>
      <c r="AC50" s="4">
        <v>38.3904</v>
      </c>
      <c r="AD50" s="4">
        <v>34.041800000000002</v>
      </c>
      <c r="AE50" s="4">
        <v>40.388199999999998</v>
      </c>
      <c r="AF50" s="4">
        <v>47.028599999999997</v>
      </c>
      <c r="AG50" s="4">
        <v>30.5852</v>
      </c>
      <c r="AH50" s="4"/>
      <c r="AI50" s="4">
        <f t="shared" si="4"/>
        <v>10</v>
      </c>
      <c r="AJ50" s="4">
        <f t="shared" si="5"/>
        <v>0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29" t="s">
        <v>87</v>
      </c>
      <c r="B51" s="30" t="s">
        <v>39</v>
      </c>
      <c r="C51" s="30">
        <v>184</v>
      </c>
      <c r="D51" s="30">
        <v>1176</v>
      </c>
      <c r="E51" s="30">
        <v>278</v>
      </c>
      <c r="F51" s="31">
        <v>908</v>
      </c>
      <c r="G51" s="32">
        <v>0</v>
      </c>
      <c r="H51" s="33">
        <v>45</v>
      </c>
      <c r="I51" s="34" t="s">
        <v>37</v>
      </c>
      <c r="J51" s="33">
        <v>349</v>
      </c>
      <c r="K51" s="33">
        <f t="shared" si="15"/>
        <v>-71</v>
      </c>
      <c r="L51" s="33"/>
      <c r="M51" s="33"/>
      <c r="N51" s="33"/>
      <c r="O51" s="33">
        <f t="shared" si="6"/>
        <v>55.6</v>
      </c>
      <c r="P51" s="39"/>
      <c r="Q51" s="5">
        <f t="shared" si="11"/>
        <v>0</v>
      </c>
      <c r="R51" s="5">
        <f t="shared" si="7"/>
        <v>0</v>
      </c>
      <c r="S51" s="5"/>
      <c r="T51" s="39"/>
      <c r="U51" s="33"/>
      <c r="V51" s="4">
        <f t="shared" si="8"/>
        <v>16.330935251798561</v>
      </c>
      <c r="W51" s="33">
        <f t="shared" si="9"/>
        <v>16.330935251798561</v>
      </c>
      <c r="X51" s="33">
        <v>85.6</v>
      </c>
      <c r="Y51" s="33">
        <v>103</v>
      </c>
      <c r="Z51" s="33">
        <v>68.400000000000006</v>
      </c>
      <c r="AA51" s="33">
        <v>82.2</v>
      </c>
      <c r="AB51" s="33">
        <v>115.2</v>
      </c>
      <c r="AC51" s="33">
        <v>94</v>
      </c>
      <c r="AD51" s="33">
        <v>188.4</v>
      </c>
      <c r="AE51" s="33">
        <v>126.4</v>
      </c>
      <c r="AF51" s="33">
        <v>104.4</v>
      </c>
      <c r="AG51" s="33">
        <v>88</v>
      </c>
      <c r="AH51" s="34" t="s">
        <v>164</v>
      </c>
      <c r="AI51" s="4">
        <f t="shared" si="4"/>
        <v>0</v>
      </c>
      <c r="AJ51" s="4">
        <f t="shared" si="5"/>
        <v>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s="17" customFormat="1" ht="15.75" thickBot="1" x14ac:dyDescent="0.3">
      <c r="A52" s="27" t="s">
        <v>163</v>
      </c>
      <c r="B52" s="28" t="s">
        <v>39</v>
      </c>
      <c r="C52" s="35"/>
      <c r="D52" s="35"/>
      <c r="E52" s="35"/>
      <c r="F52" s="36"/>
      <c r="G52" s="37">
        <v>0.28000000000000003</v>
      </c>
      <c r="H52" s="38">
        <v>50</v>
      </c>
      <c r="I52" s="38" t="s">
        <v>40</v>
      </c>
      <c r="J52" s="38"/>
      <c r="K52" s="38"/>
      <c r="L52" s="38"/>
      <c r="M52" s="38"/>
      <c r="N52" s="38"/>
      <c r="O52" s="38">
        <f t="shared" ref="O52" si="16">E52/5</f>
        <v>0</v>
      </c>
      <c r="P52" s="40"/>
      <c r="Q52" s="5">
        <f t="shared" si="11"/>
        <v>0</v>
      </c>
      <c r="R52" s="5">
        <f t="shared" si="7"/>
        <v>0</v>
      </c>
      <c r="S52" s="5"/>
      <c r="T52" s="40"/>
      <c r="U52" s="38"/>
      <c r="V52" s="4" t="e">
        <f t="shared" si="8"/>
        <v>#DIV/0!</v>
      </c>
      <c r="W52" s="38" t="e">
        <f t="shared" ref="W52" si="17">(F52+N52)/O52</f>
        <v>#DIV/0!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41" t="s">
        <v>165</v>
      </c>
      <c r="AI52" s="4">
        <f t="shared" si="4"/>
        <v>0</v>
      </c>
      <c r="AJ52" s="4">
        <f t="shared" si="5"/>
        <v>0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29" t="s">
        <v>88</v>
      </c>
      <c r="B53" s="30" t="s">
        <v>39</v>
      </c>
      <c r="C53" s="30">
        <v>-6</v>
      </c>
      <c r="D53" s="30">
        <v>1247</v>
      </c>
      <c r="E53" s="30">
        <v>470</v>
      </c>
      <c r="F53" s="31">
        <v>769</v>
      </c>
      <c r="G53" s="32">
        <v>0</v>
      </c>
      <c r="H53" s="33">
        <v>45</v>
      </c>
      <c r="I53" s="34" t="s">
        <v>37</v>
      </c>
      <c r="J53" s="33">
        <v>471</v>
      </c>
      <c r="K53" s="33">
        <f t="shared" si="15"/>
        <v>-1</v>
      </c>
      <c r="L53" s="33"/>
      <c r="M53" s="33"/>
      <c r="N53" s="33"/>
      <c r="O53" s="33">
        <f t="shared" si="6"/>
        <v>94</v>
      </c>
      <c r="P53" s="39"/>
      <c r="Q53" s="5">
        <f t="shared" si="11"/>
        <v>0</v>
      </c>
      <c r="R53" s="5">
        <f t="shared" si="7"/>
        <v>0</v>
      </c>
      <c r="S53" s="5"/>
      <c r="T53" s="39"/>
      <c r="U53" s="33"/>
      <c r="V53" s="4">
        <f t="shared" si="8"/>
        <v>8.1808510638297864</v>
      </c>
      <c r="W53" s="33">
        <f t="shared" si="9"/>
        <v>8.1808510638297864</v>
      </c>
      <c r="X53" s="33">
        <v>39.4</v>
      </c>
      <c r="Y53" s="33">
        <v>115.8</v>
      </c>
      <c r="Z53" s="33">
        <v>56.2</v>
      </c>
      <c r="AA53" s="33">
        <v>63.4</v>
      </c>
      <c r="AB53" s="33">
        <v>53.8</v>
      </c>
      <c r="AC53" s="33">
        <v>41.8</v>
      </c>
      <c r="AD53" s="33">
        <v>125.8</v>
      </c>
      <c r="AE53" s="33">
        <v>74.400000000000006</v>
      </c>
      <c r="AF53" s="33">
        <v>93.8</v>
      </c>
      <c r="AG53" s="33">
        <v>86.6</v>
      </c>
      <c r="AH53" s="34" t="s">
        <v>168</v>
      </c>
      <c r="AI53" s="4">
        <f t="shared" si="4"/>
        <v>0</v>
      </c>
      <c r="AJ53" s="4">
        <f t="shared" si="5"/>
        <v>0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s="17" customFormat="1" ht="15.75" thickBot="1" x14ac:dyDescent="0.3">
      <c r="A54" s="27" t="s">
        <v>166</v>
      </c>
      <c r="B54" s="28" t="s">
        <v>39</v>
      </c>
      <c r="C54" s="35"/>
      <c r="D54" s="35"/>
      <c r="E54" s="35"/>
      <c r="F54" s="36"/>
      <c r="G54" s="37">
        <v>0.35</v>
      </c>
      <c r="H54" s="38">
        <v>50</v>
      </c>
      <c r="I54" s="38" t="s">
        <v>40</v>
      </c>
      <c r="J54" s="38"/>
      <c r="K54" s="38"/>
      <c r="L54" s="38"/>
      <c r="M54" s="38"/>
      <c r="N54" s="38"/>
      <c r="O54" s="38">
        <f t="shared" si="6"/>
        <v>0</v>
      </c>
      <c r="P54" s="40">
        <v>400</v>
      </c>
      <c r="Q54" s="44">
        <v>500</v>
      </c>
      <c r="R54" s="5">
        <f t="shared" si="7"/>
        <v>250</v>
      </c>
      <c r="S54" s="44">
        <v>250</v>
      </c>
      <c r="T54" s="40">
        <v>540</v>
      </c>
      <c r="U54" s="38"/>
      <c r="V54" s="4" t="e">
        <f t="shared" si="8"/>
        <v>#DIV/0!</v>
      </c>
      <c r="W54" s="38" t="e">
        <f t="shared" si="9"/>
        <v>#DIV/0!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41" t="s">
        <v>167</v>
      </c>
      <c r="AI54" s="4">
        <f t="shared" si="4"/>
        <v>87.5</v>
      </c>
      <c r="AJ54" s="4">
        <f t="shared" si="5"/>
        <v>87.5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5.75" thickBot="1" x14ac:dyDescent="0.3">
      <c r="A55" s="4" t="s">
        <v>89</v>
      </c>
      <c r="B55" s="4" t="s">
        <v>39</v>
      </c>
      <c r="C55" s="4">
        <v>8</v>
      </c>
      <c r="D55" s="4">
        <v>1120</v>
      </c>
      <c r="E55" s="4">
        <v>326</v>
      </c>
      <c r="F55" s="4">
        <v>792</v>
      </c>
      <c r="G55" s="7">
        <v>0.28000000000000003</v>
      </c>
      <c r="H55" s="4">
        <v>45</v>
      </c>
      <c r="I55" s="4" t="s">
        <v>40</v>
      </c>
      <c r="J55" s="4">
        <v>339</v>
      </c>
      <c r="K55" s="4">
        <f t="shared" si="15"/>
        <v>-13</v>
      </c>
      <c r="L55" s="4"/>
      <c r="M55" s="4"/>
      <c r="N55" s="4"/>
      <c r="O55" s="4">
        <f t="shared" si="6"/>
        <v>65.2</v>
      </c>
      <c r="P55" s="5">
        <f t="shared" si="14"/>
        <v>55.600000000000023</v>
      </c>
      <c r="Q55" s="5">
        <v>120</v>
      </c>
      <c r="R55" s="5">
        <f t="shared" si="7"/>
        <v>120</v>
      </c>
      <c r="S55" s="5"/>
      <c r="T55" s="5">
        <v>190</v>
      </c>
      <c r="U55" s="4"/>
      <c r="V55" s="4">
        <f t="shared" si="8"/>
        <v>13.987730061349692</v>
      </c>
      <c r="W55" s="4">
        <f t="shared" si="9"/>
        <v>12.14723926380368</v>
      </c>
      <c r="X55" s="4">
        <v>52.8</v>
      </c>
      <c r="Y55" s="4">
        <v>120</v>
      </c>
      <c r="Z55" s="4">
        <v>59</v>
      </c>
      <c r="AA55" s="4">
        <v>68.400000000000006</v>
      </c>
      <c r="AB55" s="4">
        <v>83.4</v>
      </c>
      <c r="AC55" s="4">
        <v>83.6</v>
      </c>
      <c r="AD55" s="4">
        <v>161.80000000000001</v>
      </c>
      <c r="AE55" s="4">
        <v>109.6</v>
      </c>
      <c r="AF55" s="4">
        <v>94.2</v>
      </c>
      <c r="AG55" s="4">
        <v>79.8</v>
      </c>
      <c r="AH55" s="4"/>
      <c r="AI55" s="4">
        <f t="shared" si="4"/>
        <v>33.6</v>
      </c>
      <c r="AJ55" s="4">
        <f t="shared" si="5"/>
        <v>0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29" t="s">
        <v>90</v>
      </c>
      <c r="B56" s="30" t="s">
        <v>39</v>
      </c>
      <c r="C56" s="30">
        <v>269</v>
      </c>
      <c r="D56" s="30">
        <v>1529</v>
      </c>
      <c r="E56" s="30">
        <v>539</v>
      </c>
      <c r="F56" s="31">
        <v>1050</v>
      </c>
      <c r="G56" s="32">
        <v>0</v>
      </c>
      <c r="H56" s="33">
        <v>45</v>
      </c>
      <c r="I56" s="34" t="s">
        <v>37</v>
      </c>
      <c r="J56" s="33">
        <v>620</v>
      </c>
      <c r="K56" s="33">
        <f t="shared" si="15"/>
        <v>-81</v>
      </c>
      <c r="L56" s="33"/>
      <c r="M56" s="33"/>
      <c r="N56" s="33"/>
      <c r="O56" s="33">
        <f t="shared" si="6"/>
        <v>107.8</v>
      </c>
      <c r="P56" s="39"/>
      <c r="Q56" s="5">
        <f t="shared" si="11"/>
        <v>0</v>
      </c>
      <c r="R56" s="5">
        <f t="shared" si="7"/>
        <v>0</v>
      </c>
      <c r="S56" s="5"/>
      <c r="T56" s="39"/>
      <c r="U56" s="33"/>
      <c r="V56" s="4">
        <f t="shared" si="8"/>
        <v>9.7402597402597397</v>
      </c>
      <c r="W56" s="33">
        <f t="shared" si="9"/>
        <v>9.7402597402597397</v>
      </c>
      <c r="X56" s="33">
        <v>109</v>
      </c>
      <c r="Y56" s="33">
        <v>125.6</v>
      </c>
      <c r="Z56" s="33">
        <v>85.2</v>
      </c>
      <c r="AA56" s="33">
        <v>88.4</v>
      </c>
      <c r="AB56" s="33">
        <v>110.2</v>
      </c>
      <c r="AC56" s="33">
        <v>78.2</v>
      </c>
      <c r="AD56" s="33">
        <v>175.4</v>
      </c>
      <c r="AE56" s="33">
        <v>124.4</v>
      </c>
      <c r="AF56" s="33">
        <v>85.6</v>
      </c>
      <c r="AG56" s="33">
        <v>81.8</v>
      </c>
      <c r="AH56" s="34" t="s">
        <v>170</v>
      </c>
      <c r="AI56" s="4">
        <f t="shared" si="4"/>
        <v>0</v>
      </c>
      <c r="AJ56" s="4">
        <f t="shared" si="5"/>
        <v>0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s="17" customFormat="1" ht="15.75" thickBot="1" x14ac:dyDescent="0.3">
      <c r="A57" s="27" t="s">
        <v>169</v>
      </c>
      <c r="B57" s="28" t="s">
        <v>39</v>
      </c>
      <c r="C57" s="35"/>
      <c r="D57" s="35"/>
      <c r="E57" s="35"/>
      <c r="F57" s="36"/>
      <c r="G57" s="37">
        <v>0.35</v>
      </c>
      <c r="H57" s="38">
        <v>50</v>
      </c>
      <c r="I57" s="38" t="s">
        <v>40</v>
      </c>
      <c r="J57" s="38"/>
      <c r="K57" s="38"/>
      <c r="L57" s="38"/>
      <c r="M57" s="38"/>
      <c r="N57" s="38"/>
      <c r="O57" s="38">
        <f t="shared" si="6"/>
        <v>0</v>
      </c>
      <c r="P57" s="40">
        <v>400</v>
      </c>
      <c r="Q57" s="44">
        <v>450</v>
      </c>
      <c r="R57" s="5">
        <f t="shared" si="7"/>
        <v>250</v>
      </c>
      <c r="S57" s="44">
        <v>200</v>
      </c>
      <c r="T57" s="40">
        <v>550</v>
      </c>
      <c r="U57" s="38"/>
      <c r="V57" s="4" t="e">
        <f t="shared" si="8"/>
        <v>#DIV/0!</v>
      </c>
      <c r="W57" s="38" t="e">
        <f t="shared" si="9"/>
        <v>#DIV/0!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41" t="s">
        <v>171</v>
      </c>
      <c r="AI57" s="4">
        <f t="shared" si="4"/>
        <v>87.5</v>
      </c>
      <c r="AJ57" s="4">
        <f t="shared" si="5"/>
        <v>70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4" t="s">
        <v>91</v>
      </c>
      <c r="B58" s="4" t="s">
        <v>39</v>
      </c>
      <c r="C58" s="4"/>
      <c r="D58" s="4">
        <v>1536</v>
      </c>
      <c r="E58" s="4">
        <v>307</v>
      </c>
      <c r="F58" s="4">
        <v>1229</v>
      </c>
      <c r="G58" s="7">
        <v>0.35</v>
      </c>
      <c r="H58" s="4">
        <v>45</v>
      </c>
      <c r="I58" s="4" t="s">
        <v>52</v>
      </c>
      <c r="J58" s="4">
        <v>308</v>
      </c>
      <c r="K58" s="4">
        <f t="shared" si="15"/>
        <v>-1</v>
      </c>
      <c r="L58" s="4"/>
      <c r="M58" s="4"/>
      <c r="N58" s="4"/>
      <c r="O58" s="4">
        <f t="shared" si="6"/>
        <v>61.4</v>
      </c>
      <c r="P58" s="5"/>
      <c r="Q58" s="5">
        <f t="shared" si="11"/>
        <v>0</v>
      </c>
      <c r="R58" s="5">
        <f t="shared" si="7"/>
        <v>0</v>
      </c>
      <c r="S58" s="5"/>
      <c r="T58" s="5"/>
      <c r="U58" s="4"/>
      <c r="V58" s="4">
        <f t="shared" si="8"/>
        <v>20.016286644951141</v>
      </c>
      <c r="W58" s="4">
        <f t="shared" si="9"/>
        <v>20.016286644951141</v>
      </c>
      <c r="X58" s="4">
        <v>40.200000000000003</v>
      </c>
      <c r="Y58" s="4">
        <v>137</v>
      </c>
      <c r="Z58" s="4">
        <v>59.6</v>
      </c>
      <c r="AA58" s="4">
        <v>52.2</v>
      </c>
      <c r="AB58" s="4">
        <v>111.6</v>
      </c>
      <c r="AC58" s="4">
        <v>56.8</v>
      </c>
      <c r="AD58" s="4">
        <v>183.02699999999999</v>
      </c>
      <c r="AE58" s="4">
        <v>126.027</v>
      </c>
      <c r="AF58" s="4">
        <v>80.2</v>
      </c>
      <c r="AG58" s="4">
        <v>83.6</v>
      </c>
      <c r="AH58" s="4"/>
      <c r="AI58" s="4">
        <f t="shared" si="4"/>
        <v>0</v>
      </c>
      <c r="AJ58" s="4">
        <f t="shared" si="5"/>
        <v>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4" t="s">
        <v>92</v>
      </c>
      <c r="B59" s="4" t="s">
        <v>39</v>
      </c>
      <c r="C59" s="4">
        <v>134</v>
      </c>
      <c r="D59" s="4">
        <v>419</v>
      </c>
      <c r="E59" s="4">
        <v>221</v>
      </c>
      <c r="F59" s="4">
        <v>258</v>
      </c>
      <c r="G59" s="7">
        <v>0.28000000000000003</v>
      </c>
      <c r="H59" s="4">
        <v>45</v>
      </c>
      <c r="I59" s="4" t="s">
        <v>40</v>
      </c>
      <c r="J59" s="4">
        <v>266</v>
      </c>
      <c r="K59" s="4">
        <f t="shared" si="15"/>
        <v>-45</v>
      </c>
      <c r="L59" s="4"/>
      <c r="M59" s="4"/>
      <c r="N59" s="4"/>
      <c r="O59" s="4">
        <f t="shared" si="6"/>
        <v>44.2</v>
      </c>
      <c r="P59" s="5">
        <f t="shared" si="14"/>
        <v>316.60000000000002</v>
      </c>
      <c r="Q59" s="5">
        <v>370</v>
      </c>
      <c r="R59" s="5">
        <f t="shared" si="7"/>
        <v>370</v>
      </c>
      <c r="S59" s="5"/>
      <c r="T59" s="5">
        <v>400</v>
      </c>
      <c r="U59" s="4"/>
      <c r="V59" s="4">
        <f t="shared" si="8"/>
        <v>14.20814479638009</v>
      </c>
      <c r="W59" s="4">
        <f t="shared" si="9"/>
        <v>5.8371040723981897</v>
      </c>
      <c r="X59" s="4">
        <v>31.2</v>
      </c>
      <c r="Y59" s="4">
        <v>31.4</v>
      </c>
      <c r="Z59" s="4">
        <v>26.4</v>
      </c>
      <c r="AA59" s="4">
        <v>20</v>
      </c>
      <c r="AB59" s="4">
        <v>27.6</v>
      </c>
      <c r="AC59" s="4">
        <v>31</v>
      </c>
      <c r="AD59" s="4">
        <v>37.6</v>
      </c>
      <c r="AE59" s="4">
        <v>35</v>
      </c>
      <c r="AF59" s="4">
        <v>25.8</v>
      </c>
      <c r="AG59" s="4">
        <v>18.600000000000001</v>
      </c>
      <c r="AH59" s="4"/>
      <c r="AI59" s="4">
        <f t="shared" si="4"/>
        <v>103.60000000000001</v>
      </c>
      <c r="AJ59" s="4">
        <f t="shared" si="5"/>
        <v>0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4" t="s">
        <v>93</v>
      </c>
      <c r="B60" s="4" t="s">
        <v>39</v>
      </c>
      <c r="C60" s="4">
        <v>5</v>
      </c>
      <c r="D60" s="4">
        <v>432</v>
      </c>
      <c r="E60" s="4">
        <v>275</v>
      </c>
      <c r="F60" s="4">
        <v>150</v>
      </c>
      <c r="G60" s="7">
        <v>0.41</v>
      </c>
      <c r="H60" s="4">
        <v>45</v>
      </c>
      <c r="I60" s="4" t="s">
        <v>40</v>
      </c>
      <c r="J60" s="4">
        <v>286</v>
      </c>
      <c r="K60" s="4">
        <f t="shared" si="15"/>
        <v>-11</v>
      </c>
      <c r="L60" s="4"/>
      <c r="M60" s="4"/>
      <c r="N60" s="4"/>
      <c r="O60" s="4">
        <f t="shared" si="6"/>
        <v>55</v>
      </c>
      <c r="P60" s="5">
        <f>12*O60-N60-F60</f>
        <v>510</v>
      </c>
      <c r="Q60" s="5">
        <v>570</v>
      </c>
      <c r="R60" s="5">
        <f t="shared" si="7"/>
        <v>320</v>
      </c>
      <c r="S60" s="5">
        <v>250</v>
      </c>
      <c r="T60" s="5">
        <v>670</v>
      </c>
      <c r="U60" s="4"/>
      <c r="V60" s="4">
        <f t="shared" si="8"/>
        <v>13.090909090909092</v>
      </c>
      <c r="W60" s="4">
        <f t="shared" si="9"/>
        <v>2.7272727272727271</v>
      </c>
      <c r="X60" s="4">
        <v>27</v>
      </c>
      <c r="Y60" s="4">
        <v>76</v>
      </c>
      <c r="Z60" s="4">
        <v>34.799999999999997</v>
      </c>
      <c r="AA60" s="4">
        <v>37.200000000000003</v>
      </c>
      <c r="AB60" s="4">
        <v>48.4</v>
      </c>
      <c r="AC60" s="4">
        <v>19</v>
      </c>
      <c r="AD60" s="4">
        <v>67.599999999999994</v>
      </c>
      <c r="AE60" s="4">
        <v>37.799999999999997</v>
      </c>
      <c r="AF60" s="4">
        <v>32.799999999999997</v>
      </c>
      <c r="AG60" s="4">
        <v>36.200000000000003</v>
      </c>
      <c r="AH60" s="4"/>
      <c r="AI60" s="4">
        <f t="shared" si="4"/>
        <v>131.19999999999999</v>
      </c>
      <c r="AJ60" s="4">
        <f t="shared" si="5"/>
        <v>102.5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4" t="s">
        <v>94</v>
      </c>
      <c r="B61" s="4" t="s">
        <v>39</v>
      </c>
      <c r="C61" s="4">
        <v>90</v>
      </c>
      <c r="D61" s="4">
        <v>147</v>
      </c>
      <c r="E61" s="4">
        <v>100</v>
      </c>
      <c r="F61" s="4">
        <v>111</v>
      </c>
      <c r="G61" s="7">
        <v>0.4</v>
      </c>
      <c r="H61" s="4">
        <v>30</v>
      </c>
      <c r="I61" s="4" t="s">
        <v>40</v>
      </c>
      <c r="J61" s="4">
        <v>102</v>
      </c>
      <c r="K61" s="4">
        <f t="shared" si="15"/>
        <v>-2</v>
      </c>
      <c r="L61" s="4"/>
      <c r="M61" s="4"/>
      <c r="N61" s="4"/>
      <c r="O61" s="4">
        <f t="shared" si="6"/>
        <v>20</v>
      </c>
      <c r="P61" s="5">
        <f t="shared" si="14"/>
        <v>149</v>
      </c>
      <c r="Q61" s="5">
        <v>170</v>
      </c>
      <c r="R61" s="5">
        <f t="shared" si="7"/>
        <v>170</v>
      </c>
      <c r="S61" s="5"/>
      <c r="T61" s="5">
        <v>190</v>
      </c>
      <c r="U61" s="4"/>
      <c r="V61" s="4">
        <f t="shared" si="8"/>
        <v>14.05</v>
      </c>
      <c r="W61" s="4">
        <f t="shared" si="9"/>
        <v>5.55</v>
      </c>
      <c r="X61" s="4">
        <v>14.8</v>
      </c>
      <c r="Y61" s="4">
        <v>22</v>
      </c>
      <c r="Z61" s="4">
        <v>19.2</v>
      </c>
      <c r="AA61" s="4">
        <v>4</v>
      </c>
      <c r="AB61" s="4">
        <v>19.8</v>
      </c>
      <c r="AC61" s="4">
        <v>10.4</v>
      </c>
      <c r="AD61" s="4">
        <v>18.399999999999999</v>
      </c>
      <c r="AE61" s="4">
        <v>18.399999999999999</v>
      </c>
      <c r="AF61" s="4">
        <v>9.6</v>
      </c>
      <c r="AG61" s="4">
        <v>13.4</v>
      </c>
      <c r="AH61" s="4"/>
      <c r="AI61" s="4">
        <f t="shared" si="4"/>
        <v>68</v>
      </c>
      <c r="AJ61" s="4">
        <f t="shared" si="5"/>
        <v>0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4" t="s">
        <v>95</v>
      </c>
      <c r="B62" s="4" t="s">
        <v>36</v>
      </c>
      <c r="C62" s="4"/>
      <c r="D62" s="4">
        <v>49.223999999999997</v>
      </c>
      <c r="E62" s="4">
        <v>3.1539999999999999</v>
      </c>
      <c r="F62" s="4">
        <v>41.847999999999999</v>
      </c>
      <c r="G62" s="7">
        <v>1</v>
      </c>
      <c r="H62" s="4">
        <v>30</v>
      </c>
      <c r="I62" s="4" t="s">
        <v>40</v>
      </c>
      <c r="J62" s="4">
        <v>8</v>
      </c>
      <c r="K62" s="4">
        <f t="shared" si="15"/>
        <v>-4.8460000000000001</v>
      </c>
      <c r="L62" s="4"/>
      <c r="M62" s="4"/>
      <c r="N62" s="4"/>
      <c r="O62" s="4">
        <f t="shared" si="6"/>
        <v>0.63080000000000003</v>
      </c>
      <c r="P62" s="5"/>
      <c r="Q62" s="5">
        <f t="shared" si="11"/>
        <v>0</v>
      </c>
      <c r="R62" s="5">
        <f t="shared" si="7"/>
        <v>0</v>
      </c>
      <c r="S62" s="5"/>
      <c r="T62" s="5"/>
      <c r="U62" s="4"/>
      <c r="V62" s="4">
        <f t="shared" si="8"/>
        <v>66.341154090044384</v>
      </c>
      <c r="W62" s="4">
        <f t="shared" si="9"/>
        <v>66.341154090044384</v>
      </c>
      <c r="X62" s="4">
        <v>1.905</v>
      </c>
      <c r="Y62" s="4">
        <v>6.1936</v>
      </c>
      <c r="Z62" s="4">
        <v>3.8580000000000001</v>
      </c>
      <c r="AA62" s="4">
        <v>1.8956</v>
      </c>
      <c r="AB62" s="4">
        <v>3.8412000000000002</v>
      </c>
      <c r="AC62" s="4">
        <v>1.0304</v>
      </c>
      <c r="AD62" s="4">
        <v>6.8819999999999997</v>
      </c>
      <c r="AE62" s="4">
        <v>5.5578000000000003</v>
      </c>
      <c r="AF62" s="4">
        <v>7.2352000000000007</v>
      </c>
      <c r="AG62" s="4">
        <v>2.6107999999999998</v>
      </c>
      <c r="AH62" s="4"/>
      <c r="AI62" s="4">
        <f t="shared" si="4"/>
        <v>0</v>
      </c>
      <c r="AJ62" s="4">
        <f t="shared" si="5"/>
        <v>0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4" t="s">
        <v>96</v>
      </c>
      <c r="B63" s="4" t="s">
        <v>39</v>
      </c>
      <c r="C63" s="4">
        <v>38</v>
      </c>
      <c r="D63" s="4">
        <v>223</v>
      </c>
      <c r="E63" s="4">
        <v>44</v>
      </c>
      <c r="F63" s="4">
        <v>208</v>
      </c>
      <c r="G63" s="7">
        <v>0.41</v>
      </c>
      <c r="H63" s="4">
        <v>45</v>
      </c>
      <c r="I63" s="4" t="s">
        <v>40</v>
      </c>
      <c r="J63" s="4">
        <v>68</v>
      </c>
      <c r="K63" s="4">
        <f t="shared" si="15"/>
        <v>-24</v>
      </c>
      <c r="L63" s="4"/>
      <c r="M63" s="4"/>
      <c r="N63" s="4"/>
      <c r="O63" s="4">
        <f t="shared" si="6"/>
        <v>8.8000000000000007</v>
      </c>
      <c r="P63" s="5"/>
      <c r="Q63" s="5">
        <f t="shared" si="11"/>
        <v>0</v>
      </c>
      <c r="R63" s="5">
        <f t="shared" si="7"/>
        <v>0</v>
      </c>
      <c r="S63" s="5"/>
      <c r="T63" s="5"/>
      <c r="U63" s="4"/>
      <c r="V63" s="4">
        <f t="shared" si="8"/>
        <v>23.636363636363633</v>
      </c>
      <c r="W63" s="4">
        <f t="shared" si="9"/>
        <v>23.636363636363633</v>
      </c>
      <c r="X63" s="4">
        <v>22.8</v>
      </c>
      <c r="Y63" s="4">
        <v>7.4</v>
      </c>
      <c r="Z63" s="4">
        <v>9.1999999999999993</v>
      </c>
      <c r="AA63" s="4">
        <v>17</v>
      </c>
      <c r="AB63" s="4">
        <v>9.1999999999999993</v>
      </c>
      <c r="AC63" s="4">
        <v>3.2</v>
      </c>
      <c r="AD63" s="4">
        <v>6.8</v>
      </c>
      <c r="AE63" s="4">
        <v>7</v>
      </c>
      <c r="AF63" s="4">
        <v>2.4</v>
      </c>
      <c r="AG63" s="4">
        <v>9</v>
      </c>
      <c r="AH63" s="4"/>
      <c r="AI63" s="4">
        <f t="shared" si="4"/>
        <v>0</v>
      </c>
      <c r="AJ63" s="4">
        <f t="shared" si="5"/>
        <v>0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4" t="s">
        <v>97</v>
      </c>
      <c r="B64" s="4" t="s">
        <v>36</v>
      </c>
      <c r="C64" s="4">
        <v>58.201000000000001</v>
      </c>
      <c r="D64" s="4"/>
      <c r="E64" s="4">
        <v>21.01</v>
      </c>
      <c r="F64" s="4">
        <v>33.78</v>
      </c>
      <c r="G64" s="7">
        <v>1</v>
      </c>
      <c r="H64" s="4">
        <v>45</v>
      </c>
      <c r="I64" s="4" t="s">
        <v>40</v>
      </c>
      <c r="J64" s="4">
        <v>20</v>
      </c>
      <c r="K64" s="4">
        <f t="shared" si="15"/>
        <v>1.0100000000000016</v>
      </c>
      <c r="L64" s="4"/>
      <c r="M64" s="4"/>
      <c r="N64" s="4"/>
      <c r="O64" s="4">
        <f t="shared" si="6"/>
        <v>4.202</v>
      </c>
      <c r="P64" s="5">
        <f t="shared" si="14"/>
        <v>20.845999999999997</v>
      </c>
      <c r="Q64" s="5">
        <v>24</v>
      </c>
      <c r="R64" s="5">
        <f t="shared" si="7"/>
        <v>24</v>
      </c>
      <c r="S64" s="5"/>
      <c r="T64" s="5">
        <v>26</v>
      </c>
      <c r="U64" s="4"/>
      <c r="V64" s="4">
        <f t="shared" si="8"/>
        <v>13.750594954783438</v>
      </c>
      <c r="W64" s="4">
        <f t="shared" si="9"/>
        <v>8.0390290337934314</v>
      </c>
      <c r="X64" s="4">
        <v>3.553199999999999</v>
      </c>
      <c r="Y64" s="4">
        <v>4.9947999999999997</v>
      </c>
      <c r="Z64" s="4">
        <v>7.0069999999999997</v>
      </c>
      <c r="AA64" s="4">
        <v>3.3119999999999998</v>
      </c>
      <c r="AB64" s="4">
        <v>6.6494</v>
      </c>
      <c r="AC64" s="4">
        <v>2.5703999999999998</v>
      </c>
      <c r="AD64" s="4">
        <v>6.3234000000000004</v>
      </c>
      <c r="AE64" s="4">
        <v>7.883799999999999</v>
      </c>
      <c r="AF64" s="4">
        <v>5.4968000000000004</v>
      </c>
      <c r="AG64" s="4">
        <v>4.9480000000000004</v>
      </c>
      <c r="AH64" s="26" t="s">
        <v>42</v>
      </c>
      <c r="AI64" s="4">
        <f t="shared" si="4"/>
        <v>24</v>
      </c>
      <c r="AJ64" s="4">
        <f t="shared" si="5"/>
        <v>0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4" t="s">
        <v>98</v>
      </c>
      <c r="B65" s="4" t="s">
        <v>39</v>
      </c>
      <c r="C65" s="4">
        <v>109</v>
      </c>
      <c r="D65" s="4">
        <v>354</v>
      </c>
      <c r="E65" s="4">
        <v>150</v>
      </c>
      <c r="F65" s="4">
        <v>265</v>
      </c>
      <c r="G65" s="7">
        <v>0.36</v>
      </c>
      <c r="H65" s="4">
        <v>45</v>
      </c>
      <c r="I65" s="4" t="s">
        <v>40</v>
      </c>
      <c r="J65" s="4">
        <v>164</v>
      </c>
      <c r="K65" s="4">
        <f t="shared" si="15"/>
        <v>-14</v>
      </c>
      <c r="L65" s="4"/>
      <c r="M65" s="4"/>
      <c r="N65" s="4"/>
      <c r="O65" s="4">
        <f t="shared" si="6"/>
        <v>30</v>
      </c>
      <c r="P65" s="5">
        <f t="shared" si="14"/>
        <v>125</v>
      </c>
      <c r="Q65" s="5">
        <v>160</v>
      </c>
      <c r="R65" s="5">
        <f t="shared" si="7"/>
        <v>160</v>
      </c>
      <c r="S65" s="5"/>
      <c r="T65" s="5">
        <v>180</v>
      </c>
      <c r="U65" s="4"/>
      <c r="V65" s="4">
        <f t="shared" si="8"/>
        <v>14.166666666666666</v>
      </c>
      <c r="W65" s="4">
        <f t="shared" si="9"/>
        <v>8.8333333333333339</v>
      </c>
      <c r="X65" s="4">
        <v>29.4</v>
      </c>
      <c r="Y65" s="4">
        <v>35.6</v>
      </c>
      <c r="Z65" s="4">
        <v>28</v>
      </c>
      <c r="AA65" s="4">
        <v>22.2</v>
      </c>
      <c r="AB65" s="4">
        <v>26</v>
      </c>
      <c r="AC65" s="4">
        <v>12.4</v>
      </c>
      <c r="AD65" s="4">
        <v>50.8</v>
      </c>
      <c r="AE65" s="4">
        <v>27.2</v>
      </c>
      <c r="AF65" s="4">
        <v>33.4</v>
      </c>
      <c r="AG65" s="4">
        <v>26</v>
      </c>
      <c r="AH65" s="4"/>
      <c r="AI65" s="4">
        <f t="shared" si="4"/>
        <v>57.599999999999994</v>
      </c>
      <c r="AJ65" s="4">
        <f t="shared" si="5"/>
        <v>0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4" t="s">
        <v>99</v>
      </c>
      <c r="B66" s="4" t="s">
        <v>36</v>
      </c>
      <c r="C66" s="4">
        <v>74.584999999999994</v>
      </c>
      <c r="D66" s="4">
        <v>95.308999999999997</v>
      </c>
      <c r="E66" s="4">
        <v>35.616</v>
      </c>
      <c r="F66" s="4">
        <v>125.58799999999999</v>
      </c>
      <c r="G66" s="7">
        <v>1</v>
      </c>
      <c r="H66" s="4">
        <v>45</v>
      </c>
      <c r="I66" s="4" t="s">
        <v>40</v>
      </c>
      <c r="J66" s="4">
        <v>34</v>
      </c>
      <c r="K66" s="4">
        <f t="shared" si="15"/>
        <v>1.6159999999999997</v>
      </c>
      <c r="L66" s="4"/>
      <c r="M66" s="4"/>
      <c r="N66" s="4"/>
      <c r="O66" s="4">
        <f t="shared" si="6"/>
        <v>7.1231999999999998</v>
      </c>
      <c r="P66" s="5"/>
      <c r="Q66" s="5">
        <f t="shared" si="11"/>
        <v>0</v>
      </c>
      <c r="R66" s="5">
        <f t="shared" si="7"/>
        <v>0</v>
      </c>
      <c r="S66" s="5"/>
      <c r="T66" s="5"/>
      <c r="U66" s="4"/>
      <c r="V66" s="4">
        <f t="shared" si="8"/>
        <v>17.630840071877806</v>
      </c>
      <c r="W66" s="4">
        <f t="shared" si="9"/>
        <v>17.630840071877806</v>
      </c>
      <c r="X66" s="4">
        <v>10.985200000000001</v>
      </c>
      <c r="Y66" s="4">
        <v>12.244400000000001</v>
      </c>
      <c r="Z66" s="4">
        <v>11.993600000000001</v>
      </c>
      <c r="AA66" s="4">
        <v>12.036799999999999</v>
      </c>
      <c r="AB66" s="4">
        <v>9.0383999999999993</v>
      </c>
      <c r="AC66" s="4">
        <v>8.8730000000000011</v>
      </c>
      <c r="AD66" s="4">
        <v>7.8849999999999998</v>
      </c>
      <c r="AE66" s="4">
        <v>7.6936000000000009</v>
      </c>
      <c r="AF66" s="4">
        <v>5.6551999999999998</v>
      </c>
      <c r="AG66" s="4">
        <v>10.561999999999999</v>
      </c>
      <c r="AH66" s="4"/>
      <c r="AI66" s="4">
        <f t="shared" si="4"/>
        <v>0</v>
      </c>
      <c r="AJ66" s="4">
        <f t="shared" si="5"/>
        <v>0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4" t="s">
        <v>100</v>
      </c>
      <c r="B67" s="4" t="s">
        <v>39</v>
      </c>
      <c r="C67" s="4">
        <v>149</v>
      </c>
      <c r="D67" s="4">
        <v>1</v>
      </c>
      <c r="E67" s="4">
        <v>105</v>
      </c>
      <c r="F67" s="4">
        <v>32</v>
      </c>
      <c r="G67" s="7">
        <v>0.41</v>
      </c>
      <c r="H67" s="4">
        <v>45</v>
      </c>
      <c r="I67" s="4" t="s">
        <v>40</v>
      </c>
      <c r="J67" s="4">
        <v>106</v>
      </c>
      <c r="K67" s="4">
        <f t="shared" si="15"/>
        <v>-1</v>
      </c>
      <c r="L67" s="4"/>
      <c r="M67" s="4"/>
      <c r="N67" s="4"/>
      <c r="O67" s="4">
        <f t="shared" si="6"/>
        <v>21</v>
      </c>
      <c r="P67" s="5">
        <f>11*O67-N67-F67</f>
        <v>199</v>
      </c>
      <c r="Q67" s="5">
        <v>220</v>
      </c>
      <c r="R67" s="5">
        <f t="shared" si="7"/>
        <v>220</v>
      </c>
      <c r="S67" s="5"/>
      <c r="T67" s="5">
        <v>260</v>
      </c>
      <c r="U67" s="4"/>
      <c r="V67" s="4">
        <f t="shared" si="8"/>
        <v>12</v>
      </c>
      <c r="W67" s="4">
        <f t="shared" si="9"/>
        <v>1.5238095238095237</v>
      </c>
      <c r="X67" s="4">
        <v>8.1999999999999993</v>
      </c>
      <c r="Y67" s="4">
        <v>10.4</v>
      </c>
      <c r="Z67" s="4">
        <v>17.2</v>
      </c>
      <c r="AA67" s="4">
        <v>10</v>
      </c>
      <c r="AB67" s="4">
        <v>3.4</v>
      </c>
      <c r="AC67" s="4">
        <v>18.8</v>
      </c>
      <c r="AD67" s="4">
        <v>12.2</v>
      </c>
      <c r="AE67" s="4">
        <v>14.4</v>
      </c>
      <c r="AF67" s="4">
        <v>13.2</v>
      </c>
      <c r="AG67" s="4">
        <v>16.600000000000001</v>
      </c>
      <c r="AH67" s="4"/>
      <c r="AI67" s="4">
        <f t="shared" si="4"/>
        <v>90.199999999999989</v>
      </c>
      <c r="AJ67" s="4">
        <f t="shared" si="5"/>
        <v>0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4" t="s">
        <v>101</v>
      </c>
      <c r="B68" s="4" t="s">
        <v>39</v>
      </c>
      <c r="C68" s="4"/>
      <c r="D68" s="4">
        <v>85</v>
      </c>
      <c r="E68" s="4">
        <v>16</v>
      </c>
      <c r="F68" s="4">
        <v>69</v>
      </c>
      <c r="G68" s="7">
        <v>0.41</v>
      </c>
      <c r="H68" s="4">
        <v>45</v>
      </c>
      <c r="I68" s="4" t="s">
        <v>40</v>
      </c>
      <c r="J68" s="4">
        <v>16</v>
      </c>
      <c r="K68" s="4">
        <f t="shared" si="15"/>
        <v>0</v>
      </c>
      <c r="L68" s="4"/>
      <c r="M68" s="4"/>
      <c r="N68" s="4"/>
      <c r="O68" s="4">
        <f t="shared" si="6"/>
        <v>3.2</v>
      </c>
      <c r="P68" s="5"/>
      <c r="Q68" s="5">
        <f t="shared" si="11"/>
        <v>0</v>
      </c>
      <c r="R68" s="5">
        <f t="shared" si="7"/>
        <v>0</v>
      </c>
      <c r="S68" s="5"/>
      <c r="T68" s="5"/>
      <c r="U68" s="4"/>
      <c r="V68" s="4">
        <f t="shared" si="8"/>
        <v>21.5625</v>
      </c>
      <c r="W68" s="4">
        <f t="shared" si="9"/>
        <v>21.5625</v>
      </c>
      <c r="X68" s="4">
        <v>6.4</v>
      </c>
      <c r="Y68" s="4">
        <v>4</v>
      </c>
      <c r="Z68" s="4">
        <v>2.2000000000000002</v>
      </c>
      <c r="AA68" s="4">
        <v>4</v>
      </c>
      <c r="AB68" s="4">
        <v>-2.8</v>
      </c>
      <c r="AC68" s="4">
        <v>1</v>
      </c>
      <c r="AD68" s="4">
        <v>5.8</v>
      </c>
      <c r="AE68" s="4">
        <v>6.8</v>
      </c>
      <c r="AF68" s="4">
        <v>6.4</v>
      </c>
      <c r="AG68" s="4">
        <v>5.4</v>
      </c>
      <c r="AH68" s="4" t="s">
        <v>102</v>
      </c>
      <c r="AI68" s="4">
        <f t="shared" si="4"/>
        <v>0</v>
      </c>
      <c r="AJ68" s="4">
        <f t="shared" si="5"/>
        <v>0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4" t="s">
        <v>103</v>
      </c>
      <c r="B69" s="4" t="s">
        <v>39</v>
      </c>
      <c r="C69" s="4">
        <v>4</v>
      </c>
      <c r="D69" s="4">
        <v>792</v>
      </c>
      <c r="E69" s="4">
        <v>318</v>
      </c>
      <c r="F69" s="4">
        <v>464</v>
      </c>
      <c r="G69" s="7">
        <v>0.28000000000000003</v>
      </c>
      <c r="H69" s="4">
        <v>45</v>
      </c>
      <c r="I69" s="4" t="s">
        <v>40</v>
      </c>
      <c r="J69" s="4">
        <v>330</v>
      </c>
      <c r="K69" s="4">
        <f t="shared" si="15"/>
        <v>-12</v>
      </c>
      <c r="L69" s="4"/>
      <c r="M69" s="4"/>
      <c r="N69" s="4"/>
      <c r="O69" s="4">
        <f t="shared" si="6"/>
        <v>63.6</v>
      </c>
      <c r="P69" s="5">
        <f t="shared" si="14"/>
        <v>362.80000000000007</v>
      </c>
      <c r="Q69" s="5">
        <v>430</v>
      </c>
      <c r="R69" s="5">
        <f t="shared" si="7"/>
        <v>230</v>
      </c>
      <c r="S69" s="5">
        <v>200</v>
      </c>
      <c r="T69" s="5">
        <v>490</v>
      </c>
      <c r="U69" s="4"/>
      <c r="V69" s="4">
        <f t="shared" si="8"/>
        <v>14.056603773584905</v>
      </c>
      <c r="W69" s="4">
        <f t="shared" si="9"/>
        <v>7.2955974842767297</v>
      </c>
      <c r="X69" s="4">
        <v>23.4</v>
      </c>
      <c r="Y69" s="4">
        <v>58.6</v>
      </c>
      <c r="Z69" s="4">
        <v>28.2</v>
      </c>
      <c r="AA69" s="4">
        <v>34.6</v>
      </c>
      <c r="AB69" s="4">
        <v>36.799999999999997</v>
      </c>
      <c r="AC69" s="4">
        <v>13.8</v>
      </c>
      <c r="AD69" s="4">
        <v>82.2</v>
      </c>
      <c r="AE69" s="4">
        <v>51.4</v>
      </c>
      <c r="AF69" s="4">
        <v>20.2</v>
      </c>
      <c r="AG69" s="4">
        <v>34.200000000000003</v>
      </c>
      <c r="AH69" s="4"/>
      <c r="AI69" s="4">
        <f t="shared" si="4"/>
        <v>64.400000000000006</v>
      </c>
      <c r="AJ69" s="4">
        <f t="shared" si="5"/>
        <v>56.000000000000007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4" t="s">
        <v>104</v>
      </c>
      <c r="B70" s="4" t="s">
        <v>39</v>
      </c>
      <c r="C70" s="4">
        <v>41</v>
      </c>
      <c r="D70" s="4">
        <v>152</v>
      </c>
      <c r="E70" s="4">
        <v>23</v>
      </c>
      <c r="F70" s="4">
        <v>152</v>
      </c>
      <c r="G70" s="7">
        <v>0.33</v>
      </c>
      <c r="H70" s="4" t="e">
        <v>#N/A</v>
      </c>
      <c r="I70" s="4" t="s">
        <v>40</v>
      </c>
      <c r="J70" s="4">
        <v>49</v>
      </c>
      <c r="K70" s="4">
        <f t="shared" si="15"/>
        <v>-26</v>
      </c>
      <c r="L70" s="4"/>
      <c r="M70" s="4"/>
      <c r="N70" s="4"/>
      <c r="O70" s="4">
        <f t="shared" si="6"/>
        <v>4.5999999999999996</v>
      </c>
      <c r="P70" s="5"/>
      <c r="Q70" s="5">
        <f t="shared" si="11"/>
        <v>0</v>
      </c>
      <c r="R70" s="5">
        <f t="shared" si="7"/>
        <v>0</v>
      </c>
      <c r="S70" s="5"/>
      <c r="T70" s="5"/>
      <c r="U70" s="4"/>
      <c r="V70" s="4">
        <f t="shared" si="8"/>
        <v>33.04347826086957</v>
      </c>
      <c r="W70" s="4">
        <f t="shared" si="9"/>
        <v>33.04347826086957</v>
      </c>
      <c r="X70" s="4">
        <v>14.2</v>
      </c>
      <c r="Y70" s="4">
        <v>5.8</v>
      </c>
      <c r="Z70" s="4">
        <v>9.1999999999999993</v>
      </c>
      <c r="AA70" s="4">
        <v>5.6</v>
      </c>
      <c r="AB70" s="4">
        <v>3.2</v>
      </c>
      <c r="AC70" s="4">
        <v>15.2</v>
      </c>
      <c r="AD70" s="4">
        <v>8.1999999999999993</v>
      </c>
      <c r="AE70" s="4">
        <v>8.8000000000000007</v>
      </c>
      <c r="AF70" s="4">
        <v>10</v>
      </c>
      <c r="AG70" s="4">
        <v>8.1999999999999993</v>
      </c>
      <c r="AH70" s="4"/>
      <c r="AI70" s="4">
        <f t="shared" si="4"/>
        <v>0</v>
      </c>
      <c r="AJ70" s="4">
        <f t="shared" si="5"/>
        <v>0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4" t="s">
        <v>105</v>
      </c>
      <c r="B71" s="4" t="s">
        <v>36</v>
      </c>
      <c r="C71" s="4">
        <v>47.084000000000003</v>
      </c>
      <c r="D71" s="4">
        <v>21.076000000000001</v>
      </c>
      <c r="E71" s="4">
        <v>33.225000000000001</v>
      </c>
      <c r="F71" s="4">
        <v>28.076000000000001</v>
      </c>
      <c r="G71" s="7">
        <v>1</v>
      </c>
      <c r="H71" s="4">
        <v>45</v>
      </c>
      <c r="I71" s="4" t="s">
        <v>40</v>
      </c>
      <c r="J71" s="4">
        <v>36.9</v>
      </c>
      <c r="K71" s="4">
        <f t="shared" si="15"/>
        <v>-3.6749999999999972</v>
      </c>
      <c r="L71" s="4"/>
      <c r="M71" s="4"/>
      <c r="N71" s="4"/>
      <c r="O71" s="4">
        <f t="shared" si="6"/>
        <v>6.6450000000000005</v>
      </c>
      <c r="P71" s="5">
        <f t="shared" si="14"/>
        <v>58.309000000000005</v>
      </c>
      <c r="Q71" s="5">
        <v>65</v>
      </c>
      <c r="R71" s="5">
        <f t="shared" si="7"/>
        <v>65</v>
      </c>
      <c r="S71" s="5"/>
      <c r="T71" s="5">
        <v>70</v>
      </c>
      <c r="U71" s="4"/>
      <c r="V71" s="4">
        <f t="shared" si="8"/>
        <v>14.006922498118884</v>
      </c>
      <c r="W71" s="4">
        <f t="shared" si="9"/>
        <v>4.2251316779533479</v>
      </c>
      <c r="X71" s="4">
        <v>2.5453999999999999</v>
      </c>
      <c r="Y71" s="4">
        <v>0.26679999999999998</v>
      </c>
      <c r="Z71" s="4">
        <v>3.2160000000000002</v>
      </c>
      <c r="AA71" s="4">
        <v>2.0255999999999998</v>
      </c>
      <c r="AB71" s="4">
        <v>1.8775999999999999</v>
      </c>
      <c r="AC71" s="4">
        <v>2.8012000000000001</v>
      </c>
      <c r="AD71" s="4">
        <v>4.1048</v>
      </c>
      <c r="AE71" s="4">
        <v>6.2084000000000001</v>
      </c>
      <c r="AF71" s="4">
        <v>2.1036000000000001</v>
      </c>
      <c r="AG71" s="4">
        <v>1.3859999999999999</v>
      </c>
      <c r="AH71" s="4"/>
      <c r="AI71" s="4">
        <f t="shared" ref="AI71:AI102" si="18">R71*G71</f>
        <v>65</v>
      </c>
      <c r="AJ71" s="4">
        <f t="shared" ref="AJ71:AJ102" si="19">S71*G71</f>
        <v>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4" t="s">
        <v>106</v>
      </c>
      <c r="B72" s="4" t="s">
        <v>39</v>
      </c>
      <c r="C72" s="4">
        <v>44</v>
      </c>
      <c r="D72" s="4">
        <v>120</v>
      </c>
      <c r="E72" s="4">
        <v>38</v>
      </c>
      <c r="F72" s="4">
        <v>96</v>
      </c>
      <c r="G72" s="7">
        <v>0.33</v>
      </c>
      <c r="H72" s="4">
        <v>45</v>
      </c>
      <c r="I72" s="4" t="s">
        <v>40</v>
      </c>
      <c r="J72" s="4">
        <v>73</v>
      </c>
      <c r="K72" s="4">
        <f t="shared" si="15"/>
        <v>-35</v>
      </c>
      <c r="L72" s="4"/>
      <c r="M72" s="4"/>
      <c r="N72" s="4"/>
      <c r="O72" s="4">
        <f t="shared" si="6"/>
        <v>7.6</v>
      </c>
      <c r="P72" s="5"/>
      <c r="Q72" s="5">
        <v>8</v>
      </c>
      <c r="R72" s="5">
        <f t="shared" ref="R72:R103" si="20">Q72-S72</f>
        <v>8</v>
      </c>
      <c r="S72" s="5"/>
      <c r="T72" s="5">
        <v>20</v>
      </c>
      <c r="U72" s="4"/>
      <c r="V72" s="4">
        <f t="shared" ref="V72:V102" si="21">(F72+N72+Q72)/O72</f>
        <v>13.684210526315789</v>
      </c>
      <c r="W72" s="4">
        <f t="shared" si="9"/>
        <v>12.631578947368421</v>
      </c>
      <c r="X72" s="4">
        <v>10</v>
      </c>
      <c r="Y72" s="4">
        <v>6.8</v>
      </c>
      <c r="Z72" s="4">
        <v>7.8</v>
      </c>
      <c r="AA72" s="4">
        <v>8.1999999999999993</v>
      </c>
      <c r="AB72" s="4">
        <v>6.8</v>
      </c>
      <c r="AC72" s="4">
        <v>8</v>
      </c>
      <c r="AD72" s="4">
        <v>13.8</v>
      </c>
      <c r="AE72" s="4">
        <v>14.2</v>
      </c>
      <c r="AF72" s="4">
        <v>10.199999999999999</v>
      </c>
      <c r="AG72" s="4">
        <v>8.6</v>
      </c>
      <c r="AH72" s="4"/>
      <c r="AI72" s="4">
        <f t="shared" si="18"/>
        <v>2.64</v>
      </c>
      <c r="AJ72" s="4">
        <f t="shared" si="19"/>
        <v>0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4" t="s">
        <v>107</v>
      </c>
      <c r="B73" s="4" t="s">
        <v>36</v>
      </c>
      <c r="C73" s="4"/>
      <c r="D73" s="4">
        <v>10.468</v>
      </c>
      <c r="E73" s="4"/>
      <c r="F73" s="4">
        <v>10.468</v>
      </c>
      <c r="G73" s="7">
        <v>1</v>
      </c>
      <c r="H73" s="4">
        <v>45</v>
      </c>
      <c r="I73" s="4" t="s">
        <v>40</v>
      </c>
      <c r="J73" s="4"/>
      <c r="K73" s="4">
        <f t="shared" si="15"/>
        <v>0</v>
      </c>
      <c r="L73" s="4"/>
      <c r="M73" s="4"/>
      <c r="N73" s="4"/>
      <c r="O73" s="4">
        <f t="shared" si="6"/>
        <v>0</v>
      </c>
      <c r="P73" s="5"/>
      <c r="Q73" s="5">
        <f t="shared" ref="Q73:Q103" si="22">ROUND(P73,0)</f>
        <v>0</v>
      </c>
      <c r="R73" s="5">
        <f t="shared" si="20"/>
        <v>0</v>
      </c>
      <c r="S73" s="5"/>
      <c r="T73" s="5"/>
      <c r="U73" s="4"/>
      <c r="V73" s="4" t="e">
        <f t="shared" si="21"/>
        <v>#DIV/0!</v>
      </c>
      <c r="W73" s="4" t="e">
        <f t="shared" si="9"/>
        <v>#DIV/0!</v>
      </c>
      <c r="X73" s="4">
        <v>0.94100000000000006</v>
      </c>
      <c r="Y73" s="4">
        <v>0.40600000000000003</v>
      </c>
      <c r="Z73" s="4">
        <v>1.9956</v>
      </c>
      <c r="AA73" s="4">
        <v>2.5206</v>
      </c>
      <c r="AB73" s="4">
        <v>1.88</v>
      </c>
      <c r="AC73" s="4">
        <v>1.073</v>
      </c>
      <c r="AD73" s="4">
        <v>4.54</v>
      </c>
      <c r="AE73" s="4">
        <v>6.2691999999999997</v>
      </c>
      <c r="AF73" s="4">
        <v>1.7303999999999999</v>
      </c>
      <c r="AG73" s="4">
        <v>1.7505999999999999</v>
      </c>
      <c r="AH73" s="4"/>
      <c r="AI73" s="4">
        <f t="shared" si="18"/>
        <v>0</v>
      </c>
      <c r="AJ73" s="4">
        <f t="shared" si="19"/>
        <v>0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4" t="s">
        <v>108</v>
      </c>
      <c r="B74" s="4" t="s">
        <v>39</v>
      </c>
      <c r="C74" s="4">
        <v>10</v>
      </c>
      <c r="D74" s="4">
        <v>216</v>
      </c>
      <c r="E74" s="4">
        <v>139</v>
      </c>
      <c r="F74" s="4">
        <v>76</v>
      </c>
      <c r="G74" s="7">
        <v>0.33</v>
      </c>
      <c r="H74" s="4">
        <v>45</v>
      </c>
      <c r="I74" s="4" t="s">
        <v>40</v>
      </c>
      <c r="J74" s="4">
        <v>144</v>
      </c>
      <c r="K74" s="4">
        <f t="shared" ref="K74:K102" si="23">E74-J74</f>
        <v>-5</v>
      </c>
      <c r="L74" s="4"/>
      <c r="M74" s="4"/>
      <c r="N74" s="4"/>
      <c r="O74" s="4">
        <f t="shared" si="6"/>
        <v>27.8</v>
      </c>
      <c r="P74" s="5">
        <f>12*O74-N74-F74</f>
        <v>257.60000000000002</v>
      </c>
      <c r="Q74" s="5">
        <v>290</v>
      </c>
      <c r="R74" s="5">
        <f t="shared" si="20"/>
        <v>140</v>
      </c>
      <c r="S74" s="5">
        <v>150</v>
      </c>
      <c r="T74" s="5">
        <v>340</v>
      </c>
      <c r="U74" s="4"/>
      <c r="V74" s="4">
        <f t="shared" si="21"/>
        <v>13.16546762589928</v>
      </c>
      <c r="W74" s="4">
        <f t="shared" si="9"/>
        <v>2.7338129496402876</v>
      </c>
      <c r="X74" s="4">
        <v>28.2</v>
      </c>
      <c r="Y74" s="4">
        <v>43.2</v>
      </c>
      <c r="Z74" s="4">
        <v>14.4</v>
      </c>
      <c r="AA74" s="4">
        <v>28.6</v>
      </c>
      <c r="AB74" s="4">
        <v>7.6</v>
      </c>
      <c r="AC74" s="4">
        <v>30</v>
      </c>
      <c r="AD74" s="4">
        <v>29.4</v>
      </c>
      <c r="AE74" s="4">
        <v>35</v>
      </c>
      <c r="AF74" s="4">
        <v>27.2</v>
      </c>
      <c r="AG74" s="4">
        <v>21.2</v>
      </c>
      <c r="AH74" s="4"/>
      <c r="AI74" s="4">
        <f t="shared" si="18"/>
        <v>46.2</v>
      </c>
      <c r="AJ74" s="4">
        <f t="shared" si="19"/>
        <v>49.5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4" t="s">
        <v>109</v>
      </c>
      <c r="B75" s="4" t="s">
        <v>36</v>
      </c>
      <c r="C75" s="4">
        <v>89.102999999999994</v>
      </c>
      <c r="D75" s="4">
        <v>55.576999999999998</v>
      </c>
      <c r="E75" s="4">
        <v>44.633000000000003</v>
      </c>
      <c r="F75" s="4">
        <v>82.501000000000005</v>
      </c>
      <c r="G75" s="7">
        <v>1</v>
      </c>
      <c r="H75" s="4">
        <v>45</v>
      </c>
      <c r="I75" s="4" t="s">
        <v>40</v>
      </c>
      <c r="J75" s="4">
        <v>46.7</v>
      </c>
      <c r="K75" s="4">
        <f t="shared" si="23"/>
        <v>-2.0670000000000002</v>
      </c>
      <c r="L75" s="4"/>
      <c r="M75" s="4"/>
      <c r="N75" s="4"/>
      <c r="O75" s="4">
        <f t="shared" ref="O75:O102" si="24">E75/5</f>
        <v>8.9266000000000005</v>
      </c>
      <c r="P75" s="5">
        <f t="shared" si="14"/>
        <v>33.544800000000009</v>
      </c>
      <c r="Q75" s="5">
        <v>45</v>
      </c>
      <c r="R75" s="5">
        <f t="shared" si="20"/>
        <v>45</v>
      </c>
      <c r="S75" s="5"/>
      <c r="T75" s="5">
        <v>50</v>
      </c>
      <c r="U75" s="4"/>
      <c r="V75" s="4">
        <f t="shared" si="21"/>
        <v>14.283265745076513</v>
      </c>
      <c r="W75" s="4">
        <f t="shared" ref="W75:W102" si="25">(F75+N75)/O75</f>
        <v>9.2421526673089414</v>
      </c>
      <c r="X75" s="4">
        <v>8.9773999999999994</v>
      </c>
      <c r="Y75" s="4">
        <v>11.254</v>
      </c>
      <c r="Z75" s="4">
        <v>13.206200000000001</v>
      </c>
      <c r="AA75" s="4">
        <v>15.4176</v>
      </c>
      <c r="AB75" s="4">
        <v>14.6494</v>
      </c>
      <c r="AC75" s="4">
        <v>22.618400000000001</v>
      </c>
      <c r="AD75" s="4">
        <v>23.721</v>
      </c>
      <c r="AE75" s="4">
        <v>29.669599999999999</v>
      </c>
      <c r="AF75" s="4">
        <v>12.1684</v>
      </c>
      <c r="AG75" s="4">
        <v>10.1266</v>
      </c>
      <c r="AH75" s="4"/>
      <c r="AI75" s="4">
        <f t="shared" si="18"/>
        <v>45</v>
      </c>
      <c r="AJ75" s="4">
        <f t="shared" si="19"/>
        <v>0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4" t="s">
        <v>110</v>
      </c>
      <c r="B76" s="4" t="s">
        <v>39</v>
      </c>
      <c r="C76" s="4"/>
      <c r="D76" s="4">
        <v>80</v>
      </c>
      <c r="E76" s="4">
        <v>20</v>
      </c>
      <c r="F76" s="4">
        <v>56</v>
      </c>
      <c r="G76" s="7">
        <v>0.33</v>
      </c>
      <c r="H76" s="4">
        <v>45</v>
      </c>
      <c r="I76" s="4" t="s">
        <v>40</v>
      </c>
      <c r="J76" s="4">
        <v>24</v>
      </c>
      <c r="K76" s="4">
        <f t="shared" si="23"/>
        <v>-4</v>
      </c>
      <c r="L76" s="4"/>
      <c r="M76" s="4"/>
      <c r="N76" s="4"/>
      <c r="O76" s="4">
        <f t="shared" si="24"/>
        <v>4</v>
      </c>
      <c r="P76" s="5"/>
      <c r="Q76" s="5">
        <f t="shared" si="22"/>
        <v>0</v>
      </c>
      <c r="R76" s="5">
        <f t="shared" si="20"/>
        <v>0</v>
      </c>
      <c r="S76" s="5"/>
      <c r="T76" s="5"/>
      <c r="U76" s="4"/>
      <c r="V76" s="4">
        <f t="shared" si="21"/>
        <v>14</v>
      </c>
      <c r="W76" s="4">
        <f t="shared" si="25"/>
        <v>14</v>
      </c>
      <c r="X76" s="4">
        <v>0</v>
      </c>
      <c r="Y76" s="4">
        <v>8.4</v>
      </c>
      <c r="Z76" s="4">
        <v>2</v>
      </c>
      <c r="AA76" s="4">
        <v>4.8</v>
      </c>
      <c r="AB76" s="4">
        <v>-3</v>
      </c>
      <c r="AC76" s="4">
        <v>3.8</v>
      </c>
      <c r="AD76" s="4">
        <v>7.2</v>
      </c>
      <c r="AE76" s="4">
        <v>9.8000000000000007</v>
      </c>
      <c r="AF76" s="4">
        <v>9.8000000000000007</v>
      </c>
      <c r="AG76" s="4">
        <v>8</v>
      </c>
      <c r="AH76" s="4" t="s">
        <v>111</v>
      </c>
      <c r="AI76" s="4">
        <f t="shared" si="18"/>
        <v>0</v>
      </c>
      <c r="AJ76" s="4">
        <f t="shared" si="19"/>
        <v>0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ht="15.75" thickBot="1" x14ac:dyDescent="0.3">
      <c r="A77" s="4" t="s">
        <v>112</v>
      </c>
      <c r="B77" s="4" t="s">
        <v>36</v>
      </c>
      <c r="C77" s="4"/>
      <c r="D77" s="4">
        <v>5.4</v>
      </c>
      <c r="E77" s="4"/>
      <c r="F77" s="4">
        <v>5.4</v>
      </c>
      <c r="G77" s="7">
        <v>1</v>
      </c>
      <c r="H77" s="4">
        <v>45</v>
      </c>
      <c r="I77" s="4" t="s">
        <v>40</v>
      </c>
      <c r="J77" s="4"/>
      <c r="K77" s="4">
        <f t="shared" si="23"/>
        <v>0</v>
      </c>
      <c r="L77" s="4"/>
      <c r="M77" s="4"/>
      <c r="N77" s="4"/>
      <c r="O77" s="4">
        <f t="shared" si="24"/>
        <v>0</v>
      </c>
      <c r="P77" s="5"/>
      <c r="Q77" s="5">
        <f t="shared" si="22"/>
        <v>0</v>
      </c>
      <c r="R77" s="5">
        <f t="shared" si="20"/>
        <v>0</v>
      </c>
      <c r="S77" s="5"/>
      <c r="T77" s="5"/>
      <c r="U77" s="4"/>
      <c r="V77" s="4" t="e">
        <f t="shared" si="21"/>
        <v>#DIV/0!</v>
      </c>
      <c r="W77" s="4" t="e">
        <f t="shared" si="25"/>
        <v>#DIV/0!</v>
      </c>
      <c r="X77" s="4">
        <v>-0.12659999999999999</v>
      </c>
      <c r="Y77" s="4">
        <v>0</v>
      </c>
      <c r="Z77" s="4">
        <v>1.07</v>
      </c>
      <c r="AA77" s="4">
        <v>1.7074</v>
      </c>
      <c r="AB77" s="4">
        <v>0.65279999999999994</v>
      </c>
      <c r="AC77" s="4">
        <v>1.7032</v>
      </c>
      <c r="AD77" s="4">
        <v>1.1732</v>
      </c>
      <c r="AE77" s="4">
        <v>0</v>
      </c>
      <c r="AF77" s="4">
        <v>1.2827999999999999</v>
      </c>
      <c r="AG77" s="4">
        <v>2.0352000000000001</v>
      </c>
      <c r="AH77" s="4"/>
      <c r="AI77" s="4">
        <f t="shared" si="18"/>
        <v>0</v>
      </c>
      <c r="AJ77" s="4">
        <f t="shared" si="19"/>
        <v>0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18" t="s">
        <v>113</v>
      </c>
      <c r="B78" s="19" t="s">
        <v>39</v>
      </c>
      <c r="C78" s="19">
        <v>72</v>
      </c>
      <c r="D78" s="19"/>
      <c r="E78" s="19">
        <v>40</v>
      </c>
      <c r="F78" s="20"/>
      <c r="G78" s="13">
        <v>0</v>
      </c>
      <c r="H78" s="12">
        <v>60</v>
      </c>
      <c r="I78" s="12" t="s">
        <v>37</v>
      </c>
      <c r="J78" s="12">
        <v>48</v>
      </c>
      <c r="K78" s="12">
        <f t="shared" si="23"/>
        <v>-8</v>
      </c>
      <c r="L78" s="12"/>
      <c r="M78" s="12"/>
      <c r="N78" s="12"/>
      <c r="O78" s="12">
        <f t="shared" si="24"/>
        <v>8</v>
      </c>
      <c r="P78" s="14"/>
      <c r="Q78" s="5">
        <f t="shared" si="22"/>
        <v>0</v>
      </c>
      <c r="R78" s="5">
        <f t="shared" si="20"/>
        <v>0</v>
      </c>
      <c r="S78" s="5"/>
      <c r="T78" s="14"/>
      <c r="U78" s="12"/>
      <c r="V78" s="4">
        <f t="shared" si="21"/>
        <v>0</v>
      </c>
      <c r="W78" s="12">
        <f t="shared" si="25"/>
        <v>0</v>
      </c>
      <c r="X78" s="12">
        <v>11</v>
      </c>
      <c r="Y78" s="12">
        <v>9.4</v>
      </c>
      <c r="Z78" s="12">
        <v>10.4</v>
      </c>
      <c r="AA78" s="12">
        <v>11.8</v>
      </c>
      <c r="AB78" s="12">
        <v>2.4</v>
      </c>
      <c r="AC78" s="12">
        <v>19.399999999999999</v>
      </c>
      <c r="AD78" s="12">
        <v>5</v>
      </c>
      <c r="AE78" s="12">
        <v>7.4</v>
      </c>
      <c r="AF78" s="12">
        <v>16</v>
      </c>
      <c r="AG78" s="12">
        <v>12.8</v>
      </c>
      <c r="AH78" s="16" t="s">
        <v>114</v>
      </c>
      <c r="AI78" s="4">
        <f t="shared" si="18"/>
        <v>0</v>
      </c>
      <c r="AJ78" s="4">
        <f t="shared" si="19"/>
        <v>0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t="15.75" thickBot="1" x14ac:dyDescent="0.3">
      <c r="A79" s="23" t="s">
        <v>150</v>
      </c>
      <c r="B79" s="21" t="s">
        <v>39</v>
      </c>
      <c r="C79" s="21"/>
      <c r="D79" s="21">
        <v>64</v>
      </c>
      <c r="E79" s="21">
        <v>9</v>
      </c>
      <c r="F79" s="22">
        <v>55</v>
      </c>
      <c r="G79" s="7">
        <v>0.4</v>
      </c>
      <c r="H79" s="4">
        <v>60</v>
      </c>
      <c r="I79" s="4" t="s">
        <v>40</v>
      </c>
      <c r="J79" s="4">
        <v>9</v>
      </c>
      <c r="K79" s="4">
        <f>E79-J79</f>
        <v>0</v>
      </c>
      <c r="L79" s="4"/>
      <c r="M79" s="4"/>
      <c r="N79" s="4"/>
      <c r="O79" s="4">
        <f>E79/5</f>
        <v>1.8</v>
      </c>
      <c r="P79" s="5">
        <v>40</v>
      </c>
      <c r="Q79" s="44">
        <v>60</v>
      </c>
      <c r="R79" s="5">
        <f t="shared" si="20"/>
        <v>60</v>
      </c>
      <c r="S79" s="44"/>
      <c r="T79" s="5">
        <v>120</v>
      </c>
      <c r="U79" s="4"/>
      <c r="V79" s="4">
        <f t="shared" si="21"/>
        <v>63.888888888888886</v>
      </c>
      <c r="W79" s="4">
        <f>(F79+N79)/O79</f>
        <v>30.555555555555554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 t="s">
        <v>151</v>
      </c>
      <c r="AI79" s="4">
        <f t="shared" si="18"/>
        <v>24</v>
      </c>
      <c r="AJ79" s="4">
        <f t="shared" si="19"/>
        <v>0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18" t="s">
        <v>115</v>
      </c>
      <c r="B80" s="19" t="s">
        <v>36</v>
      </c>
      <c r="C80" s="19">
        <v>74.236000000000004</v>
      </c>
      <c r="D80" s="19">
        <v>0.214</v>
      </c>
      <c r="E80" s="19">
        <v>69.007999999999996</v>
      </c>
      <c r="F80" s="20"/>
      <c r="G80" s="13">
        <v>0</v>
      </c>
      <c r="H80" s="12">
        <v>60</v>
      </c>
      <c r="I80" s="12" t="s">
        <v>37</v>
      </c>
      <c r="J80" s="12">
        <v>66.099999999999994</v>
      </c>
      <c r="K80" s="12">
        <f t="shared" si="23"/>
        <v>2.9080000000000013</v>
      </c>
      <c r="L80" s="12"/>
      <c r="M80" s="12"/>
      <c r="N80" s="12"/>
      <c r="O80" s="12">
        <f t="shared" si="24"/>
        <v>13.801599999999999</v>
      </c>
      <c r="P80" s="14"/>
      <c r="Q80" s="5">
        <f t="shared" si="22"/>
        <v>0</v>
      </c>
      <c r="R80" s="5">
        <f t="shared" si="20"/>
        <v>0</v>
      </c>
      <c r="S80" s="5"/>
      <c r="T80" s="14"/>
      <c r="U80" s="12"/>
      <c r="V80" s="4">
        <f t="shared" si="21"/>
        <v>0</v>
      </c>
      <c r="W80" s="12">
        <f t="shared" si="25"/>
        <v>0</v>
      </c>
      <c r="X80" s="12">
        <v>2.7475999999999998</v>
      </c>
      <c r="Y80" s="12">
        <v>9.4778000000000002</v>
      </c>
      <c r="Z80" s="12">
        <v>9.2385999999999999</v>
      </c>
      <c r="AA80" s="12">
        <v>9.305200000000001</v>
      </c>
      <c r="AB80" s="12">
        <v>6.5902000000000003</v>
      </c>
      <c r="AC80" s="12">
        <v>15.737</v>
      </c>
      <c r="AD80" s="12">
        <v>17.594200000000001</v>
      </c>
      <c r="AE80" s="12">
        <v>10.5024</v>
      </c>
      <c r="AF80" s="12">
        <v>13.196</v>
      </c>
      <c r="AG80" s="12">
        <v>10.2102</v>
      </c>
      <c r="AH80" s="16" t="s">
        <v>155</v>
      </c>
      <c r="AI80" s="4">
        <f t="shared" si="18"/>
        <v>0</v>
      </c>
      <c r="AJ80" s="4">
        <f t="shared" si="19"/>
        <v>0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t="15.75" thickBot="1" x14ac:dyDescent="0.3">
      <c r="A81" s="23" t="s">
        <v>148</v>
      </c>
      <c r="B81" s="21" t="s">
        <v>36</v>
      </c>
      <c r="C81" s="21"/>
      <c r="D81" s="21">
        <v>20.375</v>
      </c>
      <c r="E81" s="21">
        <v>1.35</v>
      </c>
      <c r="F81" s="22">
        <v>18.95</v>
      </c>
      <c r="G81" s="7">
        <v>1</v>
      </c>
      <c r="H81" s="4">
        <v>60</v>
      </c>
      <c r="I81" s="4" t="s">
        <v>40</v>
      </c>
      <c r="J81" s="4">
        <v>1.3</v>
      </c>
      <c r="K81" s="4">
        <f>E81-J81</f>
        <v>5.0000000000000044E-2</v>
      </c>
      <c r="L81" s="4"/>
      <c r="M81" s="4"/>
      <c r="N81" s="4"/>
      <c r="O81" s="4">
        <f>E81/5</f>
        <v>0.27</v>
      </c>
      <c r="P81" s="5">
        <v>30</v>
      </c>
      <c r="Q81" s="44">
        <v>60</v>
      </c>
      <c r="R81" s="5">
        <f t="shared" si="20"/>
        <v>60</v>
      </c>
      <c r="S81" s="44"/>
      <c r="T81" s="5">
        <v>200</v>
      </c>
      <c r="U81" s="4"/>
      <c r="V81" s="4">
        <f t="shared" si="21"/>
        <v>292.40740740740739</v>
      </c>
      <c r="W81" s="4">
        <f>(F81+N81)/O81</f>
        <v>70.185185185185176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 t="s">
        <v>149</v>
      </c>
      <c r="AI81" s="4">
        <f t="shared" si="18"/>
        <v>60</v>
      </c>
      <c r="AJ81" s="4">
        <f t="shared" si="19"/>
        <v>0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4" t="s">
        <v>116</v>
      </c>
      <c r="B82" s="4" t="s">
        <v>39</v>
      </c>
      <c r="C82" s="4">
        <v>82</v>
      </c>
      <c r="D82" s="4">
        <v>32</v>
      </c>
      <c r="E82" s="4">
        <v>36</v>
      </c>
      <c r="F82" s="4">
        <v>56</v>
      </c>
      <c r="G82" s="7">
        <v>0.66</v>
      </c>
      <c r="H82" s="4">
        <v>45</v>
      </c>
      <c r="I82" s="4" t="s">
        <v>40</v>
      </c>
      <c r="J82" s="4">
        <v>39</v>
      </c>
      <c r="K82" s="4">
        <f t="shared" si="23"/>
        <v>-3</v>
      </c>
      <c r="L82" s="4"/>
      <c r="M82" s="4"/>
      <c r="N82" s="4"/>
      <c r="O82" s="4">
        <f t="shared" si="24"/>
        <v>7.2</v>
      </c>
      <c r="P82" s="5">
        <f t="shared" ref="P82:P88" si="26">13*O82-N82-F82</f>
        <v>37.600000000000009</v>
      </c>
      <c r="Q82" s="5">
        <v>45</v>
      </c>
      <c r="R82" s="5">
        <f t="shared" si="20"/>
        <v>45</v>
      </c>
      <c r="S82" s="5"/>
      <c r="T82" s="5">
        <v>50</v>
      </c>
      <c r="U82" s="4"/>
      <c r="V82" s="4">
        <f t="shared" si="21"/>
        <v>14.027777777777777</v>
      </c>
      <c r="W82" s="4">
        <f t="shared" si="25"/>
        <v>7.7777777777777777</v>
      </c>
      <c r="X82" s="4">
        <v>6.8</v>
      </c>
      <c r="Y82" s="4">
        <v>5.4</v>
      </c>
      <c r="Z82" s="4">
        <v>5.2</v>
      </c>
      <c r="AA82" s="4">
        <v>11.8</v>
      </c>
      <c r="AB82" s="4">
        <v>7.8</v>
      </c>
      <c r="AC82" s="4">
        <v>2.4</v>
      </c>
      <c r="AD82" s="4">
        <v>21</v>
      </c>
      <c r="AE82" s="4">
        <v>19.2</v>
      </c>
      <c r="AF82" s="4">
        <v>6</v>
      </c>
      <c r="AG82" s="4">
        <v>7.8</v>
      </c>
      <c r="AH82" s="4"/>
      <c r="AI82" s="4">
        <f t="shared" si="18"/>
        <v>29.700000000000003</v>
      </c>
      <c r="AJ82" s="4">
        <f t="shared" si="19"/>
        <v>0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4" t="s">
        <v>117</v>
      </c>
      <c r="B83" s="4" t="s">
        <v>39</v>
      </c>
      <c r="C83" s="4">
        <v>40</v>
      </c>
      <c r="D83" s="4">
        <v>56</v>
      </c>
      <c r="E83" s="4">
        <v>51</v>
      </c>
      <c r="F83" s="4">
        <v>38</v>
      </c>
      <c r="G83" s="7">
        <v>0.66</v>
      </c>
      <c r="H83" s="4">
        <v>45</v>
      </c>
      <c r="I83" s="4" t="s">
        <v>40</v>
      </c>
      <c r="J83" s="4">
        <v>56</v>
      </c>
      <c r="K83" s="4">
        <f t="shared" si="23"/>
        <v>-5</v>
      </c>
      <c r="L83" s="4"/>
      <c r="M83" s="4"/>
      <c r="N83" s="4"/>
      <c r="O83" s="4">
        <f t="shared" si="24"/>
        <v>10.199999999999999</v>
      </c>
      <c r="P83" s="5">
        <f t="shared" si="26"/>
        <v>94.6</v>
      </c>
      <c r="Q83" s="5">
        <v>110</v>
      </c>
      <c r="R83" s="5">
        <f t="shared" si="20"/>
        <v>110</v>
      </c>
      <c r="S83" s="5"/>
      <c r="T83" s="5">
        <v>110</v>
      </c>
      <c r="U83" s="4"/>
      <c r="V83" s="4">
        <f t="shared" si="21"/>
        <v>14.509803921568629</v>
      </c>
      <c r="W83" s="4">
        <f t="shared" si="25"/>
        <v>3.7254901960784315</v>
      </c>
      <c r="X83" s="4">
        <v>6.0679999999999996</v>
      </c>
      <c r="Y83" s="4">
        <v>9</v>
      </c>
      <c r="Z83" s="4">
        <v>8.6</v>
      </c>
      <c r="AA83" s="4">
        <v>6.8</v>
      </c>
      <c r="AB83" s="4">
        <v>5.2</v>
      </c>
      <c r="AC83" s="4">
        <v>13.2</v>
      </c>
      <c r="AD83" s="4">
        <v>6.8</v>
      </c>
      <c r="AE83" s="4">
        <v>6.6</v>
      </c>
      <c r="AF83" s="4">
        <v>14.2</v>
      </c>
      <c r="AG83" s="4">
        <v>10.8</v>
      </c>
      <c r="AH83" s="4"/>
      <c r="AI83" s="4">
        <f t="shared" si="18"/>
        <v>72.600000000000009</v>
      </c>
      <c r="AJ83" s="4">
        <f t="shared" si="19"/>
        <v>0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4" t="s">
        <v>118</v>
      </c>
      <c r="B84" s="4" t="s">
        <v>39</v>
      </c>
      <c r="C84" s="4">
        <v>150</v>
      </c>
      <c r="D84" s="4">
        <v>16</v>
      </c>
      <c r="E84" s="4">
        <v>83</v>
      </c>
      <c r="F84" s="4">
        <v>65</v>
      </c>
      <c r="G84" s="7">
        <v>0.33</v>
      </c>
      <c r="H84" s="4">
        <v>45</v>
      </c>
      <c r="I84" s="4" t="s">
        <v>40</v>
      </c>
      <c r="J84" s="4">
        <v>86</v>
      </c>
      <c r="K84" s="4">
        <f t="shared" si="23"/>
        <v>-3</v>
      </c>
      <c r="L84" s="4"/>
      <c r="M84" s="4"/>
      <c r="N84" s="4"/>
      <c r="O84" s="4">
        <f t="shared" si="24"/>
        <v>16.600000000000001</v>
      </c>
      <c r="P84" s="5">
        <f t="shared" si="26"/>
        <v>150.80000000000001</v>
      </c>
      <c r="Q84" s="5">
        <v>170</v>
      </c>
      <c r="R84" s="5">
        <f t="shared" si="20"/>
        <v>170</v>
      </c>
      <c r="S84" s="5"/>
      <c r="T84" s="5">
        <v>180</v>
      </c>
      <c r="U84" s="4"/>
      <c r="V84" s="4">
        <f t="shared" si="21"/>
        <v>14.156626506024095</v>
      </c>
      <c r="W84" s="4">
        <f t="shared" si="25"/>
        <v>3.9156626506024095</v>
      </c>
      <c r="X84" s="4">
        <v>10.4</v>
      </c>
      <c r="Y84" s="4">
        <v>7.8</v>
      </c>
      <c r="Z84" s="4">
        <v>0.4</v>
      </c>
      <c r="AA84" s="4">
        <v>20.8</v>
      </c>
      <c r="AB84" s="4">
        <v>8.1999999999999993</v>
      </c>
      <c r="AC84" s="4">
        <v>11.8</v>
      </c>
      <c r="AD84" s="4">
        <v>17.2</v>
      </c>
      <c r="AE84" s="4">
        <v>15</v>
      </c>
      <c r="AF84" s="4">
        <v>7.6</v>
      </c>
      <c r="AG84" s="4">
        <v>9.4</v>
      </c>
      <c r="AH84" s="4"/>
      <c r="AI84" s="4">
        <f t="shared" si="18"/>
        <v>56.1</v>
      </c>
      <c r="AJ84" s="4">
        <f t="shared" si="19"/>
        <v>0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4" t="s">
        <v>119</v>
      </c>
      <c r="B85" s="4" t="s">
        <v>39</v>
      </c>
      <c r="C85" s="4">
        <v>2</v>
      </c>
      <c r="D85" s="4">
        <v>409</v>
      </c>
      <c r="E85" s="4">
        <v>71</v>
      </c>
      <c r="F85" s="4">
        <v>337</v>
      </c>
      <c r="G85" s="7">
        <v>0.36</v>
      </c>
      <c r="H85" s="4">
        <v>45</v>
      </c>
      <c r="I85" s="4" t="s">
        <v>40</v>
      </c>
      <c r="J85" s="4">
        <v>77</v>
      </c>
      <c r="K85" s="4">
        <f t="shared" si="23"/>
        <v>-6</v>
      </c>
      <c r="L85" s="4"/>
      <c r="M85" s="4"/>
      <c r="N85" s="4"/>
      <c r="O85" s="4">
        <f t="shared" si="24"/>
        <v>14.2</v>
      </c>
      <c r="P85" s="5"/>
      <c r="Q85" s="5">
        <f t="shared" si="22"/>
        <v>0</v>
      </c>
      <c r="R85" s="5">
        <f t="shared" si="20"/>
        <v>0</v>
      </c>
      <c r="S85" s="5"/>
      <c r="T85" s="5"/>
      <c r="U85" s="4"/>
      <c r="V85" s="4">
        <f t="shared" si="21"/>
        <v>23.732394366197184</v>
      </c>
      <c r="W85" s="4">
        <f t="shared" si="25"/>
        <v>23.732394366197184</v>
      </c>
      <c r="X85" s="4">
        <v>28.2</v>
      </c>
      <c r="Y85" s="4">
        <v>40.200000000000003</v>
      </c>
      <c r="Z85" s="4">
        <v>23.6</v>
      </c>
      <c r="AA85" s="4">
        <v>23.4</v>
      </c>
      <c r="AB85" s="4">
        <v>22.6</v>
      </c>
      <c r="AC85" s="4">
        <v>20.6</v>
      </c>
      <c r="AD85" s="4">
        <v>44.4</v>
      </c>
      <c r="AE85" s="4">
        <v>25.2</v>
      </c>
      <c r="AF85" s="4">
        <v>12.8</v>
      </c>
      <c r="AG85" s="4">
        <v>17</v>
      </c>
      <c r="AH85" s="4"/>
      <c r="AI85" s="4">
        <f t="shared" si="18"/>
        <v>0</v>
      </c>
      <c r="AJ85" s="4">
        <f t="shared" si="19"/>
        <v>0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4" t="s">
        <v>120</v>
      </c>
      <c r="B86" s="4" t="s">
        <v>36</v>
      </c>
      <c r="C86" s="4">
        <v>512.63599999999997</v>
      </c>
      <c r="D86" s="4">
        <v>1969.95</v>
      </c>
      <c r="E86" s="4">
        <v>1122.46</v>
      </c>
      <c r="F86" s="4">
        <v>1200.124</v>
      </c>
      <c r="G86" s="7">
        <v>1</v>
      </c>
      <c r="H86" s="4">
        <v>45</v>
      </c>
      <c r="I86" s="4" t="s">
        <v>52</v>
      </c>
      <c r="J86" s="4">
        <v>1089</v>
      </c>
      <c r="K86" s="4">
        <f t="shared" si="23"/>
        <v>33.460000000000036</v>
      </c>
      <c r="L86" s="4"/>
      <c r="M86" s="4"/>
      <c r="N86" s="4">
        <v>500</v>
      </c>
      <c r="O86" s="4">
        <f t="shared" si="24"/>
        <v>224.49200000000002</v>
      </c>
      <c r="P86" s="5">
        <f>14*O86-N86-F86</f>
        <v>1442.7640000000004</v>
      </c>
      <c r="Q86" s="5">
        <f t="shared" si="22"/>
        <v>1443</v>
      </c>
      <c r="R86" s="5">
        <f t="shared" si="20"/>
        <v>693</v>
      </c>
      <c r="S86" s="5">
        <v>750</v>
      </c>
      <c r="T86" s="5"/>
      <c r="U86" s="4"/>
      <c r="V86" s="4">
        <f t="shared" si="21"/>
        <v>14.001051262405785</v>
      </c>
      <c r="W86" s="4">
        <f t="shared" si="25"/>
        <v>7.5732052812572377</v>
      </c>
      <c r="X86" s="4">
        <v>164.79339999999999</v>
      </c>
      <c r="Y86" s="4">
        <v>158.85380000000001</v>
      </c>
      <c r="Z86" s="4">
        <v>141.86060000000001</v>
      </c>
      <c r="AA86" s="4">
        <v>112.39279999999999</v>
      </c>
      <c r="AB86" s="4">
        <v>163.20740000000001</v>
      </c>
      <c r="AC86" s="4">
        <v>163.3578</v>
      </c>
      <c r="AD86" s="4">
        <v>147.8184</v>
      </c>
      <c r="AE86" s="4">
        <v>153.18620000000001</v>
      </c>
      <c r="AF86" s="4">
        <v>169.17580000000001</v>
      </c>
      <c r="AG86" s="4">
        <v>142.34780000000001</v>
      </c>
      <c r="AH86" s="4"/>
      <c r="AI86" s="4">
        <f t="shared" si="18"/>
        <v>693</v>
      </c>
      <c r="AJ86" s="4">
        <f t="shared" si="19"/>
        <v>750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4" t="s">
        <v>121</v>
      </c>
      <c r="B87" s="4" t="s">
        <v>39</v>
      </c>
      <c r="C87" s="4">
        <v>112</v>
      </c>
      <c r="D87" s="4">
        <v>40</v>
      </c>
      <c r="E87" s="4">
        <v>24</v>
      </c>
      <c r="F87" s="4">
        <v>108</v>
      </c>
      <c r="G87" s="7">
        <v>0.1</v>
      </c>
      <c r="H87" s="4">
        <v>60</v>
      </c>
      <c r="I87" s="4" t="s">
        <v>40</v>
      </c>
      <c r="J87" s="4">
        <v>66</v>
      </c>
      <c r="K87" s="4">
        <f t="shared" si="23"/>
        <v>-42</v>
      </c>
      <c r="L87" s="4"/>
      <c r="M87" s="4"/>
      <c r="N87" s="4"/>
      <c r="O87" s="4">
        <f t="shared" si="24"/>
        <v>4.8</v>
      </c>
      <c r="P87" s="5"/>
      <c r="Q87" s="5">
        <f t="shared" si="22"/>
        <v>0</v>
      </c>
      <c r="R87" s="5">
        <f t="shared" si="20"/>
        <v>0</v>
      </c>
      <c r="S87" s="5"/>
      <c r="T87" s="5"/>
      <c r="U87" s="4"/>
      <c r="V87" s="4">
        <f t="shared" si="21"/>
        <v>22.5</v>
      </c>
      <c r="W87" s="4">
        <f t="shared" si="25"/>
        <v>22.5</v>
      </c>
      <c r="X87" s="4">
        <v>3.4</v>
      </c>
      <c r="Y87" s="4">
        <v>0.8</v>
      </c>
      <c r="Z87" s="4">
        <v>1.4</v>
      </c>
      <c r="AA87" s="4">
        <v>4</v>
      </c>
      <c r="AB87" s="4">
        <v>3.2</v>
      </c>
      <c r="AC87" s="4">
        <v>8.8000000000000007</v>
      </c>
      <c r="AD87" s="4">
        <v>24</v>
      </c>
      <c r="AE87" s="4">
        <v>21.8</v>
      </c>
      <c r="AF87" s="4">
        <v>6.4</v>
      </c>
      <c r="AG87" s="4">
        <v>3.4</v>
      </c>
      <c r="AH87" s="25" t="s">
        <v>71</v>
      </c>
      <c r="AI87" s="4">
        <f t="shared" si="18"/>
        <v>0</v>
      </c>
      <c r="AJ87" s="4">
        <f t="shared" si="19"/>
        <v>0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4" t="s">
        <v>122</v>
      </c>
      <c r="B88" s="4" t="s">
        <v>36</v>
      </c>
      <c r="C88" s="4">
        <v>77.277000000000001</v>
      </c>
      <c r="D88" s="4">
        <v>70.009</v>
      </c>
      <c r="E88" s="4">
        <v>39.747999999999998</v>
      </c>
      <c r="F88" s="4">
        <v>85.757999999999996</v>
      </c>
      <c r="G88" s="7">
        <v>1</v>
      </c>
      <c r="H88" s="4">
        <v>60</v>
      </c>
      <c r="I88" s="4" t="s">
        <v>40</v>
      </c>
      <c r="J88" s="4">
        <v>40.5</v>
      </c>
      <c r="K88" s="4">
        <f t="shared" si="23"/>
        <v>-0.75200000000000244</v>
      </c>
      <c r="L88" s="4"/>
      <c r="M88" s="4"/>
      <c r="N88" s="4"/>
      <c r="O88" s="4">
        <f t="shared" si="24"/>
        <v>7.9495999999999993</v>
      </c>
      <c r="P88" s="5">
        <f t="shared" si="26"/>
        <v>17.586799999999997</v>
      </c>
      <c r="Q88" s="5">
        <v>30</v>
      </c>
      <c r="R88" s="5">
        <f t="shared" si="20"/>
        <v>30</v>
      </c>
      <c r="S88" s="5"/>
      <c r="T88" s="5">
        <v>30</v>
      </c>
      <c r="U88" s="4"/>
      <c r="V88" s="4">
        <f t="shared" si="21"/>
        <v>14.561487370433733</v>
      </c>
      <c r="W88" s="4">
        <f t="shared" si="25"/>
        <v>10.787712589312671</v>
      </c>
      <c r="X88" s="4">
        <v>9.5291999999999994</v>
      </c>
      <c r="Y88" s="4">
        <v>7.56</v>
      </c>
      <c r="Z88" s="4">
        <v>3.9578000000000002</v>
      </c>
      <c r="AA88" s="4">
        <v>3.1804000000000001</v>
      </c>
      <c r="AB88" s="4">
        <v>11.450200000000001</v>
      </c>
      <c r="AC88" s="4">
        <v>3.1686000000000001</v>
      </c>
      <c r="AD88" s="4">
        <v>16.2164</v>
      </c>
      <c r="AE88" s="4">
        <v>17.000399999999999</v>
      </c>
      <c r="AF88" s="4">
        <v>3.8814000000000002</v>
      </c>
      <c r="AG88" s="4">
        <v>4.7582000000000004</v>
      </c>
      <c r="AH88" s="4"/>
      <c r="AI88" s="4">
        <f t="shared" si="18"/>
        <v>30</v>
      </c>
      <c r="AJ88" s="4">
        <f t="shared" si="19"/>
        <v>0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4" t="s">
        <v>123</v>
      </c>
      <c r="B89" s="4" t="s">
        <v>36</v>
      </c>
      <c r="C89" s="4">
        <v>20.100999999999999</v>
      </c>
      <c r="D89" s="4">
        <v>23.821000000000002</v>
      </c>
      <c r="E89" s="4">
        <v>5.8979999999999997</v>
      </c>
      <c r="F89" s="4">
        <v>36.03</v>
      </c>
      <c r="G89" s="7">
        <v>1</v>
      </c>
      <c r="H89" s="4">
        <v>60</v>
      </c>
      <c r="I89" s="4" t="s">
        <v>40</v>
      </c>
      <c r="J89" s="4">
        <v>5.5</v>
      </c>
      <c r="K89" s="4">
        <f t="shared" si="23"/>
        <v>0.39799999999999969</v>
      </c>
      <c r="L89" s="4"/>
      <c r="M89" s="4"/>
      <c r="N89" s="4"/>
      <c r="O89" s="4">
        <f t="shared" si="24"/>
        <v>1.1796</v>
      </c>
      <c r="P89" s="5"/>
      <c r="Q89" s="5">
        <f t="shared" si="22"/>
        <v>0</v>
      </c>
      <c r="R89" s="5">
        <f t="shared" si="20"/>
        <v>0</v>
      </c>
      <c r="S89" s="5"/>
      <c r="T89" s="5"/>
      <c r="U89" s="4"/>
      <c r="V89" s="4">
        <f t="shared" si="21"/>
        <v>30.544252288911498</v>
      </c>
      <c r="W89" s="4">
        <f t="shared" si="25"/>
        <v>30.544252288911498</v>
      </c>
      <c r="X89" s="4">
        <v>0.39879999999999999</v>
      </c>
      <c r="Y89" s="4">
        <v>3.1339999999999999</v>
      </c>
      <c r="Z89" s="4">
        <v>0.4032</v>
      </c>
      <c r="AA89" s="4">
        <v>2.7490000000000001</v>
      </c>
      <c r="AB89" s="4">
        <v>1.9372</v>
      </c>
      <c r="AC89" s="4">
        <v>0.39240000000000003</v>
      </c>
      <c r="AD89" s="4">
        <v>3.4725999999999999</v>
      </c>
      <c r="AE89" s="4">
        <v>5.0042</v>
      </c>
      <c r="AF89" s="4">
        <v>3.8546</v>
      </c>
      <c r="AG89" s="4">
        <v>2.7572000000000001</v>
      </c>
      <c r="AH89" s="25" t="s">
        <v>71</v>
      </c>
      <c r="AI89" s="4">
        <f t="shared" si="18"/>
        <v>0</v>
      </c>
      <c r="AJ89" s="4">
        <f t="shared" si="19"/>
        <v>0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4" t="s">
        <v>124</v>
      </c>
      <c r="B90" s="4" t="s">
        <v>36</v>
      </c>
      <c r="C90" s="4">
        <v>90.463999999999999</v>
      </c>
      <c r="D90" s="4">
        <v>138.078</v>
      </c>
      <c r="E90" s="4">
        <v>57.432000000000002</v>
      </c>
      <c r="F90" s="4">
        <v>152.97200000000001</v>
      </c>
      <c r="G90" s="7">
        <v>1</v>
      </c>
      <c r="H90" s="4">
        <v>60</v>
      </c>
      <c r="I90" s="4" t="s">
        <v>44</v>
      </c>
      <c r="J90" s="4">
        <v>56.8</v>
      </c>
      <c r="K90" s="4">
        <f t="shared" si="23"/>
        <v>0.632000000000005</v>
      </c>
      <c r="L90" s="4"/>
      <c r="M90" s="4"/>
      <c r="N90" s="4"/>
      <c r="O90" s="4">
        <f t="shared" si="24"/>
        <v>11.4864</v>
      </c>
      <c r="P90" s="5">
        <f>14*O90-N90-F90</f>
        <v>7.8375999999999806</v>
      </c>
      <c r="Q90" s="5">
        <v>20</v>
      </c>
      <c r="R90" s="5">
        <f t="shared" si="20"/>
        <v>20</v>
      </c>
      <c r="S90" s="5"/>
      <c r="T90" s="5">
        <v>20</v>
      </c>
      <c r="U90" s="4"/>
      <c r="V90" s="4">
        <f t="shared" si="21"/>
        <v>15.058852207828389</v>
      </c>
      <c r="W90" s="4">
        <f t="shared" si="25"/>
        <v>13.31766262710684</v>
      </c>
      <c r="X90" s="4">
        <v>14.2036</v>
      </c>
      <c r="Y90" s="4">
        <v>16.5822</v>
      </c>
      <c r="Z90" s="4">
        <v>15.099</v>
      </c>
      <c r="AA90" s="4">
        <v>13.789199999999999</v>
      </c>
      <c r="AB90" s="4">
        <v>13.5692</v>
      </c>
      <c r="AC90" s="4">
        <v>12.0014</v>
      </c>
      <c r="AD90" s="4">
        <v>18.293199999999999</v>
      </c>
      <c r="AE90" s="4">
        <v>24.047000000000001</v>
      </c>
      <c r="AF90" s="4">
        <v>13.5444</v>
      </c>
      <c r="AG90" s="4">
        <v>15.938000000000001</v>
      </c>
      <c r="AH90" s="4" t="s">
        <v>125</v>
      </c>
      <c r="AI90" s="4">
        <f t="shared" si="18"/>
        <v>20</v>
      </c>
      <c r="AJ90" s="4">
        <f t="shared" si="19"/>
        <v>0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ht="15.75" thickBot="1" x14ac:dyDescent="0.3">
      <c r="A91" s="4" t="s">
        <v>127</v>
      </c>
      <c r="B91" s="4" t="s">
        <v>39</v>
      </c>
      <c r="C91" s="4">
        <v>155</v>
      </c>
      <c r="D91" s="4">
        <v>72</v>
      </c>
      <c r="E91" s="4">
        <v>118</v>
      </c>
      <c r="F91" s="4">
        <v>72</v>
      </c>
      <c r="G91" s="7">
        <v>0.33</v>
      </c>
      <c r="H91" s="4" t="e">
        <v>#N/A</v>
      </c>
      <c r="I91" s="4" t="s">
        <v>40</v>
      </c>
      <c r="J91" s="4">
        <v>126</v>
      </c>
      <c r="K91" s="4">
        <f t="shared" si="23"/>
        <v>-8</v>
      </c>
      <c r="L91" s="4"/>
      <c r="M91" s="4"/>
      <c r="N91" s="4"/>
      <c r="O91" s="4">
        <f t="shared" si="24"/>
        <v>23.6</v>
      </c>
      <c r="P91" s="5">
        <f>12*O91-N91-F91</f>
        <v>211.20000000000005</v>
      </c>
      <c r="Q91" s="5">
        <v>240</v>
      </c>
      <c r="R91" s="5">
        <f t="shared" si="20"/>
        <v>240</v>
      </c>
      <c r="S91" s="5"/>
      <c r="T91" s="5">
        <v>280</v>
      </c>
      <c r="U91" s="4"/>
      <c r="V91" s="4">
        <f t="shared" si="21"/>
        <v>13.220338983050846</v>
      </c>
      <c r="W91" s="4">
        <f t="shared" si="25"/>
        <v>3.0508474576271185</v>
      </c>
      <c r="X91" s="4">
        <v>13.6</v>
      </c>
      <c r="Y91" s="4">
        <v>1.4</v>
      </c>
      <c r="Z91" s="4">
        <v>21.8</v>
      </c>
      <c r="AA91" s="4">
        <v>9</v>
      </c>
      <c r="AB91" s="4">
        <v>3.2</v>
      </c>
      <c r="AC91" s="4">
        <v>22.4</v>
      </c>
      <c r="AD91" s="4">
        <v>7.6</v>
      </c>
      <c r="AE91" s="4">
        <v>10</v>
      </c>
      <c r="AF91" s="4">
        <v>17.8</v>
      </c>
      <c r="AG91" s="4">
        <v>16.2</v>
      </c>
      <c r="AH91" s="4"/>
      <c r="AI91" s="4">
        <f t="shared" si="18"/>
        <v>79.2</v>
      </c>
      <c r="AJ91" s="4">
        <f t="shared" si="19"/>
        <v>0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18" t="s">
        <v>128</v>
      </c>
      <c r="B92" s="19" t="s">
        <v>36</v>
      </c>
      <c r="C92" s="19">
        <v>-1.6020000000000001</v>
      </c>
      <c r="D92" s="19">
        <v>1.6020000000000001</v>
      </c>
      <c r="E92" s="19">
        <v>-1.5780000000000001</v>
      </c>
      <c r="F92" s="20"/>
      <c r="G92" s="13">
        <v>0</v>
      </c>
      <c r="H92" s="12">
        <v>45</v>
      </c>
      <c r="I92" s="12" t="s">
        <v>37</v>
      </c>
      <c r="J92" s="12"/>
      <c r="K92" s="12">
        <f t="shared" si="23"/>
        <v>-1.5780000000000001</v>
      </c>
      <c r="L92" s="12"/>
      <c r="M92" s="12"/>
      <c r="N92" s="12"/>
      <c r="O92" s="12">
        <f t="shared" si="24"/>
        <v>-0.31559999999999999</v>
      </c>
      <c r="P92" s="14"/>
      <c r="Q92" s="5">
        <f t="shared" si="22"/>
        <v>0</v>
      </c>
      <c r="R92" s="5">
        <f t="shared" si="20"/>
        <v>0</v>
      </c>
      <c r="S92" s="5"/>
      <c r="T92" s="14"/>
      <c r="U92" s="12"/>
      <c r="V92" s="4">
        <f t="shared" si="21"/>
        <v>0</v>
      </c>
      <c r="W92" s="12">
        <f t="shared" si="25"/>
        <v>0</v>
      </c>
      <c r="X92" s="12">
        <v>20.791399999999999</v>
      </c>
      <c r="Y92" s="12">
        <v>46.336399999999998</v>
      </c>
      <c r="Z92" s="12">
        <v>65.2</v>
      </c>
      <c r="AA92" s="12">
        <v>54.767000000000003</v>
      </c>
      <c r="AB92" s="12">
        <v>64.647599999999997</v>
      </c>
      <c r="AC92" s="12">
        <v>52.273800000000008</v>
      </c>
      <c r="AD92" s="12">
        <v>44.9084</v>
      </c>
      <c r="AE92" s="12">
        <v>43.2866</v>
      </c>
      <c r="AF92" s="12">
        <v>26.169599999999999</v>
      </c>
      <c r="AG92" s="12">
        <v>44.459000000000003</v>
      </c>
      <c r="AH92" s="16" t="s">
        <v>129</v>
      </c>
      <c r="AI92" s="4">
        <f t="shared" si="18"/>
        <v>0</v>
      </c>
      <c r="AJ92" s="4">
        <f t="shared" si="19"/>
        <v>0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ht="15.75" thickBot="1" x14ac:dyDescent="0.3">
      <c r="A93" s="23" t="s">
        <v>144</v>
      </c>
      <c r="B93" s="21" t="s">
        <v>36</v>
      </c>
      <c r="C93" s="21">
        <v>307.39999999999998</v>
      </c>
      <c r="D93" s="21">
        <v>377.45400000000001</v>
      </c>
      <c r="E93" s="21">
        <v>396.28899999999999</v>
      </c>
      <c r="F93" s="22">
        <v>208.852</v>
      </c>
      <c r="G93" s="7">
        <v>1</v>
      </c>
      <c r="H93" s="4">
        <v>50</v>
      </c>
      <c r="I93" s="4" t="s">
        <v>40</v>
      </c>
      <c r="J93" s="4">
        <v>381</v>
      </c>
      <c r="K93" s="4">
        <f>E93-J93</f>
        <v>15.288999999999987</v>
      </c>
      <c r="L93" s="4"/>
      <c r="M93" s="4"/>
      <c r="N93" s="4">
        <v>100</v>
      </c>
      <c r="O93" s="4">
        <f>E93/5</f>
        <v>79.257800000000003</v>
      </c>
      <c r="P93" s="5">
        <f t="shared" ref="P93:P102" si="27">13*O93-N93-F93</f>
        <v>721.49940000000004</v>
      </c>
      <c r="Q93" s="44">
        <v>800</v>
      </c>
      <c r="R93" s="5">
        <f t="shared" si="20"/>
        <v>600</v>
      </c>
      <c r="S93" s="44">
        <v>200</v>
      </c>
      <c r="T93" s="5">
        <v>880</v>
      </c>
      <c r="U93" s="4"/>
      <c r="V93" s="4">
        <f t="shared" si="21"/>
        <v>13.990446366162066</v>
      </c>
      <c r="W93" s="4">
        <f>(F93+N93)/O93</f>
        <v>3.8968025859915358</v>
      </c>
      <c r="X93" s="4">
        <v>35.848999999999997</v>
      </c>
      <c r="Y93" s="4">
        <v>6.2587999999999999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 t="s">
        <v>145</v>
      </c>
      <c r="AI93" s="4">
        <f t="shared" si="18"/>
        <v>600</v>
      </c>
      <c r="AJ93" s="4">
        <f t="shared" si="19"/>
        <v>200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4" t="s">
        <v>130</v>
      </c>
      <c r="B94" s="4" t="s">
        <v>36</v>
      </c>
      <c r="C94" s="4">
        <v>309.10599999999999</v>
      </c>
      <c r="D94" s="4">
        <v>240.11</v>
      </c>
      <c r="E94" s="4">
        <v>178.96299999999999</v>
      </c>
      <c r="F94" s="4">
        <v>311.27300000000002</v>
      </c>
      <c r="G94" s="7">
        <v>1</v>
      </c>
      <c r="H94" s="4">
        <v>45</v>
      </c>
      <c r="I94" s="4" t="s">
        <v>40</v>
      </c>
      <c r="J94" s="4">
        <v>161</v>
      </c>
      <c r="K94" s="4">
        <f t="shared" si="23"/>
        <v>17.962999999999994</v>
      </c>
      <c r="L94" s="4"/>
      <c r="M94" s="4"/>
      <c r="N94" s="4">
        <v>100</v>
      </c>
      <c r="O94" s="4">
        <f t="shared" si="24"/>
        <v>35.7926</v>
      </c>
      <c r="P94" s="5">
        <f t="shared" si="27"/>
        <v>54.030799999999999</v>
      </c>
      <c r="Q94" s="5">
        <v>90</v>
      </c>
      <c r="R94" s="5">
        <f t="shared" si="20"/>
        <v>90</v>
      </c>
      <c r="S94" s="5"/>
      <c r="T94" s="5">
        <v>120</v>
      </c>
      <c r="U94" s="4"/>
      <c r="V94" s="4">
        <f t="shared" si="21"/>
        <v>14.004933980766975</v>
      </c>
      <c r="W94" s="4">
        <f t="shared" si="25"/>
        <v>11.490447746182172</v>
      </c>
      <c r="X94" s="4">
        <v>40.215400000000002</v>
      </c>
      <c r="Y94" s="4">
        <v>6.9364000000000008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 t="s">
        <v>131</v>
      </c>
      <c r="AI94" s="4">
        <f t="shared" si="18"/>
        <v>90</v>
      </c>
      <c r="AJ94" s="4">
        <f t="shared" si="19"/>
        <v>0</v>
      </c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4" t="s">
        <v>132</v>
      </c>
      <c r="B95" s="4" t="s">
        <v>39</v>
      </c>
      <c r="C95" s="4">
        <v>36</v>
      </c>
      <c r="D95" s="4">
        <v>1070</v>
      </c>
      <c r="E95" s="4">
        <v>281</v>
      </c>
      <c r="F95" s="4">
        <v>775</v>
      </c>
      <c r="G95" s="7">
        <v>0.41</v>
      </c>
      <c r="H95" s="4">
        <v>50</v>
      </c>
      <c r="I95" s="4" t="s">
        <v>40</v>
      </c>
      <c r="J95" s="4">
        <v>298</v>
      </c>
      <c r="K95" s="4">
        <f t="shared" si="23"/>
        <v>-17</v>
      </c>
      <c r="L95" s="4"/>
      <c r="M95" s="4"/>
      <c r="N95" s="4"/>
      <c r="O95" s="4">
        <f t="shared" si="24"/>
        <v>56.2</v>
      </c>
      <c r="P95" s="5"/>
      <c r="Q95" s="5">
        <v>50</v>
      </c>
      <c r="R95" s="5">
        <f t="shared" si="20"/>
        <v>50</v>
      </c>
      <c r="S95" s="5"/>
      <c r="T95" s="5">
        <v>70</v>
      </c>
      <c r="U95" s="4"/>
      <c r="V95" s="4">
        <f t="shared" si="21"/>
        <v>14.679715302491102</v>
      </c>
      <c r="W95" s="4">
        <f t="shared" si="25"/>
        <v>13.790035587188612</v>
      </c>
      <c r="X95" s="4">
        <v>29.6</v>
      </c>
      <c r="Y95" s="4">
        <v>1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 t="s">
        <v>133</v>
      </c>
      <c r="AI95" s="4">
        <f t="shared" si="18"/>
        <v>20.5</v>
      </c>
      <c r="AJ95" s="4">
        <f t="shared" si="19"/>
        <v>0</v>
      </c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4" t="s">
        <v>134</v>
      </c>
      <c r="B96" s="4" t="s">
        <v>36</v>
      </c>
      <c r="C96" s="4">
        <v>263.83600000000001</v>
      </c>
      <c r="D96" s="4">
        <v>338.34500000000003</v>
      </c>
      <c r="E96" s="4">
        <v>265.07100000000003</v>
      </c>
      <c r="F96" s="4">
        <v>240.01400000000001</v>
      </c>
      <c r="G96" s="7">
        <v>1</v>
      </c>
      <c r="H96" s="4">
        <v>50</v>
      </c>
      <c r="I96" s="4" t="s">
        <v>40</v>
      </c>
      <c r="J96" s="4">
        <v>275.5</v>
      </c>
      <c r="K96" s="4">
        <f t="shared" si="23"/>
        <v>-10.428999999999974</v>
      </c>
      <c r="L96" s="4"/>
      <c r="M96" s="4"/>
      <c r="N96" s="4">
        <v>220</v>
      </c>
      <c r="O96" s="4">
        <f t="shared" si="24"/>
        <v>53.014200000000002</v>
      </c>
      <c r="P96" s="5">
        <f t="shared" si="27"/>
        <v>229.17060000000004</v>
      </c>
      <c r="Q96" s="5">
        <v>290</v>
      </c>
      <c r="R96" s="5">
        <f t="shared" si="20"/>
        <v>290</v>
      </c>
      <c r="S96" s="5"/>
      <c r="T96" s="5">
        <v>330</v>
      </c>
      <c r="U96" s="4"/>
      <c r="V96" s="4">
        <f t="shared" si="21"/>
        <v>14.147417107114697</v>
      </c>
      <c r="W96" s="4">
        <f t="shared" si="25"/>
        <v>8.6771846033704172</v>
      </c>
      <c r="X96" s="4">
        <v>45.966000000000001</v>
      </c>
      <c r="Y96" s="4">
        <v>4.0137999999999998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 t="s">
        <v>135</v>
      </c>
      <c r="AI96" s="4">
        <f t="shared" si="18"/>
        <v>290</v>
      </c>
      <c r="AJ96" s="4">
        <f t="shared" si="19"/>
        <v>0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4" t="s">
        <v>136</v>
      </c>
      <c r="B97" s="4" t="s">
        <v>39</v>
      </c>
      <c r="C97" s="4">
        <v>148</v>
      </c>
      <c r="D97" s="4">
        <v>240</v>
      </c>
      <c r="E97" s="4">
        <v>129</v>
      </c>
      <c r="F97" s="4">
        <v>192</v>
      </c>
      <c r="G97" s="7">
        <v>0.35</v>
      </c>
      <c r="H97" s="4">
        <v>50</v>
      </c>
      <c r="I97" s="4" t="s">
        <v>40</v>
      </c>
      <c r="J97" s="4">
        <v>213</v>
      </c>
      <c r="K97" s="4">
        <f t="shared" si="23"/>
        <v>-84</v>
      </c>
      <c r="L97" s="4"/>
      <c r="M97" s="4"/>
      <c r="N97" s="4">
        <v>200</v>
      </c>
      <c r="O97" s="4">
        <f t="shared" si="24"/>
        <v>25.8</v>
      </c>
      <c r="P97" s="5"/>
      <c r="Q97" s="5">
        <f t="shared" si="22"/>
        <v>0</v>
      </c>
      <c r="R97" s="5">
        <f t="shared" si="20"/>
        <v>0</v>
      </c>
      <c r="S97" s="5"/>
      <c r="T97" s="5"/>
      <c r="U97" s="4"/>
      <c r="V97" s="4">
        <f t="shared" si="21"/>
        <v>15.193798449612403</v>
      </c>
      <c r="W97" s="4">
        <f t="shared" si="25"/>
        <v>15.193798449612403</v>
      </c>
      <c r="X97" s="4">
        <v>38</v>
      </c>
      <c r="Y97" s="4">
        <v>5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 t="s">
        <v>137</v>
      </c>
      <c r="AI97" s="4">
        <f t="shared" si="18"/>
        <v>0</v>
      </c>
      <c r="AJ97" s="4">
        <f t="shared" si="19"/>
        <v>0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4" t="s">
        <v>138</v>
      </c>
      <c r="B98" s="4" t="s">
        <v>36</v>
      </c>
      <c r="C98" s="4">
        <v>128.38</v>
      </c>
      <c r="D98" s="4">
        <v>209.078</v>
      </c>
      <c r="E98" s="4">
        <v>84.631</v>
      </c>
      <c r="F98" s="4">
        <v>206.09700000000001</v>
      </c>
      <c r="G98" s="7">
        <v>1</v>
      </c>
      <c r="H98" s="4">
        <v>50</v>
      </c>
      <c r="I98" s="4" t="s">
        <v>40</v>
      </c>
      <c r="J98" s="4">
        <v>91</v>
      </c>
      <c r="K98" s="4">
        <f t="shared" si="23"/>
        <v>-6.3689999999999998</v>
      </c>
      <c r="L98" s="4"/>
      <c r="M98" s="4"/>
      <c r="N98" s="4">
        <v>100</v>
      </c>
      <c r="O98" s="4">
        <f t="shared" si="24"/>
        <v>16.926200000000001</v>
      </c>
      <c r="P98" s="5"/>
      <c r="Q98" s="5">
        <f t="shared" si="22"/>
        <v>0</v>
      </c>
      <c r="R98" s="5">
        <f t="shared" si="20"/>
        <v>0</v>
      </c>
      <c r="S98" s="5"/>
      <c r="T98" s="5"/>
      <c r="U98" s="4"/>
      <c r="V98" s="4">
        <f t="shared" si="21"/>
        <v>18.084212640758111</v>
      </c>
      <c r="W98" s="4">
        <f t="shared" si="25"/>
        <v>18.084212640758111</v>
      </c>
      <c r="X98" s="4">
        <v>32.729199999999999</v>
      </c>
      <c r="Y98" s="4">
        <v>12.9718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 t="s">
        <v>139</v>
      </c>
      <c r="AI98" s="4">
        <f t="shared" si="18"/>
        <v>0</v>
      </c>
      <c r="AJ98" s="4">
        <f t="shared" si="19"/>
        <v>0</v>
      </c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4" t="s">
        <v>140</v>
      </c>
      <c r="B99" s="4" t="s">
        <v>39</v>
      </c>
      <c r="C99" s="4">
        <v>259</v>
      </c>
      <c r="D99" s="4">
        <v>400</v>
      </c>
      <c r="E99" s="4">
        <v>143</v>
      </c>
      <c r="F99" s="4">
        <v>400</v>
      </c>
      <c r="G99" s="7">
        <v>0.4</v>
      </c>
      <c r="H99" s="4">
        <v>50</v>
      </c>
      <c r="I99" s="4" t="s">
        <v>40</v>
      </c>
      <c r="J99" s="4">
        <v>227</v>
      </c>
      <c r="K99" s="4">
        <f t="shared" si="23"/>
        <v>-84</v>
      </c>
      <c r="L99" s="4"/>
      <c r="M99" s="4"/>
      <c r="N99" s="4">
        <v>200</v>
      </c>
      <c r="O99" s="4">
        <f t="shared" si="24"/>
        <v>28.6</v>
      </c>
      <c r="P99" s="5"/>
      <c r="Q99" s="5">
        <f t="shared" si="22"/>
        <v>0</v>
      </c>
      <c r="R99" s="5">
        <f t="shared" si="20"/>
        <v>0</v>
      </c>
      <c r="S99" s="5"/>
      <c r="T99" s="5"/>
      <c r="U99" s="4"/>
      <c r="V99" s="4">
        <f t="shared" si="21"/>
        <v>20.979020979020977</v>
      </c>
      <c r="W99" s="4">
        <f t="shared" si="25"/>
        <v>20.979020979020977</v>
      </c>
      <c r="X99" s="4">
        <v>64</v>
      </c>
      <c r="Y99" s="4">
        <v>29.4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 t="s">
        <v>141</v>
      </c>
      <c r="AI99" s="4">
        <f t="shared" si="18"/>
        <v>0</v>
      </c>
      <c r="AJ99" s="4">
        <f t="shared" si="19"/>
        <v>0</v>
      </c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4" t="s">
        <v>142</v>
      </c>
      <c r="B100" s="4" t="s">
        <v>39</v>
      </c>
      <c r="C100" s="4">
        <v>184</v>
      </c>
      <c r="D100" s="4">
        <v>800</v>
      </c>
      <c r="E100" s="4">
        <v>229</v>
      </c>
      <c r="F100" s="4">
        <v>620</v>
      </c>
      <c r="G100" s="7">
        <v>0.41</v>
      </c>
      <c r="H100" s="4">
        <v>50</v>
      </c>
      <c r="I100" s="4" t="s">
        <v>40</v>
      </c>
      <c r="J100" s="4">
        <v>285</v>
      </c>
      <c r="K100" s="4">
        <f t="shared" si="23"/>
        <v>-56</v>
      </c>
      <c r="L100" s="4"/>
      <c r="M100" s="4"/>
      <c r="N100" s="4"/>
      <c r="O100" s="4">
        <f t="shared" si="24"/>
        <v>45.8</v>
      </c>
      <c r="P100" s="5"/>
      <c r="Q100" s="5">
        <v>40</v>
      </c>
      <c r="R100" s="5">
        <f t="shared" si="20"/>
        <v>40</v>
      </c>
      <c r="S100" s="5"/>
      <c r="T100" s="5">
        <v>60</v>
      </c>
      <c r="U100" s="4"/>
      <c r="V100" s="4">
        <f t="shared" si="21"/>
        <v>14.410480349344979</v>
      </c>
      <c r="W100" s="4">
        <f t="shared" si="25"/>
        <v>13.537117903930131</v>
      </c>
      <c r="X100" s="4">
        <v>41.6</v>
      </c>
      <c r="Y100" s="4">
        <v>2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 t="s">
        <v>143</v>
      </c>
      <c r="AI100" s="4">
        <f t="shared" si="18"/>
        <v>16.399999999999999</v>
      </c>
      <c r="AJ100" s="4">
        <f t="shared" si="19"/>
        <v>0</v>
      </c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4" t="s">
        <v>146</v>
      </c>
      <c r="B101" s="4" t="s">
        <v>39</v>
      </c>
      <c r="C101" s="4">
        <v>36</v>
      </c>
      <c r="D101" s="4">
        <v>193</v>
      </c>
      <c r="E101" s="24">
        <f>51+E29</f>
        <v>72</v>
      </c>
      <c r="F101" s="4">
        <v>156</v>
      </c>
      <c r="G101" s="7">
        <v>0.3</v>
      </c>
      <c r="H101" s="4">
        <v>50</v>
      </c>
      <c r="I101" s="4" t="s">
        <v>40</v>
      </c>
      <c r="J101" s="4">
        <v>51</v>
      </c>
      <c r="K101" s="4">
        <f t="shared" si="23"/>
        <v>21</v>
      </c>
      <c r="L101" s="4"/>
      <c r="M101" s="4"/>
      <c r="N101" s="4"/>
      <c r="O101" s="4">
        <f t="shared" si="24"/>
        <v>14.4</v>
      </c>
      <c r="P101" s="5">
        <f t="shared" si="27"/>
        <v>31.200000000000017</v>
      </c>
      <c r="Q101" s="5">
        <v>50</v>
      </c>
      <c r="R101" s="5">
        <f t="shared" si="20"/>
        <v>50</v>
      </c>
      <c r="S101" s="5"/>
      <c r="T101" s="5">
        <v>60</v>
      </c>
      <c r="U101" s="4"/>
      <c r="V101" s="4">
        <f t="shared" si="21"/>
        <v>14.305555555555555</v>
      </c>
      <c r="W101" s="4">
        <f t="shared" si="25"/>
        <v>10.833333333333334</v>
      </c>
      <c r="X101" s="4">
        <v>15.8</v>
      </c>
      <c r="Y101" s="4">
        <v>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10" t="s">
        <v>153</v>
      </c>
      <c r="AI101" s="4">
        <f t="shared" si="18"/>
        <v>15</v>
      </c>
      <c r="AJ101" s="4">
        <f t="shared" si="19"/>
        <v>0</v>
      </c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4" t="s">
        <v>147</v>
      </c>
      <c r="B102" s="4" t="s">
        <v>39</v>
      </c>
      <c r="C102" s="4">
        <v>72</v>
      </c>
      <c r="D102" s="4">
        <v>581</v>
      </c>
      <c r="E102" s="4">
        <v>193</v>
      </c>
      <c r="F102" s="4">
        <v>411</v>
      </c>
      <c r="G102" s="7">
        <v>0.18</v>
      </c>
      <c r="H102" s="4">
        <v>50</v>
      </c>
      <c r="I102" s="4" t="s">
        <v>40</v>
      </c>
      <c r="J102" s="4">
        <v>198</v>
      </c>
      <c r="K102" s="4">
        <f t="shared" si="23"/>
        <v>-5</v>
      </c>
      <c r="L102" s="4"/>
      <c r="M102" s="4"/>
      <c r="N102" s="4"/>
      <c r="O102" s="4">
        <f t="shared" si="24"/>
        <v>38.6</v>
      </c>
      <c r="P102" s="5">
        <f t="shared" si="27"/>
        <v>90.800000000000011</v>
      </c>
      <c r="Q102" s="5">
        <v>130</v>
      </c>
      <c r="R102" s="5">
        <f t="shared" si="20"/>
        <v>130</v>
      </c>
      <c r="S102" s="5"/>
      <c r="T102" s="5">
        <v>160</v>
      </c>
      <c r="U102" s="4"/>
      <c r="V102" s="4">
        <f t="shared" si="21"/>
        <v>14.015544041450777</v>
      </c>
      <c r="W102" s="4">
        <f t="shared" si="25"/>
        <v>10.647668393782382</v>
      </c>
      <c r="X102" s="4">
        <v>19.2</v>
      </c>
      <c r="Y102" s="4">
        <v>41.2</v>
      </c>
      <c r="Z102" s="4">
        <v>15.2</v>
      </c>
      <c r="AA102" s="4">
        <v>7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10" t="s">
        <v>156</v>
      </c>
      <c r="AI102" s="4">
        <f t="shared" si="18"/>
        <v>23.4</v>
      </c>
      <c r="AJ102" s="4">
        <f t="shared" si="19"/>
        <v>0</v>
      </c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43" t="s">
        <v>172</v>
      </c>
      <c r="B103" s="43"/>
      <c r="C103" s="46"/>
      <c r="D103" s="43"/>
      <c r="E103" s="43"/>
      <c r="F103" s="43"/>
      <c r="G103" s="47"/>
      <c r="H103" s="43"/>
      <c r="I103" s="43"/>
      <c r="J103" s="43"/>
      <c r="K103" s="43"/>
      <c r="L103" s="43"/>
      <c r="M103" s="43"/>
      <c r="N103" s="43"/>
      <c r="O103" s="43"/>
      <c r="P103" s="43"/>
      <c r="Q103" s="5">
        <f t="shared" si="22"/>
        <v>0</v>
      </c>
      <c r="R103" s="5">
        <f t="shared" si="20"/>
        <v>0</v>
      </c>
      <c r="S103" s="50"/>
      <c r="T103" s="43">
        <v>10</v>
      </c>
      <c r="U103" s="43" t="s">
        <v>173</v>
      </c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 x14ac:dyDescent="0.25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 x14ac:dyDescent="0.25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 x14ac:dyDescent="0.25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 x14ac:dyDescent="0.25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 x14ac:dyDescent="0.25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 x14ac:dyDescent="0.25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 x14ac:dyDescent="0.25">
      <c r="A454" s="4"/>
      <c r="B454" s="4"/>
      <c r="C454" s="4"/>
      <c r="D454" s="4"/>
      <c r="E454" s="4"/>
      <c r="F454" s="4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 x14ac:dyDescent="0.25">
      <c r="A455" s="4"/>
      <c r="B455" s="4"/>
      <c r="C455" s="4"/>
      <c r="D455" s="4"/>
      <c r="E455" s="4"/>
      <c r="F455" s="4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 x14ac:dyDescent="0.25">
      <c r="A456" s="4"/>
      <c r="B456" s="4"/>
      <c r="C456" s="4"/>
      <c r="D456" s="4"/>
      <c r="E456" s="4"/>
      <c r="F456" s="4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 x14ac:dyDescent="0.25">
      <c r="A457" s="4"/>
      <c r="B457" s="4"/>
      <c r="C457" s="4"/>
      <c r="D457" s="4"/>
      <c r="E457" s="4"/>
      <c r="F457" s="4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 x14ac:dyDescent="0.25">
      <c r="A458" s="4"/>
      <c r="B458" s="4"/>
      <c r="C458" s="4"/>
      <c r="D458" s="4"/>
      <c r="E458" s="4"/>
      <c r="F458" s="4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 x14ac:dyDescent="0.25">
      <c r="A459" s="4"/>
      <c r="B459" s="4"/>
      <c r="C459" s="4"/>
      <c r="D459" s="4"/>
      <c r="E459" s="4"/>
      <c r="F459" s="4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 x14ac:dyDescent="0.25">
      <c r="A460" s="4"/>
      <c r="B460" s="4"/>
      <c r="C460" s="4"/>
      <c r="D460" s="4"/>
      <c r="E460" s="4"/>
      <c r="F460" s="4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 x14ac:dyDescent="0.25">
      <c r="A461" s="4"/>
      <c r="B461" s="4"/>
      <c r="C461" s="4"/>
      <c r="D461" s="4"/>
      <c r="E461" s="4"/>
      <c r="F461" s="4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 x14ac:dyDescent="0.25">
      <c r="A462" s="4"/>
      <c r="B462" s="4"/>
      <c r="C462" s="4"/>
      <c r="D462" s="4"/>
      <c r="E462" s="4"/>
      <c r="F462" s="4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 x14ac:dyDescent="0.25">
      <c r="A463" s="4"/>
      <c r="B463" s="4"/>
      <c r="C463" s="4"/>
      <c r="D463" s="4"/>
      <c r="E463" s="4"/>
      <c r="F463" s="4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 x14ac:dyDescent="0.25">
      <c r="A464" s="4"/>
      <c r="B464" s="4"/>
      <c r="C464" s="4"/>
      <c r="D464" s="4"/>
      <c r="E464" s="4"/>
      <c r="F464" s="4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 x14ac:dyDescent="0.25">
      <c r="A465" s="4"/>
      <c r="B465" s="4"/>
      <c r="C465" s="4"/>
      <c r="D465" s="4"/>
      <c r="E465" s="4"/>
      <c r="F465" s="4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 x14ac:dyDescent="0.25">
      <c r="A466" s="4"/>
      <c r="B466" s="4"/>
      <c r="C466" s="4"/>
      <c r="D466" s="4"/>
      <c r="E466" s="4"/>
      <c r="F466" s="4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 x14ac:dyDescent="0.25">
      <c r="A467" s="4"/>
      <c r="B467" s="4"/>
      <c r="C467" s="4"/>
      <c r="D467" s="4"/>
      <c r="E467" s="4"/>
      <c r="F467" s="4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 x14ac:dyDescent="0.25">
      <c r="A468" s="4"/>
      <c r="B468" s="4"/>
      <c r="C468" s="4"/>
      <c r="D468" s="4"/>
      <c r="E468" s="4"/>
      <c r="F468" s="4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 x14ac:dyDescent="0.25">
      <c r="A469" s="4"/>
      <c r="B469" s="4"/>
      <c r="C469" s="4"/>
      <c r="D469" s="4"/>
      <c r="E469" s="4"/>
      <c r="F469" s="4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 x14ac:dyDescent="0.25">
      <c r="A470" s="4"/>
      <c r="B470" s="4"/>
      <c r="C470" s="4"/>
      <c r="D470" s="4"/>
      <c r="E470" s="4"/>
      <c r="F470" s="4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 x14ac:dyDescent="0.25">
      <c r="A471" s="4"/>
      <c r="B471" s="4"/>
      <c r="C471" s="4"/>
      <c r="D471" s="4"/>
      <c r="E471" s="4"/>
      <c r="F471" s="4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 x14ac:dyDescent="0.25">
      <c r="A472" s="4"/>
      <c r="B472" s="4"/>
      <c r="C472" s="4"/>
      <c r="D472" s="4"/>
      <c r="E472" s="4"/>
      <c r="F472" s="4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 x14ac:dyDescent="0.25">
      <c r="A473" s="4"/>
      <c r="B473" s="4"/>
      <c r="C473" s="4"/>
      <c r="D473" s="4"/>
      <c r="E473" s="4"/>
      <c r="F473" s="4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 x14ac:dyDescent="0.25">
      <c r="A474" s="4"/>
      <c r="B474" s="4"/>
      <c r="C474" s="4"/>
      <c r="D474" s="4"/>
      <c r="E474" s="4"/>
      <c r="F474" s="4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 x14ac:dyDescent="0.25">
      <c r="A475" s="4"/>
      <c r="B475" s="4"/>
      <c r="C475" s="4"/>
      <c r="D475" s="4"/>
      <c r="E475" s="4"/>
      <c r="F475" s="4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 x14ac:dyDescent="0.25">
      <c r="A476" s="4"/>
      <c r="B476" s="4"/>
      <c r="C476" s="4"/>
      <c r="D476" s="4"/>
      <c r="E476" s="4"/>
      <c r="F476" s="4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 x14ac:dyDescent="0.25">
      <c r="A477" s="4"/>
      <c r="B477" s="4"/>
      <c r="C477" s="4"/>
      <c r="D477" s="4"/>
      <c r="E477" s="4"/>
      <c r="F477" s="4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 x14ac:dyDescent="0.25">
      <c r="A478" s="4"/>
      <c r="B478" s="4"/>
      <c r="C478" s="4"/>
      <c r="D478" s="4"/>
      <c r="E478" s="4"/>
      <c r="F478" s="4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 x14ac:dyDescent="0.25">
      <c r="A479" s="4"/>
      <c r="B479" s="4"/>
      <c r="C479" s="4"/>
      <c r="D479" s="4"/>
      <c r="E479" s="4"/>
      <c r="F479" s="4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 x14ac:dyDescent="0.25">
      <c r="A480" s="4"/>
      <c r="B480" s="4"/>
      <c r="C480" s="4"/>
      <c r="D480" s="4"/>
      <c r="E480" s="4"/>
      <c r="F480" s="4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 x14ac:dyDescent="0.25">
      <c r="A481" s="4"/>
      <c r="B481" s="4"/>
      <c r="C481" s="4"/>
      <c r="D481" s="4"/>
      <c r="E481" s="4"/>
      <c r="F481" s="4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 x14ac:dyDescent="0.25">
      <c r="A482" s="4"/>
      <c r="B482" s="4"/>
      <c r="C482" s="4"/>
      <c r="D482" s="4"/>
      <c r="E482" s="4"/>
      <c r="F482" s="4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 x14ac:dyDescent="0.25">
      <c r="A483" s="4"/>
      <c r="B483" s="4"/>
      <c r="C483" s="4"/>
      <c r="D483" s="4"/>
      <c r="E483" s="4"/>
      <c r="F483" s="4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 x14ac:dyDescent="0.25">
      <c r="A484" s="4"/>
      <c r="B484" s="4"/>
      <c r="C484" s="4"/>
      <c r="D484" s="4"/>
      <c r="E484" s="4"/>
      <c r="F484" s="4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 x14ac:dyDescent="0.25">
      <c r="A485" s="4"/>
      <c r="B485" s="4"/>
      <c r="C485" s="4"/>
      <c r="D485" s="4"/>
      <c r="E485" s="4"/>
      <c r="F485" s="4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 x14ac:dyDescent="0.25">
      <c r="A486" s="4"/>
      <c r="B486" s="4"/>
      <c r="C486" s="4"/>
      <c r="D486" s="4"/>
      <c r="E486" s="4"/>
      <c r="F486" s="4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 x14ac:dyDescent="0.25">
      <c r="A487" s="4"/>
      <c r="B487" s="4"/>
      <c r="C487" s="4"/>
      <c r="D487" s="4"/>
      <c r="E487" s="4"/>
      <c r="F487" s="4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 x14ac:dyDescent="0.25">
      <c r="A488" s="4"/>
      <c r="B488" s="4"/>
      <c r="C488" s="4"/>
      <c r="D488" s="4"/>
      <c r="E488" s="4"/>
      <c r="F488" s="4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 x14ac:dyDescent="0.25">
      <c r="A489" s="4"/>
      <c r="B489" s="4"/>
      <c r="C489" s="4"/>
      <c r="D489" s="4"/>
      <c r="E489" s="4"/>
      <c r="F489" s="4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 x14ac:dyDescent="0.25">
      <c r="A490" s="4"/>
      <c r="B490" s="4"/>
      <c r="C490" s="4"/>
      <c r="D490" s="4"/>
      <c r="E490" s="4"/>
      <c r="F490" s="4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 x14ac:dyDescent="0.25">
      <c r="A491" s="4"/>
      <c r="B491" s="4"/>
      <c r="C491" s="4"/>
      <c r="D491" s="4"/>
      <c r="E491" s="4"/>
      <c r="F491" s="4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 x14ac:dyDescent="0.25">
      <c r="A492" s="4"/>
      <c r="B492" s="4"/>
      <c r="C492" s="4"/>
      <c r="D492" s="4"/>
      <c r="E492" s="4"/>
      <c r="F492" s="4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 x14ac:dyDescent="0.25">
      <c r="A493" s="4"/>
      <c r="B493" s="4"/>
      <c r="C493" s="4"/>
      <c r="D493" s="4"/>
      <c r="E493" s="4"/>
      <c r="F493" s="4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 x14ac:dyDescent="0.25">
      <c r="A494" s="4"/>
      <c r="B494" s="4"/>
      <c r="C494" s="4"/>
      <c r="D494" s="4"/>
      <c r="E494" s="4"/>
      <c r="F494" s="4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 x14ac:dyDescent="0.25">
      <c r="A495" s="4"/>
      <c r="B495" s="4"/>
      <c r="C495" s="4"/>
      <c r="D495" s="4"/>
      <c r="E495" s="4"/>
      <c r="F495" s="4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 x14ac:dyDescent="0.25">
      <c r="A496" s="4"/>
      <c r="B496" s="4"/>
      <c r="C496" s="4"/>
      <c r="D496" s="4"/>
      <c r="E496" s="4"/>
      <c r="F496" s="4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 x14ac:dyDescent="0.25">
      <c r="A497" s="4"/>
      <c r="B497" s="4"/>
      <c r="C497" s="4"/>
      <c r="D497" s="4"/>
      <c r="E497" s="4"/>
      <c r="F497" s="4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 x14ac:dyDescent="0.25">
      <c r="A498" s="4"/>
      <c r="B498" s="4"/>
      <c r="C498" s="4"/>
      <c r="D498" s="4"/>
      <c r="E498" s="4"/>
      <c r="F498" s="4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 x14ac:dyDescent="0.25">
      <c r="A499" s="4"/>
      <c r="B499" s="4"/>
      <c r="C499" s="4"/>
      <c r="D499" s="4"/>
      <c r="E499" s="4"/>
      <c r="F499" s="4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 x14ac:dyDescent="0.25">
      <c r="A500" s="4"/>
      <c r="B500" s="4"/>
      <c r="C500" s="4"/>
      <c r="D500" s="4"/>
      <c r="E500" s="4"/>
      <c r="F500" s="4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</sheetData>
  <autoFilter ref="A3:AI103" xr:uid="{70440C55-1E51-4737-9342-190DBDA2774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2025-02-25T13:40:41Z</dcterms:created>
  <dcterms:modified xsi:type="dcterms:W3CDTF">2025-03-04T06:39:39Z</dcterms:modified>
</cp:coreProperties>
</file>