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1'!$A$9:$J$122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6"/>
  <sheetViews>
    <sheetView tabSelected="1" zoomScale="87" zoomScaleNormal="87" workbookViewId="0">
      <pane ySplit="9" topLeftCell="A106" activePane="bottomLeft" state="frozen"/>
      <selection pane="bottomLeft" activeCell="E135" sqref="E13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45542</v>
      </c>
      <c r="E3" s="7" t="inlineStr">
        <is>
          <t xml:space="preserve">Доставка: </t>
        </is>
      </c>
      <c r="F3" s="102" t="n"/>
      <c r="G3" s="102" t="n">
        <v>45545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RIGHT(D11:D121,4)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RIGHT(D12:D122,4)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RIGHT(D13:D123,4)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>
        <v>200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RIGHT(D14:D124,4)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RIGHT(D15:D124,4)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>
        <v>200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RIGHT(D16:D125,4)</f>
        <v/>
      </c>
      <c r="B16" s="27" t="inlineStr">
        <is>
          <t>ДОКТОРСКАЯ ГОСТ вар п/о 0.4кг 8шт.</t>
        </is>
      </c>
      <c r="C16" s="33" t="inlineStr">
        <is>
          <t>ШТ</t>
        </is>
      </c>
      <c r="D16" s="28" t="n">
        <v>1001010016324</v>
      </c>
      <c r="E16" s="24" t="n">
        <v>280</v>
      </c>
      <c r="F16" s="23" t="n">
        <v>0.4</v>
      </c>
      <c r="G16" s="23">
        <f>F16*E16</f>
        <v/>
      </c>
      <c r="H16" s="14" t="n"/>
      <c r="I16" s="14" t="n"/>
      <c r="J16" s="39" t="n"/>
    </row>
    <row r="17" ht="16.5" customHeight="1" s="92">
      <c r="A17" s="94">
        <f>RIGHT(D17:D127,4)</f>
        <v/>
      </c>
      <c r="B17" s="27" t="inlineStr">
        <is>
          <t>КЛАССИЧЕСКАЯ ПМ вар п/о 0.3кг 8шт.</t>
        </is>
      </c>
      <c r="C17" s="33" t="inlineStr">
        <is>
          <t>ШТ</t>
        </is>
      </c>
      <c r="D17" s="28" t="n">
        <v>1001013956426</v>
      </c>
      <c r="E17" s="24" t="n">
        <v>600</v>
      </c>
      <c r="F17" s="23" t="n"/>
      <c r="G17" s="23">
        <f>E17*0.3</f>
        <v/>
      </c>
      <c r="H17" s="14" t="n"/>
      <c r="I17" s="14" t="n"/>
      <c r="J17" s="39" t="n"/>
    </row>
    <row r="18" ht="16.5" customHeight="1" s="92">
      <c r="A18" s="94">
        <f>RIGHT(D18:D128,4)</f>
        <v/>
      </c>
      <c r="B18" s="27" t="inlineStr">
        <is>
          <t>МЯСНАЯ Папа может вар п/о</t>
        </is>
      </c>
      <c r="C18" s="31" t="inlineStr">
        <is>
          <t>КГ</t>
        </is>
      </c>
      <c r="D18" s="28" t="n">
        <v>1001012484063</v>
      </c>
      <c r="E18" s="24" t="n">
        <v>200</v>
      </c>
      <c r="F18" s="23" t="n">
        <v>1.366666666666666</v>
      </c>
      <c r="G18" s="23">
        <f>E18*1</f>
        <v/>
      </c>
      <c r="H18" s="14" t="n">
        <v>4.1</v>
      </c>
      <c r="I18" s="14" t="n">
        <v>60</v>
      </c>
      <c r="J18" s="39" t="n"/>
    </row>
    <row r="19" ht="16.5" customHeight="1" s="92">
      <c r="A19" s="94">
        <f>RIGHT(D19:D129,4)</f>
        <v/>
      </c>
      <c r="B19" s="27" t="inlineStr">
        <is>
          <t>МЯСНАЯ Папа может вар п/о 0.4кг 8шт.</t>
        </is>
      </c>
      <c r="C19" s="34" t="inlineStr">
        <is>
          <t>ШТ</t>
        </is>
      </c>
      <c r="D19" s="28" t="n">
        <v>1001012486333</v>
      </c>
      <c r="E19" s="24" t="n">
        <v>800</v>
      </c>
      <c r="F19" s="23" t="n">
        <v>0.4</v>
      </c>
      <c r="G19" s="23">
        <f>E19*0.4</f>
        <v/>
      </c>
      <c r="H19" s="14" t="n">
        <v>3.2</v>
      </c>
      <c r="I19" s="14" t="n">
        <v>60</v>
      </c>
      <c r="J19" s="39" t="n"/>
    </row>
    <row r="20" ht="16.5" customHeight="1" s="92">
      <c r="A20" s="94">
        <f>RIGHT(D20:D130,4)</f>
        <v/>
      </c>
      <c r="B20" s="27" t="inlineStr">
        <is>
          <t>МЯСНАЯ СО ШПИКОМ Папа может вар п/о</t>
        </is>
      </c>
      <c r="C20" s="31" t="inlineStr">
        <is>
          <t>КГ</t>
        </is>
      </c>
      <c r="D20" s="28" t="n">
        <v>1001012634574</v>
      </c>
      <c r="E20" s="24" t="n">
        <v>20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RIGHT(D21:D131,4)</f>
        <v/>
      </c>
      <c r="B21" s="27" t="inlineStr">
        <is>
          <t>ДОМАШНИЙ РЕЦЕПТ Коровино вар п/о</t>
        </is>
      </c>
      <c r="C21" s="31" t="inlineStr">
        <is>
          <t>КГ</t>
        </is>
      </c>
      <c r="D21" s="28" t="n">
        <v>1001015646861</v>
      </c>
      <c r="E21" s="24" t="n"/>
      <c r="F21" s="23" t="n">
        <v>2</v>
      </c>
      <c r="G21" s="23">
        <f>E21*1</f>
        <v/>
      </c>
      <c r="H21" s="14" t="n">
        <v>4</v>
      </c>
      <c r="I21" s="14" t="n">
        <v>60</v>
      </c>
      <c r="J21" s="39" t="n"/>
    </row>
    <row r="22" ht="16.5" customHeight="1" s="92">
      <c r="A22" s="94">
        <f>RIGHT(D22:D135,4)</f>
        <v/>
      </c>
      <c r="B22" s="27" t="inlineStr">
        <is>
          <t>ДОМАШНИЙ РЕЦЕПТ СО ШПИК.Коровино вар п/о</t>
        </is>
      </c>
      <c r="C22" s="31" t="inlineStr">
        <is>
          <t>КГ</t>
        </is>
      </c>
      <c r="D22" s="28" t="n">
        <v>1001015706862</v>
      </c>
      <c r="E22" s="24" t="n"/>
      <c r="F22" s="23" t="n"/>
      <c r="G22" s="23">
        <f>E22*1</f>
        <v/>
      </c>
      <c r="H22" s="14" t="n"/>
      <c r="I22" s="14" t="n"/>
      <c r="J22" s="39" t="n"/>
    </row>
    <row r="23" ht="16.5" customHeight="1" s="92">
      <c r="A23" s="94">
        <f>RIGHT(D23:D135,4)</f>
        <v/>
      </c>
      <c r="B23" s="27" t="inlineStr">
        <is>
          <t>ДОМАШНИЙ РЕЦЕПТ СО ШПИКОМ Коровино 0.5кг</t>
        </is>
      </c>
      <c r="C23" s="33" t="inlineStr">
        <is>
          <t>ШТ</t>
        </is>
      </c>
      <c r="D23" s="28" t="n">
        <v>1001012816341</v>
      </c>
      <c r="E23" s="24" t="n">
        <v>40</v>
      </c>
      <c r="F23" s="23" t="n"/>
      <c r="G23" s="23">
        <f>E23*0.5</f>
        <v/>
      </c>
      <c r="H23" s="14" t="n"/>
      <c r="I23" s="14" t="n"/>
      <c r="J23" s="39" t="n"/>
    </row>
    <row r="24" ht="16.5" customHeight="1" s="92">
      <c r="A24" s="94">
        <f>RIGHT(D24:D136,4)</f>
        <v/>
      </c>
      <c r="B24" s="27" t="inlineStr">
        <is>
          <t>РУССКАЯ ПРЕМИУМ ПМ вар ф/о в/у</t>
        </is>
      </c>
      <c r="C24" s="30" t="inlineStr">
        <is>
          <t>КГ</t>
        </is>
      </c>
      <c r="D24" s="28" t="n">
        <v>1001010856747</v>
      </c>
      <c r="E24" s="24" t="n"/>
      <c r="F24" s="23" t="n">
        <v>1.48</v>
      </c>
      <c r="G24" s="23">
        <f>E24*1</f>
        <v/>
      </c>
      <c r="H24" s="14" t="n">
        <v>2.96</v>
      </c>
      <c r="I24" s="14" t="n">
        <v>45</v>
      </c>
      <c r="J24" s="39" t="n"/>
    </row>
    <row r="25" ht="16.5" customHeight="1" s="92">
      <c r="A25" s="94">
        <f>RIGHT(D25:D139,4)</f>
        <v/>
      </c>
      <c r="B25" s="27" t="inlineStr">
        <is>
          <t>ФИЛЕЙНАЯ Папа может вар п/о</t>
        </is>
      </c>
      <c r="C25" s="30" t="inlineStr">
        <is>
          <t>КГ</t>
        </is>
      </c>
      <c r="D25" s="28" t="n">
        <v>1001012564813</v>
      </c>
      <c r="E25" s="24" t="n">
        <v>120</v>
      </c>
      <c r="F25" s="23" t="n">
        <v>1.366666666666666</v>
      </c>
      <c r="G25" s="23">
        <f>E25*1</f>
        <v/>
      </c>
      <c r="H25" s="14" t="n">
        <v>4.1</v>
      </c>
      <c r="I25" s="14" t="n">
        <v>60</v>
      </c>
      <c r="J25" s="39" t="n"/>
    </row>
    <row r="26" ht="16.5" customHeight="1" s="92">
      <c r="A26" s="94">
        <f>RIGHT(D26:D140,4)</f>
        <v/>
      </c>
      <c r="B26" s="27" t="inlineStr">
        <is>
          <t>ФИЛЕЙНАЯ Папа может вар п/о 0.4кг 8шт.</t>
        </is>
      </c>
      <c r="C26" s="33" t="inlineStr">
        <is>
          <t>ШТ</t>
        </is>
      </c>
      <c r="D26" s="28" t="n">
        <v>1001012566392</v>
      </c>
      <c r="E26" s="24" t="n">
        <v>1000</v>
      </c>
      <c r="F26" s="23" t="n">
        <v>0.4</v>
      </c>
      <c r="G26" s="23">
        <f>E26*0.4</f>
        <v/>
      </c>
      <c r="H26" s="14" t="n">
        <v>3.2</v>
      </c>
      <c r="I26" s="14" t="n">
        <v>60</v>
      </c>
      <c r="J26" s="39" t="n"/>
    </row>
    <row r="27" ht="16.5" customHeight="1" s="92">
      <c r="A27" s="94">
        <f>RIGHT(D27:D142,4)</f>
        <v/>
      </c>
      <c r="B27" s="27" t="inlineStr">
        <is>
          <t>ЭКСТРА Папа может вар п/о.</t>
        </is>
      </c>
      <c r="C27" s="30" t="inlineStr">
        <is>
          <t>КГ</t>
        </is>
      </c>
      <c r="D27" s="28" t="n">
        <v>1001012505851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RIGHT(D28:D143,4)</f>
        <v/>
      </c>
      <c r="B28" s="27" t="inlineStr">
        <is>
          <t>ВРЕМЯ ОЛИВЬЕ Папа может вар п/о 0.4кг</t>
        </is>
      </c>
      <c r="C28" s="33" t="inlineStr">
        <is>
          <t>ШТ</t>
        </is>
      </c>
      <c r="D28" s="28" t="n">
        <v>1001014486158</v>
      </c>
      <c r="E28" s="24" t="n"/>
      <c r="F28" s="23" t="n">
        <v>0.4</v>
      </c>
      <c r="G28" s="23">
        <f>E28*0.4</f>
        <v/>
      </c>
      <c r="H28" s="14" t="n"/>
      <c r="I28" s="14" t="n">
        <v>60</v>
      </c>
      <c r="J28" s="39" t="n"/>
    </row>
    <row r="29" ht="16.5" customHeight="1" s="92">
      <c r="A29" s="94">
        <f>RIGHT(D29:D145,4)</f>
        <v/>
      </c>
      <c r="B29" s="97" t="inlineStr">
        <is>
          <t>ДОМАШНИЙ РЕЦЕПТ Коровино 0.5кг 8шт.</t>
        </is>
      </c>
      <c r="C29" s="33" t="inlineStr">
        <is>
          <t>ШТ</t>
        </is>
      </c>
      <c r="D29" s="28" t="n">
        <v>1001012816340</v>
      </c>
      <c r="E29" s="24" t="n">
        <v>600</v>
      </c>
      <c r="F29" s="23" t="n">
        <v>0.5</v>
      </c>
      <c r="G29" s="23">
        <f>E29*0.5</f>
        <v/>
      </c>
      <c r="H29" s="14" t="n"/>
      <c r="I29" s="14" t="n">
        <v>60</v>
      </c>
      <c r="J29" s="39" t="n"/>
    </row>
    <row r="30" ht="16.5" customHeight="1" s="92" thickBot="1">
      <c r="A30" s="94">
        <f>RIGHT(D30:D143,4)</f>
        <v/>
      </c>
      <c r="B30" s="27" t="inlineStr">
        <is>
          <t>ЭКСТРА Папа может вар п/о 0.4кг 8шт.</t>
        </is>
      </c>
      <c r="C30" s="33" t="inlineStr">
        <is>
          <t>ШТ</t>
        </is>
      </c>
      <c r="D30" s="28" t="n">
        <v>1001012506353</v>
      </c>
      <c r="E30" s="24" t="n">
        <v>400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39" t="n"/>
    </row>
    <row r="31" ht="16.5" customHeight="1" s="92" thickBot="1" thickTop="1">
      <c r="A31" s="94">
        <f>RIGHT(D31:D144,4)</f>
        <v/>
      </c>
      <c r="B31" s="74" t="inlineStr">
        <is>
          <t>Сосиски</t>
        </is>
      </c>
      <c r="C31" s="74" t="n"/>
      <c r="D31" s="74" t="n"/>
      <c r="E31" s="74" t="n"/>
      <c r="F31" s="73" t="n"/>
      <c r="G31" s="74" t="n"/>
      <c r="H31" s="74" t="n"/>
      <c r="I31" s="74" t="n"/>
      <c r="J31" s="75" t="n"/>
    </row>
    <row r="32" ht="16.5" customFormat="1" customHeight="1" s="15" thickTop="1">
      <c r="A32" s="94">
        <f>RIGHT(D32:D147,4)</f>
        <v/>
      </c>
      <c r="B32" s="27" t="inlineStr">
        <is>
          <t>С ГОВЯДИНОЙ СН сос п/о мгс 1*6</t>
        </is>
      </c>
      <c r="C32" s="30" t="inlineStr">
        <is>
          <t>КГ</t>
        </is>
      </c>
      <c r="D32" s="28" t="n">
        <v>1001023856870</v>
      </c>
      <c r="E32" s="24" t="n">
        <v>50</v>
      </c>
      <c r="F32" s="23" t="n"/>
      <c r="G32" s="23">
        <f>E32*1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RIGHT(D33:D147,4)</f>
        <v/>
      </c>
      <c r="B33" s="27" t="inlineStr">
        <is>
          <t xml:space="preserve">БАВАРСКИЕ ПМ сос ц/о мгс 0,35кг 8шт.  </t>
        </is>
      </c>
      <c r="C33" s="33" t="inlineStr">
        <is>
          <t>ШТ</t>
        </is>
      </c>
      <c r="D33" s="28" t="n">
        <v>1001021966602</v>
      </c>
      <c r="E33" s="24" t="n"/>
      <c r="F33" s="23" t="n"/>
      <c r="G33" s="23">
        <f>E33*0.35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RIGHT(D34:D150,4)</f>
        <v/>
      </c>
      <c r="B34" s="27" t="inlineStr">
        <is>
          <t>С СЫРОМ сос ц/о мгс 0.41кг 6шт.</t>
        </is>
      </c>
      <c r="C34" s="33" t="inlineStr">
        <is>
          <t>ШТ</t>
        </is>
      </c>
      <c r="D34" s="28" t="n">
        <v>1001025176768</v>
      </c>
      <c r="E34" s="24" t="n">
        <v>30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Format="1" customHeight="1" s="15">
      <c r="A35" s="94">
        <f>RIGHT(D35:D151,4)</f>
        <v/>
      </c>
      <c r="B35" s="27" t="inlineStr">
        <is>
          <t>ИСПАНСКИЕ сос ц/о мгс 0.41кг 6шт.</t>
        </is>
      </c>
      <c r="C35" s="33" t="inlineStr">
        <is>
          <t>ШТ</t>
        </is>
      </c>
      <c r="D35" s="28" t="n">
        <v>1001025486770</v>
      </c>
      <c r="E35" s="24" t="n">
        <v>90</v>
      </c>
      <c r="F35" s="23" t="n"/>
      <c r="G35" s="23">
        <f>E35*0.41</f>
        <v/>
      </c>
      <c r="H35" s="14" t="n"/>
      <c r="I35" s="14" t="n"/>
      <c r="J35" s="39" t="n"/>
      <c r="K35" s="82" t="n"/>
    </row>
    <row r="36" ht="16.5" customHeight="1" s="92">
      <c r="A36" s="94">
        <f>RIGHT(D36:D154,4)</f>
        <v/>
      </c>
      <c r="B36" s="27" t="inlineStr">
        <is>
          <t>МОЛОЧНЫЕ КЛАССИЧЕСКИЕ сос п/о мгс 2*4</t>
        </is>
      </c>
      <c r="C36" s="31" t="inlineStr">
        <is>
          <t>КГ</t>
        </is>
      </c>
      <c r="D36" s="28" t="n">
        <v>1001024976829</v>
      </c>
      <c r="E36" s="24" t="n">
        <v>100</v>
      </c>
      <c r="F36" s="23" t="n"/>
      <c r="G36" s="23">
        <f>E36*1</f>
        <v/>
      </c>
      <c r="H36" s="14" t="n"/>
      <c r="I36" s="14" t="n"/>
      <c r="J36" s="39" t="n"/>
    </row>
    <row r="37" ht="16.5" customHeight="1" s="92">
      <c r="A37" s="94">
        <f>RIGHT(D37:D159,4)</f>
        <v/>
      </c>
      <c r="B37" s="27" t="inlineStr">
        <is>
          <t>МОЛОЧНЫЕ ПРЕМИУМ ПМ сос п/о мгс 0.6кг</t>
        </is>
      </c>
      <c r="C37" s="33" t="inlineStr">
        <is>
          <t>ШТ</t>
        </is>
      </c>
      <c r="D37" s="28" t="n">
        <v>1001022656854</v>
      </c>
      <c r="E37" s="24" t="n">
        <v>80</v>
      </c>
      <c r="F37" s="23" t="n"/>
      <c r="G37" s="23">
        <f>E37*0.6</f>
        <v/>
      </c>
      <c r="H37" s="14" t="n"/>
      <c r="I37" s="14" t="n"/>
      <c r="J37" s="39" t="n"/>
    </row>
    <row r="38" ht="16.5" customHeight="1" s="92">
      <c r="A38" s="94">
        <f>RIGHT(D38:D160,4)</f>
        <v/>
      </c>
      <c r="B38" s="27" t="inlineStr">
        <is>
          <t>МОЛОЧНЫЕ ПРЕМИУМ ПМ сос п/о в/у 1/350</t>
        </is>
      </c>
      <c r="C38" s="33" t="inlineStr">
        <is>
          <t>ШТ</t>
        </is>
      </c>
      <c r="D38" s="28" t="n">
        <v>1001022656852</v>
      </c>
      <c r="E38" s="24" t="n">
        <v>400</v>
      </c>
      <c r="F38" s="23" t="n"/>
      <c r="G38" s="23">
        <f>E38*0.35</f>
        <v/>
      </c>
      <c r="H38" s="14" t="n"/>
      <c r="I38" s="14" t="n"/>
      <c r="J38" s="39" t="n"/>
    </row>
    <row r="39" ht="16.5" customHeight="1" s="92">
      <c r="A39" s="94">
        <f>RIGHT(D39:D160,4)</f>
        <v/>
      </c>
      <c r="B39" s="27" t="inlineStr">
        <is>
          <t>МОЛОЧНЫЕ ПРЕМИУМ ПМ сос п/о мгс 1*6</t>
        </is>
      </c>
      <c r="C39" s="30" t="inlineStr">
        <is>
          <t>КГ</t>
        </is>
      </c>
      <c r="D39" s="28" t="n">
        <v>1001022656853</v>
      </c>
      <c r="E39" s="24" t="n"/>
      <c r="F39" s="23" t="n"/>
      <c r="G39" s="23">
        <f>E39*1</f>
        <v/>
      </c>
      <c r="H39" s="14" t="n"/>
      <c r="I39" s="14" t="n"/>
      <c r="J39" s="39" t="n"/>
    </row>
    <row r="40" ht="16.5" customHeight="1" s="92">
      <c r="A40" s="94">
        <f>RIGHT(D40:D161,4)</f>
        <v/>
      </c>
      <c r="B40" s="27" t="inlineStr">
        <is>
          <t>МОЛОЧНЫЕ ГОСТ сос ц/о мгс 0.4кг 7шт.</t>
        </is>
      </c>
      <c r="C40" s="30" t="inlineStr">
        <is>
          <t>ШТ</t>
        </is>
      </c>
      <c r="D40" s="28" t="n">
        <v>1001020836759</v>
      </c>
      <c r="E40" s="24" t="n"/>
      <c r="F40" s="23" t="n"/>
      <c r="G40" s="23">
        <f>E40*0.4</f>
        <v/>
      </c>
      <c r="H40" s="14" t="n"/>
      <c r="I40" s="14" t="n"/>
      <c r="J40" s="39" t="n"/>
    </row>
    <row r="41" ht="16.5" customHeight="1" s="92">
      <c r="A41" s="94">
        <f>RIGHT(D41:D162,4)</f>
        <v/>
      </c>
      <c r="B41" s="27" t="inlineStr">
        <is>
          <t>МЯСНИКС ПМ сос б/о мгс 1/160 14шт.</t>
        </is>
      </c>
      <c r="C41" s="30" t="inlineStr">
        <is>
          <t>шт</t>
        </is>
      </c>
      <c r="D41" s="28" t="n">
        <v>1001025526901</v>
      </c>
      <c r="E41" s="24" t="n"/>
      <c r="F41" s="23" t="n">
        <v>0.16</v>
      </c>
      <c r="G41" s="23">
        <f>E41*F41</f>
        <v/>
      </c>
      <c r="H41" s="14" t="n"/>
      <c r="I41" s="14" t="n"/>
      <c r="J41" s="39" t="n"/>
    </row>
    <row r="42" ht="16.5" customFormat="1" customHeight="1" s="15">
      <c r="A42" s="94">
        <f>RIGHT(D42:D161,4)</f>
        <v/>
      </c>
      <c r="B42" s="70" t="inlineStr">
        <is>
          <t>МЯСНЫЕ Папа может сос п/о мгс 1.5*3</t>
        </is>
      </c>
      <c r="C42" s="30" t="inlineStr">
        <is>
          <t>КГ</t>
        </is>
      </c>
      <c r="D42" s="28" t="n">
        <v>1001022726303</v>
      </c>
      <c r="E42" s="24" t="n">
        <v>150</v>
      </c>
      <c r="F42" s="23" t="n">
        <v>1.066666666666667</v>
      </c>
      <c r="G42" s="23">
        <f>E42*1</f>
        <v/>
      </c>
      <c r="H42" s="14" t="n">
        <v>3.2</v>
      </c>
      <c r="I42" s="14" t="n">
        <v>45</v>
      </c>
      <c r="J42" s="39" t="n"/>
      <c r="K42" s="82" t="n"/>
    </row>
    <row r="43" ht="16.5" customFormat="1" customHeight="1" s="15">
      <c r="A43" s="94">
        <f>RIGHT(D43:D162,4)</f>
        <v/>
      </c>
      <c r="B43" s="70" t="inlineStr">
        <is>
          <t>МЯСНЫЕ С ГОВЯДИНОЙ ПМ сос п/о мгс 0.4кг</t>
        </is>
      </c>
      <c r="C43" s="33" t="inlineStr">
        <is>
          <t>ШТ</t>
        </is>
      </c>
      <c r="D43" s="28" t="n">
        <v>1001025506777</v>
      </c>
      <c r="E43" s="24" t="n">
        <v>400</v>
      </c>
      <c r="F43" s="23" t="n"/>
      <c r="G43" s="23">
        <f>E43*0.4</f>
        <v/>
      </c>
      <c r="H43" s="14" t="n"/>
      <c r="I43" s="14" t="n"/>
      <c r="J43" s="39" t="n"/>
      <c r="K43" s="82" t="n"/>
    </row>
    <row r="44" ht="16.5" customHeight="1" s="92">
      <c r="A44" s="94">
        <f>RIGHT(D44:D162,4)</f>
        <v/>
      </c>
      <c r="B44" s="45" t="inlineStr">
        <is>
          <t>СЛИВОЧНЫЕ ПМ сос п/о мгс 0,41кг 10шт.</t>
        </is>
      </c>
      <c r="C44" s="33" t="inlineStr">
        <is>
          <t>ШТ</t>
        </is>
      </c>
      <c r="D44" s="28" t="n">
        <v>1001022466726</v>
      </c>
      <c r="E44" s="24" t="n">
        <v>500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39" t="n"/>
    </row>
    <row r="45" ht="16.5" customHeight="1" s="92">
      <c r="A45" s="94">
        <f>RIGHT(D45:D163,4)</f>
        <v/>
      </c>
      <c r="B45" s="45" t="inlineStr">
        <is>
          <t>СЛИВОЧНЫЕ сос ц/о мгс 0.41кг 8шт.</t>
        </is>
      </c>
      <c r="C45" s="33" t="inlineStr">
        <is>
          <t>ШТ</t>
        </is>
      </c>
      <c r="D45" s="28" t="n">
        <v>1001020846762</v>
      </c>
      <c r="E45" s="24" t="n"/>
      <c r="F45" s="23" t="n">
        <v>0.41</v>
      </c>
      <c r="G45" s="23">
        <f>E45*F45</f>
        <v/>
      </c>
      <c r="H45" s="14" t="n"/>
      <c r="I45" s="14" t="n"/>
      <c r="J45" s="39" t="n"/>
    </row>
    <row r="46" ht="16.5" customHeight="1" s="92">
      <c r="A46" s="94">
        <f>RIGHT(D46:D163,4)</f>
        <v/>
      </c>
      <c r="B46" s="45" t="inlineStr">
        <is>
          <t>СЛИВОЧНЫЕ Папа может сос п/о мгс 2*2_45с</t>
        </is>
      </c>
      <c r="C46" s="30" t="inlineStr">
        <is>
          <t>КГ</t>
        </is>
      </c>
      <c r="D46" s="28" t="n">
        <v>1001022465820</v>
      </c>
      <c r="E46" s="24" t="n">
        <v>100</v>
      </c>
      <c r="F46" s="23" t="n"/>
      <c r="G46" s="23">
        <f>E46*1</f>
        <v/>
      </c>
      <c r="H46" s="14" t="n"/>
      <c r="I46" s="14" t="n">
        <v>45</v>
      </c>
      <c r="J46" s="39" t="n"/>
    </row>
    <row r="47" ht="16.5" customHeight="1" s="92">
      <c r="A47" s="94">
        <f>RIGHT(D47:D165,4)</f>
        <v/>
      </c>
      <c r="B47" s="45" t="inlineStr">
        <is>
          <t>СЛИВОЧНЫЕ сос ц/о мгс 1*4</t>
        </is>
      </c>
      <c r="C47" s="30" t="inlineStr">
        <is>
          <t>КГ</t>
        </is>
      </c>
      <c r="D47" s="28" t="n">
        <v>1001020846764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RIGHT(D48:D167,4)</f>
        <v/>
      </c>
      <c r="B48" s="45" t="inlineStr">
        <is>
          <t>МОЛОЧНЫЕ ГОСТ сос ц/о мгс 1*4</t>
        </is>
      </c>
      <c r="C48" s="30" t="inlineStr">
        <is>
          <t>КГ</t>
        </is>
      </c>
      <c r="D48" s="28" t="n">
        <v>1001020836761</v>
      </c>
      <c r="E48" s="24" t="n"/>
      <c r="F48" s="23" t="n"/>
      <c r="G48" s="23">
        <f>E48*1</f>
        <v/>
      </c>
      <c r="H48" s="14" t="n"/>
      <c r="I48" s="14" t="n"/>
      <c r="J48" s="39" t="n"/>
    </row>
    <row r="49" ht="16.5" customHeight="1" s="92">
      <c r="A49" s="94">
        <f>RIGHT(D49:D168,4)</f>
        <v/>
      </c>
      <c r="B49" s="45" t="inlineStr">
        <is>
          <t>РУБЛЕНЫЕ сос ц/о мгс 1*4</t>
        </is>
      </c>
      <c r="C49" s="30" t="inlineStr">
        <is>
          <t>КГ</t>
        </is>
      </c>
      <c r="D49" s="28" t="n">
        <v>1001023696767</v>
      </c>
      <c r="E49" s="24" t="n"/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RIGHT(D50:D168,4)</f>
        <v/>
      </c>
      <c r="B50" s="45" t="inlineStr">
        <is>
          <t>РУБЛЕНЫЕ сос ц/о мгс 0.36кг 6шт.</t>
        </is>
      </c>
      <c r="C50" s="33" t="inlineStr">
        <is>
          <t>ШТ</t>
        </is>
      </c>
      <c r="D50" s="28" t="n">
        <v>1001023696765</v>
      </c>
      <c r="E50" s="24" t="n">
        <v>280</v>
      </c>
      <c r="F50" s="23" t="n"/>
      <c r="G50" s="23">
        <f>E50*0.36</f>
        <v/>
      </c>
      <c r="H50" s="14" t="n"/>
      <c r="I50" s="14" t="n"/>
      <c r="J50" s="39" t="n"/>
    </row>
    <row r="51" ht="16.5" customHeight="1" s="92">
      <c r="A51" s="94">
        <f>RIGHT(D51:D169,4)</f>
        <v/>
      </c>
      <c r="B51" s="45" t="inlineStr">
        <is>
          <t>ДЛЯ ДЕТЕЙ сос п/о мгс 0.33кг 8шт.</t>
        </is>
      </c>
      <c r="C51" s="33" t="inlineStr">
        <is>
          <t>ШТ</t>
        </is>
      </c>
      <c r="D51" s="28" t="n">
        <v>1001025766909</v>
      </c>
      <c r="E51" s="24" t="n">
        <v>200</v>
      </c>
      <c r="F51" s="23" t="n">
        <v>0.33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RIGHT(D52:D168,4)</f>
        <v/>
      </c>
      <c r="B52" s="45" t="inlineStr">
        <is>
          <t>СОЧНЫЕ ПМ сос п/о мгс 0,41кг 10шт</t>
        </is>
      </c>
      <c r="C52" s="33" t="inlineStr">
        <is>
          <t>ШТ</t>
        </is>
      </c>
      <c r="D52" s="28" t="n">
        <v>1001022376722</v>
      </c>
      <c r="E52" s="24" t="n"/>
      <c r="F52" s="23" t="n">
        <v>0.41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RIGHT(D53:D169,4)</f>
        <v/>
      </c>
      <c r="B53" s="45" t="inlineStr">
        <is>
          <t>ФИЛЕЙНЫЕ Папа Может сос ц/о мгс 0.4кг</t>
        </is>
      </c>
      <c r="C53" s="33" t="inlineStr">
        <is>
          <t>ШТ</t>
        </is>
      </c>
      <c r="D53" s="28" t="n">
        <v>1001022556837</v>
      </c>
      <c r="E53" s="24" t="n"/>
      <c r="F53" s="23" t="n">
        <v>0.4</v>
      </c>
      <c r="G53" s="23">
        <f>E53*0.4</f>
        <v/>
      </c>
      <c r="H53" s="14" t="n"/>
      <c r="I53" s="14" t="n"/>
      <c r="J53" s="39" t="n"/>
    </row>
    <row r="54" ht="16.5" customHeight="1" s="92">
      <c r="A54" s="94">
        <f>RIGHT(D54:D169,4)</f>
        <v/>
      </c>
      <c r="B54" s="45" t="inlineStr">
        <is>
          <t>СОЧНЫЕ сос п/о мгс 2*2</t>
        </is>
      </c>
      <c r="C54" s="30" t="inlineStr">
        <is>
          <t>КГ</t>
        </is>
      </c>
      <c r="D54" s="28" t="n">
        <v>1001022373812</v>
      </c>
      <c r="E54" s="24" t="n"/>
      <c r="F54" s="23" t="n">
        <v>2.125</v>
      </c>
      <c r="G54" s="23">
        <f>E54*1</f>
        <v/>
      </c>
      <c r="H54" s="14" t="n">
        <v>4.25</v>
      </c>
      <c r="I54" s="14" t="n">
        <v>45</v>
      </c>
      <c r="J54" s="39" t="n"/>
    </row>
    <row r="55" ht="16.5" customFormat="1" customHeight="1" s="15">
      <c r="A55" s="94">
        <f>RIGHT(D55:D170,4)</f>
        <v/>
      </c>
      <c r="B55" s="27" t="inlineStr">
        <is>
          <t>СОЧНЫЕ сос п/о мгс 1*6</t>
        </is>
      </c>
      <c r="C55" s="30" t="inlineStr">
        <is>
          <t>КГ</t>
        </is>
      </c>
      <c r="D55" s="28" t="n">
        <v>1001022376113</v>
      </c>
      <c r="E55" s="24" t="n"/>
      <c r="F55" s="23" t="n">
        <v>1.033333333333333</v>
      </c>
      <c r="G55" s="23">
        <f>E55*1</f>
        <v/>
      </c>
      <c r="H55" s="14" t="n">
        <v>6.200000000000001</v>
      </c>
      <c r="I55" s="14" t="n">
        <v>45</v>
      </c>
      <c r="J55" s="39" t="n"/>
      <c r="K55" s="82" t="n"/>
    </row>
    <row r="56" ht="16.5" customFormat="1" customHeight="1" s="15">
      <c r="A56" s="94">
        <f>RIGHT(D56:D171,4)</f>
        <v/>
      </c>
      <c r="B56" s="27" t="inlineStr">
        <is>
          <t>СОЧНЫЙ ГРИЛЬ ПМ сос п/о мгс 1.5*4_Маяк</t>
        </is>
      </c>
      <c r="C56" s="30" t="inlineStr">
        <is>
          <t>КГ</t>
        </is>
      </c>
      <c r="D56" s="28" t="n">
        <v>1001022246661</v>
      </c>
      <c r="E56" s="24" t="n"/>
      <c r="F56" s="23" t="n"/>
      <c r="G56" s="23">
        <f>E56*1</f>
        <v/>
      </c>
      <c r="H56" s="14" t="n"/>
      <c r="I56" s="14" t="n"/>
      <c r="J56" s="39" t="n"/>
      <c r="K56" s="82" t="n"/>
    </row>
    <row r="57" ht="16.5" customFormat="1" customHeight="1" s="15" thickBot="1">
      <c r="A57" s="94">
        <f>RIGHT(D57:D172,4)</f>
        <v/>
      </c>
      <c r="B57" s="27" t="inlineStr">
        <is>
          <t>СОЧНЫЙ ГРИЛЬ ПМ сос п/о мгс 0,41кг 8шт.</t>
        </is>
      </c>
      <c r="C57" s="35" t="inlineStr">
        <is>
          <t>ШТ</t>
        </is>
      </c>
      <c r="D57" s="28" t="n">
        <v>1001022246713</v>
      </c>
      <c r="E57" s="24" t="n">
        <v>480</v>
      </c>
      <c r="F57" s="23" t="n"/>
      <c r="G57" s="23">
        <f>E57*0.41</f>
        <v/>
      </c>
      <c r="H57" s="14" t="n"/>
      <c r="I57" s="14" t="n"/>
      <c r="J57" s="39" t="n"/>
      <c r="K57" s="82" t="n"/>
    </row>
    <row r="58" ht="16.5" customHeight="1" s="92" thickBot="1" thickTop="1">
      <c r="A58" s="94">
        <f>RIGHT(D58:D168,4)</f>
        <v/>
      </c>
      <c r="B58" s="74" t="inlineStr">
        <is>
          <t>Сардельки</t>
        </is>
      </c>
      <c r="C58" s="74" t="n"/>
      <c r="D58" s="74" t="n"/>
      <c r="E58" s="74" t="n"/>
      <c r="F58" s="73" t="n"/>
      <c r="G58" s="74" t="n"/>
      <c r="H58" s="74" t="n"/>
      <c r="I58" s="74" t="n"/>
      <c r="J58" s="75" t="n"/>
    </row>
    <row r="59" ht="16.5" customHeight="1" s="92" thickTop="1">
      <c r="A59" s="94">
        <f>RIGHT(D59:D169,4)</f>
        <v/>
      </c>
      <c r="B59" s="46" t="inlineStr">
        <is>
          <t>СЫТНЫЕ Папа может сар б/о мгс 1*3_Маяк</t>
        </is>
      </c>
      <c r="C59" s="30" t="inlineStr">
        <is>
          <t>КГ</t>
        </is>
      </c>
      <c r="D59" s="28" t="n">
        <v>1001034065698</v>
      </c>
      <c r="E59" s="24" t="n">
        <v>100</v>
      </c>
      <c r="F59" s="23" t="n">
        <v>1.013333333333333</v>
      </c>
      <c r="G59" s="23">
        <f>E59*1</f>
        <v/>
      </c>
      <c r="H59" s="14" t="n">
        <v>3.04</v>
      </c>
      <c r="I59" s="14" t="n">
        <v>30</v>
      </c>
      <c r="J59" s="39" t="n"/>
    </row>
    <row r="60" ht="16.5" customHeight="1" s="92">
      <c r="A60" s="94">
        <f>RIGHT(D60:D172,4)</f>
        <v/>
      </c>
      <c r="B60" s="46" t="inlineStr">
        <is>
          <t>ШПИКАЧКИ СОЧНЫЕ ПМ сар б/о мгс 0.4кг_45с</t>
        </is>
      </c>
      <c r="C60" s="33" t="inlineStr">
        <is>
          <t>ШТ</t>
        </is>
      </c>
      <c r="D60" s="28" t="n">
        <v>1001031076528</v>
      </c>
      <c r="E60" s="24" t="n"/>
      <c r="F60" s="23" t="n"/>
      <c r="G60" s="23">
        <f>E60*0.4</f>
        <v/>
      </c>
      <c r="H60" s="14" t="n"/>
      <c r="I60" s="14" t="n"/>
      <c r="J60" s="39" t="n"/>
    </row>
    <row r="61" ht="16.5" customHeight="1" s="92" thickBot="1">
      <c r="A61" s="94">
        <f>RIGHT(D61:D174,4)</f>
        <v/>
      </c>
      <c r="B61" s="46" t="inlineStr">
        <is>
          <t>ШПИКАЧКИ СОЧНЫЕ ПМ САР Б/О МГС 1*3 45с</t>
        </is>
      </c>
      <c r="C61" s="30" t="inlineStr">
        <is>
          <t>КГ</t>
        </is>
      </c>
      <c r="D61" s="28" t="n">
        <v>1001031076527</v>
      </c>
      <c r="E61" s="24" t="n">
        <v>150</v>
      </c>
      <c r="F61" s="23" t="n">
        <v>1.016666666666667</v>
      </c>
      <c r="G61" s="23">
        <f>E61*1</f>
        <v/>
      </c>
      <c r="H61" s="14" t="n">
        <v>3.05</v>
      </c>
      <c r="I61" s="14" t="n">
        <v>30</v>
      </c>
      <c r="J61" s="39" t="n"/>
    </row>
    <row r="62" ht="16.5" customHeight="1" s="92" thickBot="1" thickTop="1">
      <c r="A62" s="94">
        <f>RIGHT(D62:D175,4)</f>
        <v/>
      </c>
      <c r="B62" s="74" t="inlineStr">
        <is>
          <t>Полукопченые колбасы</t>
        </is>
      </c>
      <c r="C62" s="74" t="n"/>
      <c r="D62" s="74" t="n"/>
      <c r="E62" s="74" t="n"/>
      <c r="F62" s="73" t="n"/>
      <c r="G62" s="74" t="n"/>
      <c r="H62" s="74" t="n"/>
      <c r="I62" s="74" t="n"/>
      <c r="J62" s="75" t="n"/>
    </row>
    <row r="63" ht="16.5" customHeight="1" s="92" thickTop="1">
      <c r="A63" s="94">
        <f>RIGHT(D63:D176,4)</f>
        <v/>
      </c>
      <c r="B63" s="27" t="inlineStr">
        <is>
          <t>БОЯNСКАЯ Папа может п/к в/у 0.28кг 8шт.</t>
        </is>
      </c>
      <c r="C63" s="33" t="inlineStr">
        <is>
          <t>ШТ</t>
        </is>
      </c>
      <c r="D63" s="28" t="n">
        <v>1001302276666</v>
      </c>
      <c r="E63" s="24" t="n">
        <v>200</v>
      </c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>
      <c r="A64" s="94">
        <f>RIGHT(D64:D177,4)</f>
        <v/>
      </c>
      <c r="B64" s="27" t="inlineStr">
        <is>
          <t>ВЕНСКАЯ САЛЯМИ п/к в/у 0.33кг 8шт.</t>
        </is>
      </c>
      <c r="C64" s="33" t="inlineStr">
        <is>
          <t>ШТ</t>
        </is>
      </c>
      <c r="D64" s="28" t="n">
        <v>1001300516785</v>
      </c>
      <c r="E64" s="24" t="n">
        <v>80</v>
      </c>
      <c r="F64" s="23" t="n"/>
      <c r="G64" s="23">
        <f>E64*0.33</f>
        <v/>
      </c>
      <c r="H64" s="14" t="n"/>
      <c r="I64" s="14" t="n"/>
      <c r="J64" s="39" t="n"/>
    </row>
    <row r="65" ht="16.5" customHeight="1" s="92">
      <c r="A65" s="94">
        <f>RIGHT(D65:D178,4)</f>
        <v/>
      </c>
      <c r="B65" s="27" t="inlineStr">
        <is>
          <t>ВЕНСКАЯ САЛЯМИ п/к в/у</t>
        </is>
      </c>
      <c r="C65" s="33" t="inlineStr">
        <is>
          <t>КГ</t>
        </is>
      </c>
      <c r="D65" s="28" t="n">
        <v>1001300516786</v>
      </c>
      <c r="E65" s="24" t="n"/>
      <c r="F65" s="23" t="n"/>
      <c r="G65" s="23">
        <f>E65</f>
        <v/>
      </c>
      <c r="H65" s="14" t="n"/>
      <c r="I65" s="14" t="n"/>
      <c r="J65" s="39" t="n"/>
    </row>
    <row r="66" ht="16.5" customHeight="1" s="92">
      <c r="A66" s="94">
        <f>RIGHT(D66:D179,4)</f>
        <v/>
      </c>
      <c r="B66" s="27" t="inlineStr">
        <is>
          <t>БАЛЫКОВАЯ в/к в/у</t>
        </is>
      </c>
      <c r="C66" s="33" t="inlineStr">
        <is>
          <t>КГ</t>
        </is>
      </c>
      <c r="D66" s="28" t="n">
        <v>1001303636794</v>
      </c>
      <c r="E66" s="24" t="n"/>
      <c r="F66" s="23" t="n"/>
      <c r="G66" s="23">
        <f>E66</f>
        <v/>
      </c>
      <c r="H66" s="14" t="n"/>
      <c r="I66" s="14" t="n">
        <v>45</v>
      </c>
      <c r="J66" s="39" t="n"/>
    </row>
    <row r="67" ht="16.5" customHeight="1" s="92" thickBot="1">
      <c r="A67" s="94">
        <f>RIGHT(D67:D177,4)</f>
        <v/>
      </c>
      <c r="B67" s="27" t="inlineStr">
        <is>
          <t>САЛЯМИ Папа может п/к в/у 0.28кг 8шт.</t>
        </is>
      </c>
      <c r="C67" s="33" t="inlineStr">
        <is>
          <t>ШТ</t>
        </is>
      </c>
      <c r="D67" s="28" t="n">
        <v>1001303106773</v>
      </c>
      <c r="E67" s="24" t="n">
        <v>400</v>
      </c>
      <c r="F67" s="23" t="n">
        <v>0.28</v>
      </c>
      <c r="G67" s="23">
        <f>E67*0.28</f>
        <v/>
      </c>
      <c r="H67" s="14" t="n">
        <v>2.24</v>
      </c>
      <c r="I67" s="14" t="n">
        <v>45</v>
      </c>
      <c r="J67" s="39" t="n"/>
    </row>
    <row r="68" ht="16.5" customHeight="1" s="92" thickBot="1" thickTop="1">
      <c r="A68" s="94">
        <f>RIGHT(D68:D180,4)</f>
        <v/>
      </c>
      <c r="B68" s="74" t="inlineStr">
        <is>
          <t>Варенокопченые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RIGHT(D69:D181,4)</f>
        <v/>
      </c>
      <c r="B69" s="27" t="inlineStr">
        <is>
          <t>СЕРВЕЛАТ ЗЕРНИСТЫЙ ПМ в/к в/у срез 1/350</t>
        </is>
      </c>
      <c r="C69" s="33" t="inlineStr">
        <is>
          <t>ШТ</t>
        </is>
      </c>
      <c r="D69" s="28" t="n">
        <v>1001300386683</v>
      </c>
      <c r="E69" s="24" t="n">
        <v>600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39" t="n"/>
    </row>
    <row r="70" ht="16.5" customHeight="1" s="92">
      <c r="A70" s="94">
        <f>RIGHT(D70:D183,4)</f>
        <v/>
      </c>
      <c r="B70" s="27" t="inlineStr">
        <is>
          <t>БАЛЫКОВАЯ в/к в/у 0.33кг 8шт.</t>
        </is>
      </c>
      <c r="C70" s="33" t="inlineStr">
        <is>
          <t>ШТ</t>
        </is>
      </c>
      <c r="D70" s="28" t="n">
        <v>1001303636793</v>
      </c>
      <c r="E70" s="24" t="n">
        <v>40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RIGHT(D71:D184,4)</f>
        <v/>
      </c>
      <c r="B71" s="27" t="inlineStr">
        <is>
          <t>ОСТАНКИНСКАЯ в/к в/у 0.33кг 8шт.</t>
        </is>
      </c>
      <c r="C71" s="33" t="inlineStr">
        <is>
          <t>ШТ</t>
        </is>
      </c>
      <c r="D71" s="28" t="n">
        <v>1001302596795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RIGHT(D72:D184,4)</f>
        <v/>
      </c>
      <c r="B72" s="27" t="inlineStr">
        <is>
          <t>СЕРВЕЛАТ ЕВРОПЕЙСКИЙ в/к в/у 0,33кг 8шт.</t>
        </is>
      </c>
      <c r="C72" s="33" t="inlineStr">
        <is>
          <t>ШТ</t>
        </is>
      </c>
      <c r="D72" s="28" t="n">
        <v>1001300366807</v>
      </c>
      <c r="E72" s="24" t="n">
        <v>40</v>
      </c>
      <c r="F72" s="23" t="n"/>
      <c r="G72" s="23">
        <f>E72*0.33</f>
        <v/>
      </c>
      <c r="H72" s="14" t="n"/>
      <c r="I72" s="14" t="n"/>
      <c r="J72" s="39" t="n"/>
    </row>
    <row r="73" ht="16.5" customHeight="1" s="92">
      <c r="A73" s="94">
        <f>RIGHT(D73:D184,4)</f>
        <v/>
      </c>
      <c r="B73" s="27" t="inlineStr">
        <is>
          <t>СЕРВЕЛАТ КАРЕЛЬСКИЙ ПМ в/к в/у 0.28кг</t>
        </is>
      </c>
      <c r="C73" s="33" t="inlineStr">
        <is>
          <t>ШТ</t>
        </is>
      </c>
      <c r="D73" s="28" t="n">
        <v>1001304506684</v>
      </c>
      <c r="E73" s="24" t="n">
        <v>600</v>
      </c>
      <c r="F73" s="23" t="n">
        <v>0.28</v>
      </c>
      <c r="G73" s="23">
        <f>E73*0.28</f>
        <v/>
      </c>
      <c r="H73" s="14" t="n">
        <v>2.24</v>
      </c>
      <c r="I73" s="14" t="n">
        <v>45</v>
      </c>
      <c r="J73" s="39" t="n"/>
    </row>
    <row r="74" ht="16.5" customHeight="1" s="92">
      <c r="A74" s="94">
        <f>RIGHT(D74:D186,4)</f>
        <v/>
      </c>
      <c r="B74" s="27" t="inlineStr">
        <is>
          <t>СЕРВЕЛАТ КРЕМЛЕВСКИЙ в/к в/у 0.33кг 8шт.</t>
        </is>
      </c>
      <c r="C74" s="33" t="inlineStr">
        <is>
          <t>ШТ</t>
        </is>
      </c>
      <c r="D74" s="28" t="n">
        <v>1001300456787</v>
      </c>
      <c r="E74" s="24" t="n">
        <v>40</v>
      </c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RIGHT(D75:D187,4)</f>
        <v/>
      </c>
      <c r="B75" s="27" t="inlineStr">
        <is>
          <t>СЕРВЕЛАТ КРЕМЛЕВСКИЙ в/к в/у</t>
        </is>
      </c>
      <c r="C75" s="33" t="inlineStr">
        <is>
          <t>КГ</t>
        </is>
      </c>
      <c r="D75" s="28" t="n">
        <v>1001300456788</v>
      </c>
      <c r="E75" s="24" t="n"/>
      <c r="F75" s="23" t="n"/>
      <c r="G75" s="23">
        <f>E75*1</f>
        <v/>
      </c>
      <c r="H75" s="14" t="n"/>
      <c r="I75" s="14" t="n"/>
      <c r="J75" s="39" t="n"/>
    </row>
    <row r="76" ht="16.5" customHeight="1" s="92">
      <c r="A76" s="94">
        <f>RIGHT(D76:D188,4)</f>
        <v/>
      </c>
      <c r="B76" s="27" t="inlineStr">
        <is>
          <t>СЕРВЕЛАТ ЕВРОПЕЙСКИЙ в/к в/у</t>
        </is>
      </c>
      <c r="C76" s="33" t="inlineStr">
        <is>
          <t>КГ</t>
        </is>
      </c>
      <c r="D76" s="28" t="n">
        <v>1001300366790</v>
      </c>
      <c r="E76" s="24" t="n"/>
      <c r="F76" s="23" t="n"/>
      <c r="G76" s="23">
        <f>E76*1</f>
        <v/>
      </c>
      <c r="H76" s="14" t="n"/>
      <c r="I76" s="14" t="n"/>
      <c r="J76" s="39" t="n"/>
    </row>
    <row r="77" ht="16.5" customHeight="1" s="92">
      <c r="A77" s="94">
        <f>RIGHT(D77:D187,4)</f>
        <v/>
      </c>
      <c r="B77" s="64" t="inlineStr">
        <is>
          <t>СЕРВЕЛАТ ОХОТНИЧИЙ в/к в/у срез 0.35кг</t>
        </is>
      </c>
      <c r="C77" s="33" t="inlineStr">
        <is>
          <t>ШТ</t>
        </is>
      </c>
      <c r="D77" s="28" t="n">
        <v>1001303986689</v>
      </c>
      <c r="E77" s="24" t="n">
        <v>480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RIGHT(D78:D188,4)</f>
        <v/>
      </c>
      <c r="B78" s="64" t="inlineStr">
        <is>
          <t>СЕРВЕЛАТ ПРЕМИУМ в/к в/у 0.33кг 8шт.</t>
        </is>
      </c>
      <c r="C78" s="33" t="inlineStr">
        <is>
          <t>ШТ</t>
        </is>
      </c>
      <c r="D78" s="28" t="n">
        <v>1001304096791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RIGHT(D79:D189,4)</f>
        <v/>
      </c>
      <c r="B79" s="64" t="inlineStr">
        <is>
          <t>СЕРВЕЛАТ ОХОТНИЧИЙ в/к в/у</t>
        </is>
      </c>
      <c r="C79" s="30" t="inlineStr">
        <is>
          <t>КГ</t>
        </is>
      </c>
      <c r="D79" s="28" t="n">
        <v>1001053985341</v>
      </c>
      <c r="E79" s="24" t="n">
        <v>100</v>
      </c>
      <c r="F79" s="23" t="n">
        <v>0.7125</v>
      </c>
      <c r="G79" s="23">
        <f>E79*1</f>
        <v/>
      </c>
      <c r="H79" s="14" t="n">
        <v>5.7</v>
      </c>
      <c r="I79" s="14" t="n">
        <v>45</v>
      </c>
      <c r="J79" s="39" t="n"/>
    </row>
    <row r="80" ht="16.5" customHeight="1" s="92">
      <c r="A80" s="94">
        <f>RIGHT(D80:D190,4)</f>
        <v/>
      </c>
      <c r="B80" s="64" t="inlineStr">
        <is>
          <t>СЕРВЕЛАТ ШВЕЙЦАРСК. в/к с/н в/у 1/100*10</t>
        </is>
      </c>
      <c r="C80" s="33" t="inlineStr">
        <is>
          <t>ШТ</t>
        </is>
      </c>
      <c r="D80" s="28" t="n">
        <v>1001214196459</v>
      </c>
      <c r="E80" s="24" t="n">
        <v>40</v>
      </c>
      <c r="F80" s="23" t="n">
        <v>0.1</v>
      </c>
      <c r="G80" s="23">
        <f>E80*F80</f>
        <v/>
      </c>
      <c r="H80" s="14" t="n"/>
      <c r="I80" s="14" t="n"/>
      <c r="J80" s="39" t="n"/>
    </row>
    <row r="81" ht="16.5" customHeight="1" s="92">
      <c r="A81" s="94">
        <f>RIGHT(D81:D191,4)</f>
        <v/>
      </c>
      <c r="B81" s="64" t="inlineStr">
        <is>
          <t>МРАМОРНАЯ И БАЛЫКОВАЯ в/к с/н мгс 1/90</t>
        </is>
      </c>
      <c r="C81" s="33" t="inlineStr">
        <is>
          <t>ШТ</t>
        </is>
      </c>
      <c r="D81" s="28" t="n">
        <v>1001215576586</v>
      </c>
      <c r="E81" s="24" t="n"/>
      <c r="F81" s="23" t="n"/>
      <c r="G81" s="23">
        <f>E81*0.09</f>
        <v/>
      </c>
      <c r="H81" s="14" t="n"/>
      <c r="I81" s="14" t="n"/>
      <c r="J81" s="39" t="n"/>
    </row>
    <row r="82" ht="16.5" customHeight="1" s="92">
      <c r="A82" s="94">
        <f>RIGHT(D82:D189,4)</f>
        <v/>
      </c>
      <c r="B82" s="64" t="inlineStr">
        <is>
          <t>МЯСНОЕ АССОРТИ к/з с/н мгс 1/90 10шт.</t>
        </is>
      </c>
      <c r="C82" s="33" t="inlineStr">
        <is>
          <t>ШТ</t>
        </is>
      </c>
      <c r="D82" s="28" t="n">
        <v>1001225416228</v>
      </c>
      <c r="E82" s="24" t="n">
        <v>150</v>
      </c>
      <c r="F82" s="23" t="n"/>
      <c r="G82" s="23">
        <f>E82*0.09</f>
        <v/>
      </c>
      <c r="H82" s="14" t="n"/>
      <c r="I82" s="14" t="n"/>
      <c r="J82" s="39" t="n"/>
    </row>
    <row r="83" ht="16.5" customHeight="1" s="92">
      <c r="A83" s="94">
        <f>RIGHT(D83:D189,4)</f>
        <v/>
      </c>
      <c r="B83" s="27" t="inlineStr">
        <is>
          <t>СЕРВЕЛАТ ФИНСКИЙ в/к в/у_45с</t>
        </is>
      </c>
      <c r="C83" s="30" t="inlineStr">
        <is>
          <t>КГ</t>
        </is>
      </c>
      <c r="D83" s="28" t="n">
        <v>1001051875544</v>
      </c>
      <c r="E83" s="24" t="n">
        <v>220</v>
      </c>
      <c r="F83" s="23" t="n">
        <v>0.85</v>
      </c>
      <c r="G83" s="23">
        <f>E83*1</f>
        <v/>
      </c>
      <c r="H83" s="14" t="n">
        <v>5.1</v>
      </c>
      <c r="I83" s="14" t="n">
        <v>45</v>
      </c>
      <c r="J83" s="39" t="n"/>
    </row>
    <row r="84" ht="15.75" customHeight="1" s="92" thickBot="1">
      <c r="A84" s="94">
        <f>RIGHT(D84:D191,4)</f>
        <v/>
      </c>
      <c r="B84" s="27" t="inlineStr">
        <is>
          <t>СЕРВЕЛАТ ФИНСКИЙ в/к в/у срез 0.35кг_45c</t>
        </is>
      </c>
      <c r="C84" s="36" t="inlineStr">
        <is>
          <t>ШТ</t>
        </is>
      </c>
      <c r="D84" s="28" t="n">
        <v>1001301876697</v>
      </c>
      <c r="E84" s="24" t="n">
        <v>200</v>
      </c>
      <c r="F84" s="23" t="n">
        <v>0.35</v>
      </c>
      <c r="G84" s="23">
        <f>E84*0.35</f>
        <v/>
      </c>
      <c r="H84" s="14" t="n">
        <v>2.8</v>
      </c>
      <c r="I84" s="14" t="n">
        <v>45</v>
      </c>
      <c r="J84" s="39" t="n"/>
    </row>
    <row r="85" ht="16.5" customHeight="1" s="92" thickBot="1" thickTop="1">
      <c r="A85" s="94">
        <f>RIGHT(D85:D192,4)</f>
        <v/>
      </c>
      <c r="B85" s="74" t="inlineStr">
        <is>
          <t>Сырокопченые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RIGHT(D86:D193,4)</f>
        <v/>
      </c>
      <c r="B86" s="27" t="inlineStr">
        <is>
          <t>АРОМАТНАЯ Папа может с/к в/у 1/250 8шт.</t>
        </is>
      </c>
      <c r="C86" s="33" t="inlineStr">
        <is>
          <t>ШТ</t>
        </is>
      </c>
      <c r="D86" s="28" t="n">
        <v>1001061975706</v>
      </c>
      <c r="E86" s="24" t="n"/>
      <c r="F86" s="23" t="n">
        <v>0.25</v>
      </c>
      <c r="G86" s="23">
        <f>E86*0.25</f>
        <v/>
      </c>
      <c r="H86" s="14" t="n">
        <v>2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АРОМАТНАЯ с/к с/н в/у 1/100*8_60с</t>
        </is>
      </c>
      <c r="C87" s="33" t="inlineStr">
        <is>
          <t>ШТ</t>
        </is>
      </c>
      <c r="D87" s="28" t="n">
        <v>1001201976454</v>
      </c>
      <c r="E87" s="24" t="n">
        <v>420</v>
      </c>
      <c r="F87" s="23" t="n">
        <v>0.1</v>
      </c>
      <c r="G87" s="23">
        <f>E87*0.1</f>
        <v/>
      </c>
      <c r="H87" s="14" t="n">
        <v>0.8</v>
      </c>
      <c r="I87" s="14" t="n">
        <v>60</v>
      </c>
      <c r="J87" s="39" t="n"/>
    </row>
    <row r="88" ht="16.5" customHeight="1" s="92">
      <c r="A88" s="94">
        <f>RIGHT(D88:D195,4)</f>
        <v/>
      </c>
      <c r="B88" s="27" t="inlineStr">
        <is>
          <t xml:space="preserve"> ИТАЛЬЯНСКОЕ АССОРТИ с/в с/н мгс 1/90</t>
        </is>
      </c>
      <c r="C88" s="33" t="inlineStr">
        <is>
          <t>ШТ</t>
        </is>
      </c>
      <c r="D88" s="28" t="n">
        <v>1001205386222</v>
      </c>
      <c r="E88" s="24" t="n"/>
      <c r="F88" s="23" t="n"/>
      <c r="G88" s="23">
        <f>E88*0.09</f>
        <v/>
      </c>
      <c r="H88" s="14" t="n"/>
      <c r="I88" s="14" t="n"/>
      <c r="J88" s="39" t="n"/>
    </row>
    <row r="89" ht="16.5" customHeight="1" s="92">
      <c r="A89" s="94">
        <f>RIGHT(D89:D196,4)</f>
        <v/>
      </c>
      <c r="B89" s="27" t="inlineStr">
        <is>
          <t>ОХОТНИЧЬЯ Папа может с/к в/у 1/220 8шт.</t>
        </is>
      </c>
      <c r="C89" s="33" t="inlineStr">
        <is>
          <t>ШТ</t>
        </is>
      </c>
      <c r="D89" s="28" t="n">
        <v>1001060755931</v>
      </c>
      <c r="E89" s="24" t="n">
        <v>400</v>
      </c>
      <c r="F89" s="23" t="n">
        <v>0.22</v>
      </c>
      <c r="G89" s="23">
        <f>E89*0.22</f>
        <v/>
      </c>
      <c r="H89" s="14" t="n">
        <v>1.76</v>
      </c>
      <c r="I89" s="14" t="n">
        <v>120</v>
      </c>
      <c r="J89" s="39" t="n"/>
    </row>
    <row r="90" ht="16.5" customHeight="1" s="92">
      <c r="A90" s="94">
        <f>RIGHT(D90:D198,4)</f>
        <v/>
      </c>
      <c r="B90" s="27" t="inlineStr">
        <is>
          <t>ПОСОЛЬСКАЯ Папа может с/к в/у</t>
        </is>
      </c>
      <c r="C90" s="30" t="inlineStr">
        <is>
          <t>КГ</t>
        </is>
      </c>
      <c r="D90" s="28" t="n">
        <v>1001063145708</v>
      </c>
      <c r="E90" s="24" t="n"/>
      <c r="F90" s="23" t="n">
        <v>0.5125</v>
      </c>
      <c r="G90" s="23">
        <f>E90*1</f>
        <v/>
      </c>
      <c r="H90" s="14" t="n">
        <v>4.1</v>
      </c>
      <c r="I90" s="14" t="n">
        <v>120</v>
      </c>
      <c r="J90" s="39" t="n"/>
    </row>
    <row r="91" ht="16.5" customHeight="1" s="92">
      <c r="A91" s="94">
        <f>RIGHT(D91:D199,4)</f>
        <v/>
      </c>
      <c r="B91" s="27" t="inlineStr">
        <is>
          <t>ПОСОЛЬСКАЯ ПМ с/к с/н в/у 1/100 10шт</t>
        </is>
      </c>
      <c r="C91" s="33" t="inlineStr">
        <is>
          <t>ШТ</t>
        </is>
      </c>
      <c r="D91" s="28" t="n">
        <v>1001203146834</v>
      </c>
      <c r="E91" s="24" t="n"/>
      <c r="F91" s="23" t="n"/>
      <c r="G91" s="23">
        <f>E91*0.1</f>
        <v/>
      </c>
      <c r="H91" s="14" t="n"/>
      <c r="I91" s="14" t="n"/>
      <c r="J91" s="39" t="n"/>
    </row>
    <row r="92" ht="16.5" customHeight="1" s="92">
      <c r="A92" s="94">
        <f>RIGHT(D92:D203,4)</f>
        <v/>
      </c>
      <c r="B92" s="27" t="inlineStr">
        <is>
          <t>САЛЯМИ ИТАЛЬЯНСКАЯ с/к в/у 1/250*8_120c</t>
        </is>
      </c>
      <c r="C92" s="33" t="inlineStr">
        <is>
          <t>ШТ</t>
        </is>
      </c>
      <c r="D92" s="28" t="n">
        <v>1001060764993</v>
      </c>
      <c r="E92" s="24" t="n"/>
      <c r="F92" s="23" t="n">
        <v>0.25</v>
      </c>
      <c r="G92" s="23">
        <f>E92*0.25</f>
        <v/>
      </c>
      <c r="H92" s="14" t="n">
        <v>2</v>
      </c>
      <c r="I92" s="14" t="n">
        <v>120</v>
      </c>
      <c r="J92" s="39" t="n"/>
    </row>
    <row r="93" ht="16.5" customHeight="1" s="92">
      <c r="A93" s="94">
        <f>RIGHT(D93:D204,4)</f>
        <v/>
      </c>
      <c r="B93" s="27" t="inlineStr">
        <is>
          <t>САЛЯМИ МЕЛКОЗЕРНЕНАЯ с/к в/у 1/120_60с</t>
        </is>
      </c>
      <c r="C93" s="33" t="inlineStr">
        <is>
          <t>ШТ</t>
        </is>
      </c>
      <c r="D93" s="28" t="n">
        <v>1001193115682</v>
      </c>
      <c r="E93" s="24" t="n">
        <v>600</v>
      </c>
      <c r="F93" s="23" t="n">
        <v>0.12</v>
      </c>
      <c r="G93" s="23">
        <f>E93*0.12</f>
        <v/>
      </c>
      <c r="H93" s="14" t="n">
        <v>0.96</v>
      </c>
      <c r="I93" s="14" t="n">
        <v>60</v>
      </c>
      <c r="J93" s="39" t="n"/>
    </row>
    <row r="94" ht="16.5" customHeight="1" s="92">
      <c r="A94" s="94">
        <f>RIGHT(D94:D207,4)</f>
        <v/>
      </c>
      <c r="B94" s="27" t="inlineStr">
        <is>
          <t>ЭКСТРА Папа может с/к в/у_Л</t>
        </is>
      </c>
      <c r="C94" s="30" t="inlineStr">
        <is>
          <t>КГ</t>
        </is>
      </c>
      <c r="D94" s="28" t="n">
        <v>1001062504117</v>
      </c>
      <c r="E94" s="24" t="n"/>
      <c r="F94" s="23" t="n">
        <v>0.4875</v>
      </c>
      <c r="G94" s="23">
        <f>E94*1</f>
        <v/>
      </c>
      <c r="H94" s="14" t="n">
        <v>3.9</v>
      </c>
      <c r="I94" s="14" t="n">
        <v>120</v>
      </c>
      <c r="J94" s="39" t="n"/>
    </row>
    <row r="95" ht="16.5" customHeight="1" s="92">
      <c r="A95" s="94">
        <f>RIGHT(D95:D208,4)</f>
        <v/>
      </c>
      <c r="B95" s="27" t="inlineStr">
        <is>
          <t>ЭКСТРА Папа может с/к в/у 1/250 8шт.</t>
        </is>
      </c>
      <c r="C95" s="33" t="inlineStr">
        <is>
          <t>ШТ</t>
        </is>
      </c>
      <c r="D95" s="28" t="n">
        <v>1001062505483</v>
      </c>
      <c r="E95" s="24" t="n"/>
      <c r="F95" s="23" t="n">
        <v>0.25</v>
      </c>
      <c r="G95" s="23">
        <f>E95*0.25</f>
        <v/>
      </c>
      <c r="H95" s="14" t="n">
        <v>2</v>
      </c>
      <c r="I95" s="14" t="n">
        <v>120</v>
      </c>
      <c r="J95" s="39" t="n"/>
    </row>
    <row r="96" ht="16.5" customHeight="1" s="92" thickBot="1">
      <c r="A96" s="94">
        <f>RIGHT(D96:D209,4)</f>
        <v/>
      </c>
      <c r="B96" s="27" t="inlineStr">
        <is>
          <t>ЭКСТРА Папа может с/к с/н в/у 1/100_60с</t>
        </is>
      </c>
      <c r="C96" s="33" t="inlineStr">
        <is>
          <t>ШТ</t>
        </is>
      </c>
      <c r="D96" s="28" t="n">
        <v>1001202506453</v>
      </c>
      <c r="E96" s="24" t="n">
        <v>700</v>
      </c>
      <c r="F96" s="23" t="n">
        <v>0.1</v>
      </c>
      <c r="G96" s="23">
        <f>E96*0.1</f>
        <v/>
      </c>
      <c r="H96" s="14" t="n">
        <v>0.8</v>
      </c>
      <c r="I96" s="14" t="n">
        <v>60</v>
      </c>
      <c r="J96" s="39" t="n"/>
    </row>
    <row r="97" ht="16.5" customHeight="1" s="92" thickBot="1" thickTop="1">
      <c r="A97" s="94">
        <f>RIGHT(D97:D210,4)</f>
        <v/>
      </c>
      <c r="B97" s="74" t="inlineStr">
        <is>
          <t>Ветчины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RIGHT(D98:D214,4)</f>
        <v/>
      </c>
      <c r="B98" s="29" t="inlineStr">
        <is>
          <t xml:space="preserve">ВЕТЧ.МРАМОРНАЯ в/у_45с </t>
        </is>
      </c>
      <c r="C98" s="32" t="inlineStr">
        <is>
          <t>КГ</t>
        </is>
      </c>
      <c r="D98" s="80" t="n">
        <v>1001092436470</v>
      </c>
      <c r="E98" s="24" t="n">
        <v>20</v>
      </c>
      <c r="F98" s="23" t="n"/>
      <c r="G98" s="23">
        <f>E98*1</f>
        <v/>
      </c>
      <c r="H98" s="14" t="n"/>
      <c r="I98" s="14" t="n"/>
      <c r="J98" s="39" t="n"/>
    </row>
    <row r="99" ht="16.5" customHeight="1" s="92">
      <c r="A99" s="94">
        <f>RIGHT(D99:D215,4)</f>
        <v/>
      </c>
      <c r="B99" s="29" t="inlineStr">
        <is>
          <t>ВЕТЧ.МРАМОРНАЯ в/у срез 0.3кг 6шт_45с</t>
        </is>
      </c>
      <c r="C99" s="32" t="inlineStr">
        <is>
          <t>ШТ</t>
        </is>
      </c>
      <c r="D99" s="80" t="n">
        <v>1001092436495</v>
      </c>
      <c r="E99" s="24" t="n">
        <v>210</v>
      </c>
      <c r="F99" s="23" t="n">
        <v>0.3</v>
      </c>
      <c r="G99" s="23">
        <f>F99*E99</f>
        <v/>
      </c>
      <c r="H99" s="14" t="n"/>
      <c r="I99" s="14" t="n"/>
      <c r="J99" s="39" t="n"/>
    </row>
    <row r="100" ht="16.5" customHeight="1" s="92">
      <c r="A100" s="94">
        <f>RIGHT(D100:D215,4)</f>
        <v/>
      </c>
      <c r="B100" s="29" t="inlineStr">
        <is>
          <t>ВЕТЧ.НЕЖНАЯ Коровино п/о</t>
        </is>
      </c>
      <c r="C100" s="32" t="inlineStr">
        <is>
          <t>КГ</t>
        </is>
      </c>
      <c r="D100" s="80" t="n">
        <v>1001095716865</v>
      </c>
      <c r="E100" s="24" t="n">
        <v>60</v>
      </c>
      <c r="F100" s="23" t="n"/>
      <c r="G100" s="23">
        <f>E100*1</f>
        <v/>
      </c>
      <c r="H100" s="14" t="n"/>
      <c r="I100" s="14" t="n"/>
      <c r="J100" s="39" t="n"/>
    </row>
    <row r="101" ht="16.5" customHeight="1" s="92" thickBot="1">
      <c r="A101" s="94">
        <f>RIGHT(D101:D212,4)</f>
        <v/>
      </c>
      <c r="B101" s="27" t="inlineStr">
        <is>
          <t>ВЕТЧ.МЯСНАЯ Папа может п/о 0.4кг 8шт.</t>
        </is>
      </c>
      <c r="C101" s="37" t="inlineStr">
        <is>
          <t>ШТ</t>
        </is>
      </c>
      <c r="D101" s="51" t="n">
        <v>1001094053215</v>
      </c>
      <c r="E101" s="24" t="n">
        <v>40</v>
      </c>
      <c r="F101" s="23" t="n">
        <v>0.4</v>
      </c>
      <c r="G101" s="23">
        <f>E101*0.4</f>
        <v/>
      </c>
      <c r="H101" s="14" t="n">
        <v>3.2</v>
      </c>
      <c r="I101" s="14" t="n">
        <v>60</v>
      </c>
      <c r="J101" s="39" t="n"/>
    </row>
    <row r="102" ht="16.5" customHeight="1" s="92" thickBot="1" thickTop="1">
      <c r="A102" s="94">
        <f>RIGHT(D102:D215,4)</f>
        <v/>
      </c>
      <c r="B102" s="74" t="inlineStr">
        <is>
          <t>Копчености варенокопченые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RIGHT(D103:D218,4)</f>
        <v/>
      </c>
      <c r="B103" s="47" t="inlineStr">
        <is>
          <t>СВИНИНА ПО-ДОМАШНЕМУ к/в мл/к в/у 0.3кг</t>
        </is>
      </c>
      <c r="C103" s="35" t="inlineStr">
        <is>
          <t>ШТ</t>
        </is>
      </c>
      <c r="D103" s="28" t="n">
        <v>1001084216206</v>
      </c>
      <c r="E103" s="24" t="n">
        <v>240</v>
      </c>
      <c r="F103" s="23" t="n">
        <v>0.3</v>
      </c>
      <c r="G103" s="23">
        <f>E103*0.3</f>
        <v/>
      </c>
      <c r="H103" s="14" t="n">
        <v>1.8</v>
      </c>
      <c r="I103" s="14" t="n">
        <v>30</v>
      </c>
      <c r="J103" s="39" t="n"/>
    </row>
    <row r="104" ht="16.5" customHeight="1" s="92" thickBot="1">
      <c r="A104" s="94">
        <f>RIGHT(D104:D219,4)</f>
        <v/>
      </c>
      <c r="B104" s="47" t="inlineStr">
        <is>
          <t>БЕКОН с/к с/н в/у 1/180 10шт.</t>
        </is>
      </c>
      <c r="C104" s="35" t="inlineStr">
        <is>
          <t>ШТ</t>
        </is>
      </c>
      <c r="D104" s="28" t="n">
        <v>1001223296919</v>
      </c>
      <c r="E104" s="24" t="n">
        <v>120</v>
      </c>
      <c r="F104" s="23" t="n"/>
      <c r="G104" s="23">
        <f>E104*0.18</f>
        <v/>
      </c>
      <c r="H104" s="96" t="n"/>
      <c r="I104" s="96" t="n"/>
      <c r="J104" s="93" t="n"/>
    </row>
    <row r="105" ht="16.5" customHeight="1" s="92" thickBot="1" thickTop="1">
      <c r="A105" s="94">
        <f>RIGHT(D105:D220,4)</f>
        <v/>
      </c>
      <c r="B105" s="74" t="inlineStr">
        <is>
          <t>Паштеты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RIGHT(D106:D223,4)</f>
        <v/>
      </c>
      <c r="B106" s="74" t="inlineStr">
        <is>
          <t>Пельмени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RIGHT(D107:D224,4)</f>
        <v/>
      </c>
      <c r="B107" s="47" t="inlineStr">
        <is>
          <t>ОСТАН.ТРАДИЦ. пельм кор.0.5кг зам._120с</t>
        </is>
      </c>
      <c r="C107" s="33" t="inlineStr">
        <is>
          <t>ШТ</t>
        </is>
      </c>
      <c r="D107" s="28" t="n">
        <v>1002112606314</v>
      </c>
      <c r="E107" s="24" t="n"/>
      <c r="F107" s="23" t="n">
        <v>0.5</v>
      </c>
      <c r="G107" s="23">
        <f>E107*0.5</f>
        <v/>
      </c>
      <c r="H107" s="14" t="n">
        <v>8</v>
      </c>
      <c r="I107" s="72" t="n">
        <v>120</v>
      </c>
      <c r="J107" s="39" t="n"/>
    </row>
    <row r="108" ht="16.5" customHeight="1" s="92">
      <c r="A108" s="94">
        <f>RIGHT(D108:D225,4)</f>
        <v/>
      </c>
      <c r="B108" s="47" t="inlineStr">
        <is>
          <t xml:space="preserve">ПЕЛЬМ.С АДЖИКОЙ пл.0.45кг зам. </t>
        </is>
      </c>
      <c r="C108" s="33" t="inlineStr">
        <is>
          <t>ШТ</t>
        </is>
      </c>
      <c r="D108" s="28" t="n">
        <v>1002115036155</v>
      </c>
      <c r="E108" s="24" t="n"/>
      <c r="F108" s="23" t="n"/>
      <c r="G108" s="23">
        <f>E108*0.45</f>
        <v/>
      </c>
      <c r="H108" s="14" t="n"/>
      <c r="I108" s="72" t="n"/>
      <c r="J108" s="39" t="n"/>
    </row>
    <row r="109" ht="16.5" customHeight="1" s="92">
      <c r="A109" s="94">
        <f>RIGHT(D109:D226,4)</f>
        <v/>
      </c>
      <c r="B109" s="47" t="inlineStr">
        <is>
          <t xml:space="preserve">ПЕЛЬМ.С БЕЛ.ГРИБАМИ пл.0.45кг зам. </t>
        </is>
      </c>
      <c r="C109" s="33" t="inlineStr">
        <is>
          <t>ШТ</t>
        </is>
      </c>
      <c r="D109" s="28" t="n">
        <v>1002115056157</v>
      </c>
      <c r="E109" s="24" t="n"/>
      <c r="F109" s="23" t="n"/>
      <c r="G109" s="23">
        <f>E109*0.45</f>
        <v/>
      </c>
      <c r="H109" s="14" t="n"/>
      <c r="I109" s="72" t="n"/>
      <c r="J109" s="39" t="n"/>
    </row>
    <row r="110" ht="16.5" customHeight="1" s="92" thickBot="1">
      <c r="A110" s="94">
        <f>RIGHT(D110:D225,4)</f>
        <v/>
      </c>
      <c r="B110" s="47" t="inlineStr">
        <is>
          <t>ОСТАН.ТРАДИЦ.пельм пл.0.9кг зам._120с</t>
        </is>
      </c>
      <c r="C110" s="36" t="inlineStr">
        <is>
          <t>ШТ</t>
        </is>
      </c>
      <c r="D110" s="28" t="n">
        <v>1002112606313</v>
      </c>
      <c r="E110" s="24" t="n"/>
      <c r="F110" s="23" t="n">
        <v>0.9</v>
      </c>
      <c r="G110" s="23">
        <f>E110*0.9</f>
        <v/>
      </c>
      <c r="H110" s="14" t="n">
        <v>9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Полуфабрикаты с картофелем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47" t="inlineStr">
        <is>
          <t>С КАРТОФЕЛЕМ вареники кор.0.5кг зам_120</t>
        </is>
      </c>
      <c r="C112" s="36" t="inlineStr">
        <is>
          <t>ШТ</t>
        </is>
      </c>
      <c r="D112" s="28" t="n">
        <v>1002151784945</v>
      </c>
      <c r="E112" s="24" t="n"/>
      <c r="F112" s="23" t="n">
        <v>0.5</v>
      </c>
      <c r="G112" s="23">
        <f>E112*0.5</f>
        <v/>
      </c>
      <c r="H112" s="14" t="n">
        <v>8</v>
      </c>
      <c r="I112" s="72" t="n">
        <v>120</v>
      </c>
      <c r="J112" s="39" t="n"/>
    </row>
    <row r="113" ht="16.5" customHeight="1" s="92" thickBot="1" thickTop="1">
      <c r="A113" s="94">
        <f>RIGHT(D113:D228,4)</f>
        <v/>
      </c>
      <c r="B113" s="74" t="inlineStr">
        <is>
          <t>Блины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Format="1" customHeight="1" s="88" thickBot="1" thickTop="1">
      <c r="A114" s="94">
        <f>RIGHT(D114:D229,4)</f>
        <v/>
      </c>
      <c r="B114" s="89" t="inlineStr">
        <is>
          <t>С КУРИЦЕЙ И ГРИБАМИ 1/420 10шт.зам.</t>
        </is>
      </c>
      <c r="C114" s="90" t="inlineStr">
        <is>
          <t>ШТ</t>
        </is>
      </c>
      <c r="D114" s="83" t="n">
        <v>1002133974956</v>
      </c>
      <c r="E114" s="84" t="n"/>
      <c r="F114" s="85" t="n">
        <v>0.42</v>
      </c>
      <c r="G114" s="85">
        <f>E114*0.42</f>
        <v/>
      </c>
      <c r="H114" s="86" t="n">
        <v>4.2</v>
      </c>
      <c r="I114" s="91" t="n">
        <v>120</v>
      </c>
      <c r="J114" s="86" t="n"/>
      <c r="K114" s="87" t="n"/>
    </row>
    <row r="115" ht="16.5" customHeight="1" s="92" thickTop="1">
      <c r="A115" s="94">
        <f>RIGHT(D115:D230,4)</f>
        <v/>
      </c>
      <c r="B115" s="47" t="inlineStr">
        <is>
          <t>БЛИНЧ.С МЯСОМ пл.1/420 10шт.зам.</t>
        </is>
      </c>
      <c r="C115" s="33" t="inlineStr">
        <is>
          <t>ШТ</t>
        </is>
      </c>
      <c r="D115" s="28" t="n">
        <v>1002131151762</v>
      </c>
      <c r="E115" s="24" t="n"/>
      <c r="F115" s="23" t="n">
        <v>0.42</v>
      </c>
      <c r="G115" s="23">
        <f>E115*0.42</f>
        <v/>
      </c>
      <c r="H115" s="14" t="n">
        <v>4.2</v>
      </c>
      <c r="I115" s="72" t="n">
        <v>120</v>
      </c>
      <c r="J115" s="39" t="n"/>
    </row>
    <row r="116" ht="16.5" customHeight="1" s="92" thickBot="1">
      <c r="A116" s="94">
        <f>RIGHT(D116:D231,4)</f>
        <v/>
      </c>
      <c r="B116" s="47" t="inlineStr">
        <is>
          <t>БЛИНЧ. С ТВОРОГОМ 1/420 12шт.зам.</t>
        </is>
      </c>
      <c r="C116" s="36" t="inlineStr">
        <is>
          <t>ШТ</t>
        </is>
      </c>
      <c r="D116" s="28" t="n">
        <v>1002131181764</v>
      </c>
      <c r="E116" s="24" t="n"/>
      <c r="F116" s="23" t="n">
        <v>0.42</v>
      </c>
      <c r="G116" s="23">
        <f>E116*0.42</f>
        <v/>
      </c>
      <c r="H116" s="14" t="n">
        <v>4.2</v>
      </c>
      <c r="I116" s="72" t="n">
        <v>120</v>
      </c>
      <c r="J116" s="39" t="n"/>
    </row>
    <row r="117" ht="16.5" customHeight="1" s="92" thickBot="1" thickTop="1">
      <c r="A117" s="94">
        <f>RIGHT(D117:D232,4)</f>
        <v/>
      </c>
      <c r="B117" s="74" t="inlineStr">
        <is>
          <t>Консервы мясные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Bot="1" thickTop="1">
      <c r="A118" s="94">
        <f>RIGHT(D118:D233,4)</f>
        <v/>
      </c>
      <c r="B118" s="74" t="inlineStr">
        <is>
          <t>Мясокостные замороженные</t>
        </is>
      </c>
      <c r="C118" s="74" t="n"/>
      <c r="D118" s="74" t="n"/>
      <c r="E118" s="74" t="n"/>
      <c r="F118" s="73" t="n"/>
      <c r="G118" s="74" t="n"/>
      <c r="H118" s="74" t="n"/>
      <c r="I118" s="74" t="n"/>
      <c r="J118" s="75" t="n"/>
    </row>
    <row r="119" ht="16.5" customHeight="1" s="92" thickBot="1" thickTop="1">
      <c r="A119" s="94">
        <f>RIGHT(D119:D234,4)</f>
        <v/>
      </c>
      <c r="B119" s="47" t="inlineStr">
        <is>
          <t xml:space="preserve"> РАГУ СВИНОЕ 1кг 8шт.зам_120с </t>
        </is>
      </c>
      <c r="C119" s="36" t="inlineStr">
        <is>
          <t>ШТ</t>
        </is>
      </c>
      <c r="D119" s="68" t="inlineStr">
        <is>
          <t>1002162156004</t>
        </is>
      </c>
      <c r="E119" s="24" t="n"/>
      <c r="F119" s="23" t="n">
        <v>1</v>
      </c>
      <c r="G119" s="23">
        <f>E119*1</f>
        <v/>
      </c>
      <c r="H119" s="14" t="n">
        <v>8</v>
      </c>
      <c r="I119" s="72" t="n">
        <v>120</v>
      </c>
      <c r="J119" s="39" t="n"/>
    </row>
    <row r="120" ht="15.75" customHeight="1" s="92" thickTop="1">
      <c r="A120" s="94">
        <f>RIGHT(D120:D235,4)</f>
        <v/>
      </c>
      <c r="B120" s="47" t="inlineStr">
        <is>
          <t>ШАШЛЫК ИЗ СВИНИНЫ зам.</t>
        </is>
      </c>
      <c r="C120" s="30" t="inlineStr">
        <is>
          <t>КГ</t>
        </is>
      </c>
      <c r="D120" s="68" t="inlineStr">
        <is>
          <t>1002162215417</t>
        </is>
      </c>
      <c r="E120" s="24" t="n"/>
      <c r="F120" s="23" t="n">
        <v>2</v>
      </c>
      <c r="G120" s="23">
        <f>E120*1</f>
        <v/>
      </c>
      <c r="H120" s="14" t="n">
        <v>6</v>
      </c>
      <c r="I120" s="72" t="n">
        <v>90</v>
      </c>
      <c r="J120" s="39" t="n"/>
    </row>
    <row r="121" ht="15.75" customHeight="1" s="92" thickBot="1">
      <c r="A121" s="94">
        <f>RIGHT(D121:D236,4)</f>
        <v/>
      </c>
      <c r="B121" s="47" t="inlineStr">
        <is>
          <t>РЕБРЫШКИ ОБЫКНОВЕННЫЕ 1кг 12шт.зам.</t>
        </is>
      </c>
      <c r="C121" s="36" t="inlineStr">
        <is>
          <t>ШТ</t>
        </is>
      </c>
      <c r="D121" s="69" t="inlineStr">
        <is>
          <t>1002162166019</t>
        </is>
      </c>
      <c r="E121" s="24" t="n"/>
      <c r="F121" s="23" t="n">
        <v>1</v>
      </c>
      <c r="G121" s="23">
        <f>E121*1</f>
        <v/>
      </c>
      <c r="H121" s="14" t="n">
        <v>12</v>
      </c>
      <c r="I121" s="72" t="n">
        <v>120</v>
      </c>
      <c r="J121" s="39" t="n"/>
    </row>
    <row r="122" ht="16.5" customHeight="1" s="92" thickBot="1" thickTop="1">
      <c r="A122" s="77" t="n"/>
      <c r="B122" s="77" t="inlineStr">
        <is>
          <t>ВСЕГО:</t>
        </is>
      </c>
      <c r="C122" s="16" t="n"/>
      <c r="D122" s="48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2" thickTop="1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2024-09-16T12:57:40Z</dcterms:modified>
  <cp:lastModifiedBy>Uaer4</cp:lastModifiedBy>
  <cp:lastPrinted>2023-11-08T08:22:20Z</cp:lastPrinted>
</cp:coreProperties>
</file>