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7" i="1"/>
  <c r="AA9" i="1"/>
  <c r="AA10" i="1"/>
  <c r="AA11" i="1"/>
  <c r="AA12" i="1"/>
  <c r="AA1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2" i="1"/>
  <c r="AA33" i="1"/>
  <c r="AA34" i="1"/>
  <c r="AA35" i="1"/>
  <c r="AA37" i="1"/>
  <c r="AA39" i="1"/>
  <c r="AA40" i="1"/>
  <c r="AA41" i="1"/>
  <c r="AA42" i="1"/>
  <c r="AA43" i="1"/>
  <c r="AA44" i="1"/>
  <c r="AA45" i="1"/>
  <c r="AA46" i="1"/>
  <c r="AA47" i="1"/>
  <c r="AA49" i="1"/>
  <c r="AA51" i="1"/>
  <c r="AA52" i="1"/>
  <c r="AA53" i="1"/>
  <c r="AA54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100" i="1"/>
  <c r="AA101" i="1"/>
  <c r="AA102" i="1"/>
  <c r="AA103" i="1"/>
  <c r="AA7" i="1"/>
  <c r="AA6" i="1" s="1"/>
  <c r="Z9" i="1"/>
  <c r="Z10" i="1"/>
  <c r="Z11" i="1"/>
  <c r="Z12" i="1"/>
  <c r="Z13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7" i="1"/>
  <c r="Z39" i="1"/>
  <c r="Z40" i="1"/>
  <c r="Z41" i="1"/>
  <c r="Z42" i="1"/>
  <c r="Z43" i="1"/>
  <c r="Z44" i="1"/>
  <c r="Z45" i="1"/>
  <c r="Z46" i="1"/>
  <c r="Z47" i="1"/>
  <c r="Z49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0" i="1"/>
  <c r="Z101" i="1"/>
  <c r="Z102" i="1"/>
  <c r="Z103" i="1"/>
  <c r="Z7" i="1"/>
  <c r="Y9" i="1"/>
  <c r="Y10" i="1"/>
  <c r="Y11" i="1"/>
  <c r="Y12" i="1"/>
  <c r="Y13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2" i="1"/>
  <c r="Y33" i="1"/>
  <c r="Y34" i="1"/>
  <c r="Y35" i="1"/>
  <c r="Y37" i="1"/>
  <c r="Y39" i="1"/>
  <c r="Y40" i="1"/>
  <c r="Y41" i="1"/>
  <c r="Y42" i="1"/>
  <c r="Y43" i="1"/>
  <c r="Y44" i="1"/>
  <c r="Y45" i="1"/>
  <c r="Y46" i="1"/>
  <c r="Y47" i="1"/>
  <c r="Y49" i="1"/>
  <c r="Y51" i="1"/>
  <c r="Y52" i="1"/>
  <c r="Y53" i="1"/>
  <c r="Y5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100" i="1"/>
  <c r="Y101" i="1"/>
  <c r="Y102" i="1"/>
  <c r="Y103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3" i="1"/>
  <c r="V94" i="1"/>
  <c r="V95" i="1"/>
  <c r="V96" i="1"/>
  <c r="V97" i="1"/>
  <c r="V98" i="1"/>
  <c r="V99" i="1"/>
  <c r="V100" i="1"/>
  <c r="V101" i="1"/>
  <c r="V102" i="1"/>
  <c r="V103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3" i="1"/>
  <c r="U94" i="1"/>
  <c r="U95" i="1"/>
  <c r="U96" i="1"/>
  <c r="U97" i="1"/>
  <c r="U98" i="1"/>
  <c r="U99" i="1"/>
  <c r="U100" i="1"/>
  <c r="U101" i="1"/>
  <c r="U102" i="1"/>
  <c r="U103" i="1"/>
  <c r="U7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7" i="1"/>
  <c r="M39" i="1"/>
  <c r="M40" i="1"/>
  <c r="M41" i="1"/>
  <c r="M42" i="1"/>
  <c r="M43" i="1"/>
  <c r="M44" i="1"/>
  <c r="M45" i="1"/>
  <c r="M46" i="1"/>
  <c r="M47" i="1"/>
  <c r="M49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0" i="1"/>
  <c r="M101" i="1"/>
  <c r="M102" i="1"/>
  <c r="M103" i="1"/>
  <c r="M7" i="1"/>
  <c r="M6" i="1" s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7" i="1"/>
  <c r="L39" i="1"/>
  <c r="L40" i="1"/>
  <c r="L41" i="1"/>
  <c r="L42" i="1"/>
  <c r="L43" i="1"/>
  <c r="L44" i="1"/>
  <c r="L45" i="1"/>
  <c r="L46" i="1"/>
  <c r="L47" i="1"/>
  <c r="L49" i="1"/>
  <c r="L51" i="1"/>
  <c r="L52" i="1"/>
  <c r="L53" i="1"/>
  <c r="L54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0" i="1"/>
  <c r="L101" i="1"/>
  <c r="L102" i="1"/>
  <c r="L103" i="1"/>
  <c r="L7" i="1"/>
  <c r="L6" i="1" s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K33" i="1"/>
  <c r="K34" i="1"/>
  <c r="K35" i="1"/>
  <c r="K37" i="1"/>
  <c r="K39" i="1"/>
  <c r="K40" i="1"/>
  <c r="K41" i="1"/>
  <c r="K42" i="1"/>
  <c r="K43" i="1"/>
  <c r="K44" i="1"/>
  <c r="K45" i="1"/>
  <c r="K46" i="1"/>
  <c r="K47" i="1"/>
  <c r="K49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V30" i="1" s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V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V66" i="1" s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V92" i="1" s="1"/>
  <c r="S93" i="1"/>
  <c r="S94" i="1"/>
  <c r="S95" i="1"/>
  <c r="S96" i="1"/>
  <c r="S97" i="1"/>
  <c r="S98" i="1"/>
  <c r="S99" i="1"/>
  <c r="S100" i="1"/>
  <c r="S101" i="1"/>
  <c r="S102" i="1"/>
  <c r="S103" i="1"/>
  <c r="S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" i="1"/>
  <c r="X6" i="1"/>
  <c r="Y6" i="1"/>
  <c r="Z6" i="1"/>
  <c r="AE6" i="1"/>
  <c r="W6" i="1"/>
  <c r="K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9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7" i="1"/>
  <c r="E6" i="1"/>
  <c r="F6" i="1"/>
  <c r="U30" i="1" l="1"/>
  <c r="U66" i="1"/>
  <c r="U92" i="1"/>
  <c r="U44" i="1"/>
  <c r="AF6" i="1"/>
  <c r="AB6" i="1"/>
  <c r="S6" i="1"/>
  <c r="I6" i="1"/>
</calcChain>
</file>

<file path=xl/sharedStrings.xml><?xml version="1.0" encoding="utf-8"?>
<sst xmlns="http://schemas.openxmlformats.org/spreadsheetml/2006/main" count="241" uniqueCount="130">
  <si>
    <t>Период: 12.09.2024 - 19.09.2024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</si>
  <si>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</si>
  <si>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</si>
  <si>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</si>
  <si>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</si>
  <si>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</si>
  <si>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</si>
  <si>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</si>
  <si>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</si>
  <si>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</si>
  <si>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</si>
  <si>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</si>
  <si>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</si>
  <si>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</si>
  <si>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</si>
  <si>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</si>
  <si>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</si>
  <si>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</si>
  <si>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</si>
  <si>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</si>
  <si>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</si>
  <si>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5533 СОЧНЫЕ сос п/о в/у 1/350 8шт_45с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</si>
  <si>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</si>
  <si>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</si>
  <si>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</si>
  <si>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</si>
  <si>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</si>
  <si>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</si>
  <si>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</si>
  <si>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</si>
  <si>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</si>
  <si>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</si>
  <si>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</si>
  <si>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</si>
  <si>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</si>
  <si>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</si>
  <si>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</si>
  <si>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</si>
  <si>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</si>
  <si>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</si>
  <si>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</si>
  <si>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</si>
  <si>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</si>
  <si>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</si>
  <si>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</si>
  <si>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</si>
  <si>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</si>
  <si>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</si>
  <si>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</si>
  <si>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</si>
  <si>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</si>
  <si>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</si>
  <si>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</si>
  <si>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</si>
  <si>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</si>
  <si>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</si>
  <si>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</si>
  <si>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</si>
  <si>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</si>
  <si>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</si>
  <si>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</si>
  <si>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</si>
  <si>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</si>
  <si>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</si>
  <si>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</si>
  <si>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</si>
  <si>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</si>
  <si>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</si>
  <si>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</si>
  <si>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</si>
  <si>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</si>
  <si>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</si>
  <si>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</si>
  <si>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</si>
  <si>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</si>
  <si>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</si>
  <si>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</si>
  <si>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</si>
  <si>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</si>
  <si>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</si>
  <si>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</si>
  <si>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</si>
  <si>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</si>
  <si>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</si>
  <si>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</si>
  <si>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</si>
  <si>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</si>
  <si>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</si>
  <si>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6901 МЯСНИКС ПМ сос б/о мгс 1/160 14шт.  ОСТАНКИНО</t>
  </si>
  <si>
    <t>6909 ДЛЯ ДЕТЕЙ сос п/о мгс 0.33кг 8шт.  ОСТАНКИНО</t>
  </si>
  <si>
    <t>6919 БЕКОН с/к с/н в/у 1/180 10шт.  ОСТАНКИНО</t>
  </si>
  <si>
    <t>БОНУС СОЧНЫЕ сос п/о мгс 0.41кг_UZ (6087)  ОСТАНКИНО</t>
  </si>
  <si>
    <t>3684 ПРЕСИЖН с/к в/у 1/250 8шт.   ОСТАНКИНО</t>
  </si>
  <si>
    <t>4691 ШЕЙКА КОПЧЕНАЯ к/в мл/к в/у 300*6  ОСТАНКИНО</t>
  </si>
  <si>
    <t>6200 ГРУДИНКА ПРЕМИУМ к/в мл/к в/у 0.3кг  ОСТАНКИНО</t>
  </si>
  <si>
    <t>6253 МОЛОЧНЫЕ Коровино сос п/о мгс 1.5*6  ОСТАНКИНО</t>
  </si>
  <si>
    <t>6324 ДОКТОРСКАЯ ГОСТ вар п/о 0.4кг 8шт.  ОСТАНКИНО</t>
  </si>
  <si>
    <t>6459 СЕРВЕЛАТ ШВЕЙЦАРСК. в/к с/н в/у 1/100*10  ОСТАНКИНО</t>
  </si>
  <si>
    <t>6492 ШПИК С ЧЕСНОК.И ПЕРЦЕМ к/в в/у 0.3кг_45c  ОСТАНКИНО</t>
  </si>
  <si>
    <t>6554 СВИНАЯ ОСТАН.с/к в/с в/у 1/100 10 шт. ОСТАНКИНО</t>
  </si>
  <si>
    <t>6794 БАЛЫКОВАЯ в/к в/у  ОСТАНКИНО</t>
  </si>
  <si>
    <t>6801 ОСТАНКИНСКАЯ вар п/о 0.4кг 8шт.  ОСТАНКИНО</t>
  </si>
  <si>
    <t>6802 ОСТАНКИНСКАЯ вар п/о  ОСТАНКИНО</t>
  </si>
  <si>
    <t>6921 БЕКОН Папа может с/к с/н в/у 1/140 10шт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</si>
  <si>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</si>
  <si>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</si>
  <si>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</si>
  <si>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</si>
  <si>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</si>
  <si>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</si>
  <si>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</si>
  <si>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</si>
  <si>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</si>
  <si>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</si>
  <si>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</si>
  <si>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</si>
  <si>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</si>
  <si>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</si>
  <si>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</si>
  <si>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</si>
  <si>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19,09,</t>
  </si>
  <si>
    <t>20,09,</t>
  </si>
  <si>
    <t>21,09,</t>
  </si>
  <si>
    <t>24-1,</t>
  </si>
  <si>
    <t>24-2,</t>
  </si>
  <si>
    <t>30,08,</t>
  </si>
  <si>
    <t>06,09,</t>
  </si>
  <si>
    <t>13,09,</t>
  </si>
  <si>
    <t>0,8т</t>
  </si>
  <si>
    <t>14,5т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</si>
</sst>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8" fillId="5" borderId="0" xfId="0" applyFon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09.09.2024 - 16.09.2024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15,09,</v>
          </cell>
          <cell r="L5" t="str">
            <v>17,09,</v>
          </cell>
          <cell r="M5" t="str">
            <v>17,09г</v>
          </cell>
          <cell r="N5" t="str">
            <v>18,09,</v>
          </cell>
          <cell r="O5" t="str">
            <v>19,09,</v>
          </cell>
          <cell r="P5" t="str">
            <v>20,09,</v>
          </cell>
          <cell r="T5" t="str">
            <v>21,09,</v>
          </cell>
          <cell r="Y5" t="str">
            <v>30,08,</v>
          </cell>
          <cell r="Z5" t="str">
            <v>06,09,</v>
          </cell>
          <cell r="AA5" t="str">
            <v>13,09,</v>
          </cell>
          <cell r="AB5" t="str">
            <v>14,09,</v>
          </cell>
        </row>
        <row r="6">
          <cell r="E6">
            <v>90375.054000000004</v>
          </cell>
          <cell r="F6">
            <v>58264.033999999992</v>
          </cell>
          <cell r="I6">
            <v>95688.972999999998</v>
          </cell>
          <cell r="J6">
            <v>-5313.918999999999</v>
          </cell>
          <cell r="K6">
            <v>14630</v>
          </cell>
          <cell r="L6">
            <v>10020</v>
          </cell>
          <cell r="M6">
            <v>37760</v>
          </cell>
          <cell r="N6">
            <v>13220</v>
          </cell>
          <cell r="O6">
            <v>14100</v>
          </cell>
          <cell r="P6">
            <v>20290</v>
          </cell>
          <cell r="Q6">
            <v>0</v>
          </cell>
          <cell r="R6">
            <v>0</v>
          </cell>
          <cell r="S6">
            <v>18075.010799999996</v>
          </cell>
          <cell r="T6">
            <v>13890</v>
          </cell>
          <cell r="W6">
            <v>0</v>
          </cell>
          <cell r="X6">
            <v>0</v>
          </cell>
          <cell r="Y6">
            <v>19872.640200000002</v>
          </cell>
          <cell r="Z6">
            <v>17962.136800000004</v>
          </cell>
          <cell r="AA6">
            <v>18875.809000000001</v>
          </cell>
          <cell r="AB6">
            <v>14349.528000000002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176</v>
          </cell>
          <cell r="D7">
            <v>661</v>
          </cell>
          <cell r="E7">
            <v>501</v>
          </cell>
          <cell r="F7">
            <v>15</v>
          </cell>
          <cell r="G7">
            <v>0.4</v>
          </cell>
          <cell r="H7">
            <v>60</v>
          </cell>
          <cell r="I7">
            <v>595</v>
          </cell>
          <cell r="J7">
            <v>-94</v>
          </cell>
          <cell r="K7">
            <v>80</v>
          </cell>
          <cell r="L7">
            <v>40</v>
          </cell>
          <cell r="M7">
            <v>160</v>
          </cell>
          <cell r="N7">
            <v>480</v>
          </cell>
          <cell r="O7">
            <v>80</v>
          </cell>
          <cell r="P7">
            <v>120</v>
          </cell>
          <cell r="S7">
            <v>100.2</v>
          </cell>
          <cell r="T7">
            <v>40</v>
          </cell>
          <cell r="U7">
            <v>10.129740518962075</v>
          </cell>
          <cell r="V7">
            <v>0.1497005988023952</v>
          </cell>
          <cell r="Y7">
            <v>67</v>
          </cell>
          <cell r="Z7">
            <v>62</v>
          </cell>
          <cell r="AA7">
            <v>102.6</v>
          </cell>
          <cell r="AB7">
            <v>41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954.01199999999994</v>
          </cell>
          <cell r="D8">
            <v>3211.837</v>
          </cell>
          <cell r="E8">
            <v>1970.7449999999999</v>
          </cell>
          <cell r="F8">
            <v>1263.2090000000001</v>
          </cell>
          <cell r="G8">
            <v>1</v>
          </cell>
          <cell r="H8">
            <v>45</v>
          </cell>
          <cell r="I8">
            <v>1952.5</v>
          </cell>
          <cell r="J8">
            <v>18.244999999999891</v>
          </cell>
          <cell r="K8">
            <v>200</v>
          </cell>
          <cell r="L8">
            <v>300</v>
          </cell>
          <cell r="M8">
            <v>600</v>
          </cell>
          <cell r="N8">
            <v>200</v>
          </cell>
          <cell r="O8">
            <v>300</v>
          </cell>
          <cell r="P8">
            <v>900</v>
          </cell>
          <cell r="S8">
            <v>394.149</v>
          </cell>
          <cell r="U8">
            <v>9.5476812068532446</v>
          </cell>
          <cell r="V8">
            <v>3.2049022070333808</v>
          </cell>
          <cell r="Y8">
            <v>416.99620000000004</v>
          </cell>
          <cell r="Z8">
            <v>379.25760000000002</v>
          </cell>
          <cell r="AA8">
            <v>390.07460000000003</v>
          </cell>
          <cell r="AB8">
            <v>370.488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1080.604</v>
          </cell>
          <cell r="D9">
            <v>2746.002</v>
          </cell>
          <cell r="E9">
            <v>2085.9</v>
          </cell>
          <cell r="F9">
            <v>1700.1959999999999</v>
          </cell>
          <cell r="G9">
            <v>1</v>
          </cell>
          <cell r="H9">
            <v>60</v>
          </cell>
          <cell r="I9">
            <v>2055.5</v>
          </cell>
          <cell r="J9">
            <v>30.400000000000091</v>
          </cell>
          <cell r="K9">
            <v>100</v>
          </cell>
          <cell r="L9">
            <v>220</v>
          </cell>
          <cell r="M9">
            <v>1000</v>
          </cell>
          <cell r="N9">
            <v>400</v>
          </cell>
          <cell r="O9">
            <v>100</v>
          </cell>
          <cell r="P9">
            <v>500</v>
          </cell>
          <cell r="S9">
            <v>417.18</v>
          </cell>
          <cell r="T9">
            <v>200</v>
          </cell>
          <cell r="U9">
            <v>10.116007478786136</v>
          </cell>
          <cell r="V9">
            <v>4.07544944628218</v>
          </cell>
          <cell r="Y9">
            <v>471.84499999999997</v>
          </cell>
          <cell r="Z9">
            <v>426.20020000000005</v>
          </cell>
          <cell r="AA9">
            <v>429.46360000000004</v>
          </cell>
          <cell r="AB9">
            <v>355.49700000000001</v>
          </cell>
          <cell r="AC9">
            <v>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20.675000000000001</v>
          </cell>
          <cell r="D10">
            <v>156.31100000000001</v>
          </cell>
          <cell r="E10">
            <v>61.76</v>
          </cell>
          <cell r="F10">
            <v>115.226</v>
          </cell>
          <cell r="G10">
            <v>1</v>
          </cell>
          <cell r="H10">
            <v>120</v>
          </cell>
          <cell r="I10">
            <v>59.1</v>
          </cell>
          <cell r="J10">
            <v>2.6599999999999966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S10">
            <v>12.352</v>
          </cell>
          <cell r="U10">
            <v>9.3285297927461137</v>
          </cell>
          <cell r="V10">
            <v>9.3285297927461137</v>
          </cell>
          <cell r="Y10">
            <v>8.6967999999999996</v>
          </cell>
          <cell r="Z10">
            <v>14.754799999999999</v>
          </cell>
          <cell r="AA10">
            <v>7.8611999999999993</v>
          </cell>
          <cell r="AB10">
            <v>28.658999999999999</v>
          </cell>
          <cell r="AC10">
            <v>0</v>
          </cell>
          <cell r="AD10" t="e">
            <v>#N/A</v>
          </cell>
        </row>
        <row r="11">
          <cell r="A11" t="str">
            <v>4555 Докторская ГОСТ вар п/о ОСТАНКИНО</v>
          </cell>
          <cell r="B11" t="str">
            <v>кг</v>
          </cell>
          <cell r="D11">
            <v>34.997999999999998</v>
          </cell>
          <cell r="E11">
            <v>10.775</v>
          </cell>
          <cell r="F11">
            <v>21.515000000000001</v>
          </cell>
          <cell r="G11">
            <v>1</v>
          </cell>
          <cell r="H11" t="e">
            <v>#N/A</v>
          </cell>
          <cell r="I11">
            <v>13.25</v>
          </cell>
          <cell r="J11">
            <v>-2.4749999999999996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S11">
            <v>2.1550000000000002</v>
          </cell>
          <cell r="U11">
            <v>9.983758700696054</v>
          </cell>
          <cell r="V11">
            <v>9.983758700696054</v>
          </cell>
          <cell r="Y11">
            <v>0</v>
          </cell>
          <cell r="Z11">
            <v>0</v>
          </cell>
          <cell r="AA11">
            <v>1.0804</v>
          </cell>
          <cell r="AB11">
            <v>5.3730000000000002</v>
          </cell>
          <cell r="AC11" t="str">
            <v>увел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22.471</v>
          </cell>
          <cell r="D12">
            <v>286.05399999999997</v>
          </cell>
          <cell r="E12">
            <v>119.131</v>
          </cell>
          <cell r="F12">
            <v>135.20099999999999</v>
          </cell>
          <cell r="G12">
            <v>1</v>
          </cell>
          <cell r="H12">
            <v>60</v>
          </cell>
          <cell r="I12">
            <v>125.45</v>
          </cell>
          <cell r="J12">
            <v>-6.3190000000000026</v>
          </cell>
          <cell r="K12">
            <v>30</v>
          </cell>
          <cell r="L12">
            <v>0</v>
          </cell>
          <cell r="M12">
            <v>30</v>
          </cell>
          <cell r="N12">
            <v>0</v>
          </cell>
          <cell r="O12">
            <v>20</v>
          </cell>
          <cell r="P12">
            <v>0</v>
          </cell>
          <cell r="S12">
            <v>23.8262</v>
          </cell>
          <cell r="T12">
            <v>20</v>
          </cell>
          <cell r="U12">
            <v>9.8715279818015453</v>
          </cell>
          <cell r="V12">
            <v>5.6744676028909353</v>
          </cell>
          <cell r="Y12">
            <v>25.1568</v>
          </cell>
          <cell r="Z12">
            <v>30.471800000000002</v>
          </cell>
          <cell r="AA12">
            <v>25.9786</v>
          </cell>
          <cell r="AB12">
            <v>13.135999999999999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246.28200000000001</v>
          </cell>
          <cell r="D13">
            <v>687.20500000000004</v>
          </cell>
          <cell r="E13">
            <v>585.52300000000002</v>
          </cell>
          <cell r="F13">
            <v>324.952</v>
          </cell>
          <cell r="G13">
            <v>1</v>
          </cell>
          <cell r="H13">
            <v>60</v>
          </cell>
          <cell r="I13">
            <v>583.17999999999995</v>
          </cell>
          <cell r="J13">
            <v>2.3430000000000746</v>
          </cell>
          <cell r="K13">
            <v>100</v>
          </cell>
          <cell r="L13">
            <v>100</v>
          </cell>
          <cell r="M13">
            <v>300</v>
          </cell>
          <cell r="N13">
            <v>0</v>
          </cell>
          <cell r="O13">
            <v>100</v>
          </cell>
          <cell r="P13">
            <v>100</v>
          </cell>
          <cell r="S13">
            <v>117.1046</v>
          </cell>
          <cell r="T13">
            <v>120</v>
          </cell>
          <cell r="U13">
            <v>9.777173569612124</v>
          </cell>
          <cell r="V13">
            <v>2.7748867252012301</v>
          </cell>
          <cell r="Y13">
            <v>117.89259999999999</v>
          </cell>
          <cell r="Z13">
            <v>115.86679999999998</v>
          </cell>
          <cell r="AA13">
            <v>117.86880000000001</v>
          </cell>
          <cell r="AB13">
            <v>98.447999999999993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614</v>
          </cell>
          <cell r="D14">
            <v>440</v>
          </cell>
          <cell r="E14">
            <v>448</v>
          </cell>
          <cell r="F14">
            <v>561</v>
          </cell>
          <cell r="G14">
            <v>0.25</v>
          </cell>
          <cell r="H14">
            <v>120</v>
          </cell>
          <cell r="I14">
            <v>489</v>
          </cell>
          <cell r="J14">
            <v>-41</v>
          </cell>
          <cell r="K14">
            <v>0</v>
          </cell>
          <cell r="L14">
            <v>0</v>
          </cell>
          <cell r="M14">
            <v>400</v>
          </cell>
          <cell r="N14">
            <v>0</v>
          </cell>
          <cell r="O14">
            <v>0</v>
          </cell>
          <cell r="P14">
            <v>400</v>
          </cell>
          <cell r="S14">
            <v>89.6</v>
          </cell>
          <cell r="U14">
            <v>15.189732142857144</v>
          </cell>
          <cell r="V14">
            <v>6.2611607142857144</v>
          </cell>
          <cell r="Y14">
            <v>95.6</v>
          </cell>
          <cell r="Z14">
            <v>97.8</v>
          </cell>
          <cell r="AA14">
            <v>93.2</v>
          </cell>
          <cell r="AB14">
            <v>49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27.056999999999999</v>
          </cell>
          <cell r="D15">
            <v>111.73399999999999</v>
          </cell>
          <cell r="E15">
            <v>47.994</v>
          </cell>
          <cell r="F15">
            <v>22.931000000000001</v>
          </cell>
          <cell r="G15">
            <v>1</v>
          </cell>
          <cell r="H15">
            <v>30</v>
          </cell>
          <cell r="I15">
            <v>65.900000000000006</v>
          </cell>
          <cell r="J15">
            <v>-17.906000000000006</v>
          </cell>
          <cell r="K15">
            <v>10</v>
          </cell>
          <cell r="L15">
            <v>10</v>
          </cell>
          <cell r="M15">
            <v>10</v>
          </cell>
          <cell r="N15">
            <v>20</v>
          </cell>
          <cell r="O15">
            <v>10</v>
          </cell>
          <cell r="P15">
            <v>0</v>
          </cell>
          <cell r="S15">
            <v>9.5988000000000007</v>
          </cell>
          <cell r="U15">
            <v>8.6397257990582155</v>
          </cell>
          <cell r="V15">
            <v>2.3889444513897571</v>
          </cell>
          <cell r="Y15">
            <v>10.1434</v>
          </cell>
          <cell r="Z15">
            <v>11.948600000000001</v>
          </cell>
          <cell r="AA15">
            <v>11.389799999999999</v>
          </cell>
          <cell r="AB15">
            <v>3.004</v>
          </cell>
          <cell r="AC15">
            <v>0</v>
          </cell>
          <cell r="AD15" t="str">
            <v>увел</v>
          </cell>
        </row>
        <row r="16">
          <cell r="A16" t="str">
            <v>5341 СЕРВЕЛАТ ОХОТНИЧИЙ в/к в/у  ОСТАНКИНО</v>
          </cell>
          <cell r="B16" t="str">
            <v>кг</v>
          </cell>
          <cell r="C16">
            <v>402.512</v>
          </cell>
          <cell r="D16">
            <v>553.96400000000006</v>
          </cell>
          <cell r="E16">
            <v>567.29</v>
          </cell>
          <cell r="F16">
            <v>195.90600000000001</v>
          </cell>
          <cell r="G16">
            <v>1</v>
          </cell>
          <cell r="H16">
            <v>45</v>
          </cell>
          <cell r="I16">
            <v>564.6</v>
          </cell>
          <cell r="J16">
            <v>2.6899999999999409</v>
          </cell>
          <cell r="K16">
            <v>0</v>
          </cell>
          <cell r="L16">
            <v>150</v>
          </cell>
          <cell r="M16">
            <v>370</v>
          </cell>
          <cell r="N16">
            <v>100</v>
          </cell>
          <cell r="O16">
            <v>120</v>
          </cell>
          <cell r="P16">
            <v>150</v>
          </cell>
          <cell r="S16">
            <v>113.458</v>
          </cell>
          <cell r="T16">
            <v>100</v>
          </cell>
          <cell r="U16">
            <v>10.452378853849002</v>
          </cell>
          <cell r="V16">
            <v>1.7266830016393733</v>
          </cell>
          <cell r="Y16">
            <v>104.64100000000001</v>
          </cell>
          <cell r="Z16">
            <v>85.019000000000005</v>
          </cell>
          <cell r="AA16">
            <v>115.4118</v>
          </cell>
          <cell r="AB16">
            <v>49.758000000000003</v>
          </cell>
          <cell r="AC16">
            <v>0</v>
          </cell>
          <cell r="AD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1262</v>
          </cell>
          <cell r="D17">
            <v>855</v>
          </cell>
          <cell r="E17">
            <v>1433</v>
          </cell>
          <cell r="F17">
            <v>629</v>
          </cell>
          <cell r="G17">
            <v>0.25</v>
          </cell>
          <cell r="H17">
            <v>120</v>
          </cell>
          <cell r="I17">
            <v>1441</v>
          </cell>
          <cell r="J17">
            <v>-8</v>
          </cell>
          <cell r="K17">
            <v>0</v>
          </cell>
          <cell r="L17">
            <v>0</v>
          </cell>
          <cell r="M17">
            <v>1000</v>
          </cell>
          <cell r="N17">
            <v>600</v>
          </cell>
          <cell r="O17">
            <v>0</v>
          </cell>
          <cell r="P17">
            <v>1000</v>
          </cell>
          <cell r="S17">
            <v>286.60000000000002</v>
          </cell>
          <cell r="U17">
            <v>11.266573621772505</v>
          </cell>
          <cell r="V17">
            <v>2.1946964410327983</v>
          </cell>
          <cell r="Y17">
            <v>203.4</v>
          </cell>
          <cell r="Z17">
            <v>204.2</v>
          </cell>
          <cell r="AA17">
            <v>278.8</v>
          </cell>
          <cell r="AB17">
            <v>189</v>
          </cell>
          <cell r="AC17">
            <v>0</v>
          </cell>
          <cell r="AD17" t="str">
            <v>скидка</v>
          </cell>
        </row>
        <row r="18">
          <cell r="A18" t="str">
            <v>5533 СОЧНЫЕ сос п/о в/у 1/350 8шт_45с   ОСТАНКИНО</v>
          </cell>
          <cell r="B18" t="str">
            <v>шт</v>
          </cell>
          <cell r="C18">
            <v>800</v>
          </cell>
          <cell r="D18">
            <v>16</v>
          </cell>
          <cell r="E18">
            <v>134</v>
          </cell>
          <cell r="F18">
            <v>665</v>
          </cell>
          <cell r="G18">
            <v>0</v>
          </cell>
          <cell r="H18" t="e">
            <v>#N/A</v>
          </cell>
          <cell r="I18">
            <v>151</v>
          </cell>
          <cell r="J18">
            <v>-17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S18">
            <v>26.8</v>
          </cell>
          <cell r="U18">
            <v>24.813432835820894</v>
          </cell>
          <cell r="V18">
            <v>24.813432835820894</v>
          </cell>
          <cell r="Y18">
            <v>0</v>
          </cell>
          <cell r="Z18">
            <v>0</v>
          </cell>
          <cell r="AA18">
            <v>18.2</v>
          </cell>
          <cell r="AB18">
            <v>43</v>
          </cell>
          <cell r="AC18" t="str">
            <v>увел</v>
          </cell>
          <cell r="AD18" t="e">
            <v>#N/A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537.90700000000004</v>
          </cell>
          <cell r="D19">
            <v>1786.3430000000001</v>
          </cell>
          <cell r="E19">
            <v>1418.355</v>
          </cell>
          <cell r="F19">
            <v>473.142</v>
          </cell>
          <cell r="G19">
            <v>1</v>
          </cell>
          <cell r="H19">
            <v>45</v>
          </cell>
          <cell r="I19">
            <v>1413.6869999999999</v>
          </cell>
          <cell r="J19">
            <v>4.6680000000001201</v>
          </cell>
          <cell r="K19">
            <v>400</v>
          </cell>
          <cell r="L19">
            <v>300</v>
          </cell>
          <cell r="M19">
            <v>720</v>
          </cell>
          <cell r="N19">
            <v>0</v>
          </cell>
          <cell r="O19">
            <v>300</v>
          </cell>
          <cell r="P19">
            <v>350</v>
          </cell>
          <cell r="S19">
            <v>283.67099999999999</v>
          </cell>
          <cell r="T19">
            <v>220</v>
          </cell>
          <cell r="U19">
            <v>9.740657310757884</v>
          </cell>
          <cell r="V19">
            <v>1.667925166830589</v>
          </cell>
          <cell r="Y19">
            <v>256.12240000000003</v>
          </cell>
          <cell r="Z19">
            <v>242.08319999999998</v>
          </cell>
          <cell r="AA19">
            <v>285.36799999999999</v>
          </cell>
          <cell r="AB19">
            <v>194.54499999999999</v>
          </cell>
          <cell r="AC19">
            <v>0</v>
          </cell>
          <cell r="AD19" t="str">
            <v>скидка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1289</v>
          </cell>
          <cell r="D20">
            <v>29</v>
          </cell>
          <cell r="E20">
            <v>636</v>
          </cell>
          <cell r="F20">
            <v>653</v>
          </cell>
          <cell r="G20">
            <v>0.15</v>
          </cell>
          <cell r="H20">
            <v>60</v>
          </cell>
          <cell r="I20">
            <v>671</v>
          </cell>
          <cell r="J20">
            <v>-35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S20">
            <v>127.2</v>
          </cell>
          <cell r="T20">
            <v>200</v>
          </cell>
          <cell r="U20">
            <v>6.7059748427672954</v>
          </cell>
          <cell r="V20">
            <v>5.1336477987421381</v>
          </cell>
          <cell r="Y20">
            <v>0</v>
          </cell>
          <cell r="Z20">
            <v>19.600000000000001</v>
          </cell>
          <cell r="AA20">
            <v>120.4</v>
          </cell>
          <cell r="AB20">
            <v>77</v>
          </cell>
          <cell r="AC20" t="str">
            <v>костик</v>
          </cell>
          <cell r="AD20" t="e">
            <v>#N/A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2548</v>
          </cell>
          <cell r="D21">
            <v>1501</v>
          </cell>
          <cell r="E21">
            <v>2689</v>
          </cell>
          <cell r="F21">
            <v>1259</v>
          </cell>
          <cell r="G21">
            <v>0.12</v>
          </cell>
          <cell r="H21">
            <v>60</v>
          </cell>
          <cell r="I21">
            <v>2783</v>
          </cell>
          <cell r="J21">
            <v>-94</v>
          </cell>
          <cell r="K21">
            <v>600</v>
          </cell>
          <cell r="L21">
            <v>600</v>
          </cell>
          <cell r="M21">
            <v>1200</v>
          </cell>
          <cell r="N21">
            <v>0</v>
          </cell>
          <cell r="O21">
            <v>800</v>
          </cell>
          <cell r="P21">
            <v>400</v>
          </cell>
          <cell r="S21">
            <v>537.79999999999995</v>
          </cell>
          <cell r="T21">
            <v>600</v>
          </cell>
          <cell r="U21">
            <v>10.15061361100781</v>
          </cell>
          <cell r="V21">
            <v>2.3410189661584235</v>
          </cell>
          <cell r="Y21">
            <v>739.2</v>
          </cell>
          <cell r="Z21">
            <v>510.6</v>
          </cell>
          <cell r="AA21">
            <v>565.20000000000005</v>
          </cell>
          <cell r="AB21">
            <v>313</v>
          </cell>
          <cell r="AC21">
            <v>0</v>
          </cell>
          <cell r="AD21" t="str">
            <v>скидка</v>
          </cell>
        </row>
        <row r="22">
          <cell r="A22" t="str">
            <v>5698 СЫТНЫЕ Папа может сар б/о мгс 1*3_Маяк  ОСТАНКИНО</v>
          </cell>
          <cell r="B22" t="str">
            <v>кг</v>
          </cell>
          <cell r="C22">
            <v>228.88</v>
          </cell>
          <cell r="D22">
            <v>165.154</v>
          </cell>
          <cell r="E22">
            <v>307.53100000000001</v>
          </cell>
          <cell r="F22">
            <v>21.648</v>
          </cell>
          <cell r="G22">
            <v>1</v>
          </cell>
          <cell r="H22" t="e">
            <v>#N/A</v>
          </cell>
          <cell r="I22">
            <v>317.89999999999998</v>
          </cell>
          <cell r="J22">
            <v>-10.368999999999971</v>
          </cell>
          <cell r="K22">
            <v>50</v>
          </cell>
          <cell r="L22">
            <v>120</v>
          </cell>
          <cell r="M22">
            <v>250</v>
          </cell>
          <cell r="N22">
            <v>0</v>
          </cell>
          <cell r="O22">
            <v>30</v>
          </cell>
          <cell r="P22">
            <v>0</v>
          </cell>
          <cell r="S22">
            <v>61.5062</v>
          </cell>
          <cell r="T22">
            <v>100</v>
          </cell>
          <cell r="U22">
            <v>9.2941524594268543</v>
          </cell>
          <cell r="V22">
            <v>0.35196451739824602</v>
          </cell>
          <cell r="Y22">
            <v>66.264800000000008</v>
          </cell>
          <cell r="Z22">
            <v>45.9236</v>
          </cell>
          <cell r="AA22">
            <v>61.6496</v>
          </cell>
          <cell r="AB22">
            <v>47.75</v>
          </cell>
          <cell r="AC22" t="e">
            <v>#N/A</v>
          </cell>
          <cell r="AD22" t="e">
            <v>#N/A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638</v>
          </cell>
          <cell r="D23">
            <v>1249</v>
          </cell>
          <cell r="E23">
            <v>1026</v>
          </cell>
          <cell r="F23">
            <v>806</v>
          </cell>
          <cell r="G23">
            <v>0.25</v>
          </cell>
          <cell r="H23">
            <v>120</v>
          </cell>
          <cell r="I23">
            <v>1075</v>
          </cell>
          <cell r="J23">
            <v>-49</v>
          </cell>
          <cell r="K23">
            <v>0</v>
          </cell>
          <cell r="L23">
            <v>0</v>
          </cell>
          <cell r="M23">
            <v>1000</v>
          </cell>
          <cell r="N23">
            <v>0</v>
          </cell>
          <cell r="O23">
            <v>0</v>
          </cell>
          <cell r="P23">
            <v>800</v>
          </cell>
          <cell r="S23">
            <v>205.2</v>
          </cell>
          <cell r="U23">
            <v>12.699805068226121</v>
          </cell>
          <cell r="V23">
            <v>3.9278752436647175</v>
          </cell>
          <cell r="Y23">
            <v>171.4</v>
          </cell>
          <cell r="Z23">
            <v>203.8</v>
          </cell>
          <cell r="AA23">
            <v>214.4</v>
          </cell>
          <cell r="AB23">
            <v>120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118.126</v>
          </cell>
          <cell r="D24">
            <v>69.132999999999996</v>
          </cell>
          <cell r="E24">
            <v>83.584000000000003</v>
          </cell>
          <cell r="F24">
            <v>85.918000000000006</v>
          </cell>
          <cell r="G24">
            <v>1</v>
          </cell>
          <cell r="H24">
            <v>120</v>
          </cell>
          <cell r="I24">
            <v>78.599999999999994</v>
          </cell>
          <cell r="J24">
            <v>4.9840000000000089</v>
          </cell>
          <cell r="K24">
            <v>0</v>
          </cell>
          <cell r="L24">
            <v>0</v>
          </cell>
          <cell r="M24">
            <v>100</v>
          </cell>
          <cell r="N24">
            <v>0</v>
          </cell>
          <cell r="O24">
            <v>0</v>
          </cell>
          <cell r="P24">
            <v>0</v>
          </cell>
          <cell r="S24">
            <v>16.716799999999999</v>
          </cell>
          <cell r="U24">
            <v>11.121626148545177</v>
          </cell>
          <cell r="V24">
            <v>5.1396200229709041</v>
          </cell>
          <cell r="Y24">
            <v>16.425800000000002</v>
          </cell>
          <cell r="Z24">
            <v>19.5794</v>
          </cell>
          <cell r="AA24">
            <v>21.323</v>
          </cell>
          <cell r="AB24">
            <v>24.988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134.32499999999999</v>
          </cell>
          <cell r="D25">
            <v>176.15600000000001</v>
          </cell>
          <cell r="E25">
            <v>177.26300000000001</v>
          </cell>
          <cell r="F25">
            <v>82.99</v>
          </cell>
          <cell r="G25">
            <v>1</v>
          </cell>
          <cell r="H25">
            <v>45</v>
          </cell>
          <cell r="I25">
            <v>181</v>
          </cell>
          <cell r="J25">
            <v>-3.7369999999999948</v>
          </cell>
          <cell r="K25">
            <v>30</v>
          </cell>
          <cell r="L25">
            <v>0</v>
          </cell>
          <cell r="M25">
            <v>90</v>
          </cell>
          <cell r="N25">
            <v>0</v>
          </cell>
          <cell r="O25">
            <v>20</v>
          </cell>
          <cell r="P25">
            <v>0</v>
          </cell>
          <cell r="S25">
            <v>35.452600000000004</v>
          </cell>
          <cell r="T25">
            <v>100</v>
          </cell>
          <cell r="U25">
            <v>9.1104742670495238</v>
          </cell>
          <cell r="V25">
            <v>2.3408720375938574</v>
          </cell>
          <cell r="Y25">
            <v>40.815199999999997</v>
          </cell>
          <cell r="Z25">
            <v>32.359200000000001</v>
          </cell>
          <cell r="AA25">
            <v>31.753800000000002</v>
          </cell>
          <cell r="AB25">
            <v>47.069000000000003</v>
          </cell>
          <cell r="AC25" t="str">
            <v>м21з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279.86099999999999</v>
          </cell>
          <cell r="D26">
            <v>365.47399999999999</v>
          </cell>
          <cell r="E26">
            <v>332.14600000000002</v>
          </cell>
          <cell r="F26">
            <v>298.28500000000003</v>
          </cell>
          <cell r="G26">
            <v>1</v>
          </cell>
          <cell r="H26">
            <v>60</v>
          </cell>
          <cell r="I26">
            <v>329.35</v>
          </cell>
          <cell r="J26">
            <v>2.7959999999999923</v>
          </cell>
          <cell r="K26">
            <v>100</v>
          </cell>
          <cell r="L26">
            <v>0</v>
          </cell>
          <cell r="M26">
            <v>0</v>
          </cell>
          <cell r="N26">
            <v>100</v>
          </cell>
          <cell r="O26">
            <v>50</v>
          </cell>
          <cell r="P26">
            <v>100</v>
          </cell>
          <cell r="S26">
            <v>66.429200000000009</v>
          </cell>
          <cell r="U26">
            <v>9.7590366886850965</v>
          </cell>
          <cell r="V26">
            <v>4.490269339386896</v>
          </cell>
          <cell r="Y26">
            <v>84.904600000000002</v>
          </cell>
          <cell r="Z26">
            <v>73.632199999999997</v>
          </cell>
          <cell r="AA26">
            <v>67.1858</v>
          </cell>
          <cell r="AB26">
            <v>48.645000000000003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559</v>
          </cell>
          <cell r="D27">
            <v>1269</v>
          </cell>
          <cell r="E27">
            <v>1423</v>
          </cell>
          <cell r="F27">
            <v>364</v>
          </cell>
          <cell r="G27">
            <v>0.22</v>
          </cell>
          <cell r="H27">
            <v>120</v>
          </cell>
          <cell r="I27">
            <v>1403</v>
          </cell>
          <cell r="J27">
            <v>20</v>
          </cell>
          <cell r="K27">
            <v>200</v>
          </cell>
          <cell r="L27">
            <v>0</v>
          </cell>
          <cell r="M27">
            <v>600</v>
          </cell>
          <cell r="N27">
            <v>600</v>
          </cell>
          <cell r="O27">
            <v>240</v>
          </cell>
          <cell r="P27">
            <v>400</v>
          </cell>
          <cell r="S27">
            <v>284.60000000000002</v>
          </cell>
          <cell r="T27">
            <v>400</v>
          </cell>
          <cell r="U27">
            <v>9.8524244553759655</v>
          </cell>
          <cell r="V27">
            <v>1.2789880534082922</v>
          </cell>
          <cell r="Y27">
            <v>196.6</v>
          </cell>
          <cell r="Z27">
            <v>221.4</v>
          </cell>
          <cell r="AA27">
            <v>264.39999999999998</v>
          </cell>
          <cell r="AB27">
            <v>246</v>
          </cell>
          <cell r="AC27">
            <v>0</v>
          </cell>
          <cell r="AD27">
            <v>0</v>
          </cell>
        </row>
        <row r="28">
          <cell r="A28" t="str">
            <v>6113 СОЧНЫЕ сос п/о мгс 1*6_Ашан  ОСТАНКИНО</v>
          </cell>
          <cell r="B28" t="str">
            <v>кг</v>
          </cell>
          <cell r="C28">
            <v>1945.383</v>
          </cell>
          <cell r="D28">
            <v>1818.183</v>
          </cell>
          <cell r="E28">
            <v>2401</v>
          </cell>
          <cell r="F28">
            <v>1486</v>
          </cell>
          <cell r="G28">
            <v>1</v>
          </cell>
          <cell r="H28">
            <v>45</v>
          </cell>
          <cell r="I28">
            <v>2098.8359999999998</v>
          </cell>
          <cell r="J28">
            <v>302.16400000000021</v>
          </cell>
          <cell r="K28">
            <v>200</v>
          </cell>
          <cell r="L28">
            <v>200</v>
          </cell>
          <cell r="M28">
            <v>1200</v>
          </cell>
          <cell r="N28">
            <v>300</v>
          </cell>
          <cell r="O28">
            <v>300</v>
          </cell>
          <cell r="P28">
            <v>900</v>
          </cell>
          <cell r="S28">
            <v>480.2</v>
          </cell>
          <cell r="U28">
            <v>9.5501874219075393</v>
          </cell>
          <cell r="V28">
            <v>3.0945439400249897</v>
          </cell>
          <cell r="Y28">
            <v>631.4</v>
          </cell>
          <cell r="Z28">
            <v>441.8</v>
          </cell>
          <cell r="AA28">
            <v>488.4</v>
          </cell>
          <cell r="AB28">
            <v>351.39400000000001</v>
          </cell>
          <cell r="AC28" t="str">
            <v>?</v>
          </cell>
          <cell r="AD28" t="str">
            <v>м311з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126</v>
          </cell>
          <cell r="D29">
            <v>973</v>
          </cell>
          <cell r="E29">
            <v>555</v>
          </cell>
          <cell r="F29">
            <v>512</v>
          </cell>
          <cell r="G29">
            <v>0.3</v>
          </cell>
          <cell r="H29" t="e">
            <v>#N/A</v>
          </cell>
          <cell r="I29">
            <v>563</v>
          </cell>
          <cell r="J29">
            <v>-8</v>
          </cell>
          <cell r="K29">
            <v>120</v>
          </cell>
          <cell r="L29">
            <v>0</v>
          </cell>
          <cell r="M29">
            <v>120</v>
          </cell>
          <cell r="N29">
            <v>0</v>
          </cell>
          <cell r="O29">
            <v>120</v>
          </cell>
          <cell r="P29">
            <v>0</v>
          </cell>
          <cell r="S29">
            <v>111</v>
          </cell>
          <cell r="T29">
            <v>240</v>
          </cell>
          <cell r="U29">
            <v>10.018018018018019</v>
          </cell>
          <cell r="V29">
            <v>4.6126126126126126</v>
          </cell>
          <cell r="Y29">
            <v>104.8</v>
          </cell>
          <cell r="Z29">
            <v>129.19999999999999</v>
          </cell>
          <cell r="AA29">
            <v>115.4</v>
          </cell>
          <cell r="AB29">
            <v>48</v>
          </cell>
          <cell r="AC29" t="e">
            <v>#N/A</v>
          </cell>
          <cell r="AD29" t="e">
            <v>#N/A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496</v>
          </cell>
          <cell r="D30">
            <v>2</v>
          </cell>
          <cell r="E30">
            <v>77</v>
          </cell>
          <cell r="F30">
            <v>419</v>
          </cell>
          <cell r="G30">
            <v>0</v>
          </cell>
          <cell r="H30" t="e">
            <v>#N/A</v>
          </cell>
          <cell r="I30">
            <v>79</v>
          </cell>
          <cell r="J30">
            <v>-2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S30">
            <v>15.4</v>
          </cell>
          <cell r="U30">
            <v>27.207792207792206</v>
          </cell>
          <cell r="V30">
            <v>27.207792207792206</v>
          </cell>
          <cell r="Y30">
            <v>0</v>
          </cell>
          <cell r="Z30">
            <v>0</v>
          </cell>
          <cell r="AA30">
            <v>14.8</v>
          </cell>
          <cell r="AB30">
            <v>8</v>
          </cell>
          <cell r="AC30" t="str">
            <v>увел</v>
          </cell>
          <cell r="AD30" t="e">
            <v>#N/A</v>
          </cell>
        </row>
        <row r="31">
          <cell r="A31" t="str">
            <v>6228 МЯСНОЕ АССОРТИ к/з с/н мгс 1/90 10шт.  ОСТАНКИНО</v>
          </cell>
          <cell r="B31" t="str">
            <v>шт</v>
          </cell>
          <cell r="C31">
            <v>759</v>
          </cell>
          <cell r="D31">
            <v>73</v>
          </cell>
          <cell r="E31">
            <v>507</v>
          </cell>
          <cell r="F31">
            <v>302</v>
          </cell>
          <cell r="G31">
            <v>0.09</v>
          </cell>
          <cell r="H31">
            <v>45</v>
          </cell>
          <cell r="I31">
            <v>531</v>
          </cell>
          <cell r="J31">
            <v>-24</v>
          </cell>
          <cell r="K31">
            <v>0</v>
          </cell>
          <cell r="L31">
            <v>0</v>
          </cell>
          <cell r="M31">
            <v>220</v>
          </cell>
          <cell r="N31">
            <v>150</v>
          </cell>
          <cell r="O31">
            <v>150</v>
          </cell>
          <cell r="P31">
            <v>0</v>
          </cell>
          <cell r="S31">
            <v>101.4</v>
          </cell>
          <cell r="T31">
            <v>150</v>
          </cell>
          <cell r="U31">
            <v>9.5857988165680474</v>
          </cell>
          <cell r="V31">
            <v>2.9783037475345164</v>
          </cell>
          <cell r="Y31">
            <v>130.4</v>
          </cell>
          <cell r="Z31">
            <v>90</v>
          </cell>
          <cell r="AA31">
            <v>104.2</v>
          </cell>
          <cell r="AB31">
            <v>61</v>
          </cell>
          <cell r="AC31">
            <v>0</v>
          </cell>
          <cell r="AD31">
            <v>0</v>
          </cell>
        </row>
        <row r="32">
          <cell r="A32" t="str">
            <v>6247 ДОМАШНЯЯ Папа может вар п/о 0,4кг 8шт.  ОСТАНКИНО</v>
          </cell>
          <cell r="B32" t="str">
            <v>шт</v>
          </cell>
          <cell r="C32">
            <v>84</v>
          </cell>
          <cell r="D32">
            <v>413</v>
          </cell>
          <cell r="E32">
            <v>282</v>
          </cell>
          <cell r="F32">
            <v>202</v>
          </cell>
          <cell r="G32">
            <v>0.4</v>
          </cell>
          <cell r="H32">
            <v>60</v>
          </cell>
          <cell r="I32">
            <v>295</v>
          </cell>
          <cell r="J32">
            <v>-13</v>
          </cell>
          <cell r="K32">
            <v>40</v>
          </cell>
          <cell r="L32">
            <v>0</v>
          </cell>
          <cell r="M32">
            <v>160</v>
          </cell>
          <cell r="N32">
            <v>0</v>
          </cell>
          <cell r="O32">
            <v>0</v>
          </cell>
          <cell r="P32">
            <v>0</v>
          </cell>
          <cell r="S32">
            <v>56.4</v>
          </cell>
          <cell r="T32">
            <v>120</v>
          </cell>
          <cell r="U32">
            <v>9.2553191489361701</v>
          </cell>
          <cell r="V32">
            <v>3.5815602836879434</v>
          </cell>
          <cell r="Y32">
            <v>52</v>
          </cell>
          <cell r="Z32">
            <v>58.8</v>
          </cell>
          <cell r="AA32">
            <v>52.8</v>
          </cell>
          <cell r="AB32">
            <v>52</v>
          </cell>
          <cell r="AC32" t="str">
            <v>м30з</v>
          </cell>
          <cell r="AD32" t="str">
            <v>костик</v>
          </cell>
        </row>
        <row r="33">
          <cell r="A33" t="str">
            <v>6268 ГОВЯЖЬЯ Папа может вар п/о 0,4кг 8 шт.  ОСТАНКИНО</v>
          </cell>
          <cell r="B33" t="str">
            <v>шт</v>
          </cell>
          <cell r="C33">
            <v>159</v>
          </cell>
          <cell r="D33">
            <v>530</v>
          </cell>
          <cell r="E33">
            <v>522</v>
          </cell>
          <cell r="F33">
            <v>157</v>
          </cell>
          <cell r="G33">
            <v>0.4</v>
          </cell>
          <cell r="H33">
            <v>60</v>
          </cell>
          <cell r="I33">
            <v>533</v>
          </cell>
          <cell r="J33">
            <v>-11</v>
          </cell>
          <cell r="K33">
            <v>80</v>
          </cell>
          <cell r="L33">
            <v>80</v>
          </cell>
          <cell r="M33">
            <v>280</v>
          </cell>
          <cell r="N33">
            <v>80</v>
          </cell>
          <cell r="O33">
            <v>120</v>
          </cell>
          <cell r="P33">
            <v>0</v>
          </cell>
          <cell r="S33">
            <v>104.4</v>
          </cell>
          <cell r="T33">
            <v>200</v>
          </cell>
          <cell r="U33">
            <v>9.549808429118773</v>
          </cell>
          <cell r="V33">
            <v>1.5038314176245209</v>
          </cell>
          <cell r="Y33">
            <v>85</v>
          </cell>
          <cell r="Z33">
            <v>86.6</v>
          </cell>
          <cell r="AA33">
            <v>104.2</v>
          </cell>
          <cell r="AB33">
            <v>84</v>
          </cell>
          <cell r="AC33" t="str">
            <v>м135з</v>
          </cell>
          <cell r="AD33" t="e">
            <v>#N/A</v>
          </cell>
        </row>
        <row r="34">
          <cell r="A34" t="str">
            <v>6303 МЯСНЫЕ Папа может сос п/о мгс 1.5*3  ОСТАНКИНО</v>
          </cell>
          <cell r="B34" t="str">
            <v>кг</v>
          </cell>
          <cell r="C34">
            <v>189.28200000000001</v>
          </cell>
          <cell r="D34">
            <v>740.31799999999998</v>
          </cell>
          <cell r="E34">
            <v>522.69399999999996</v>
          </cell>
          <cell r="F34">
            <v>246.43</v>
          </cell>
          <cell r="G34">
            <v>1</v>
          </cell>
          <cell r="H34">
            <v>45</v>
          </cell>
          <cell r="I34">
            <v>503</v>
          </cell>
          <cell r="J34">
            <v>19.69399999999996</v>
          </cell>
          <cell r="K34">
            <v>100</v>
          </cell>
          <cell r="L34">
            <v>100</v>
          </cell>
          <cell r="M34">
            <v>240</v>
          </cell>
          <cell r="N34">
            <v>0</v>
          </cell>
          <cell r="O34">
            <v>140</v>
          </cell>
          <cell r="P34">
            <v>0</v>
          </cell>
          <cell r="S34">
            <v>104.53879999999999</v>
          </cell>
          <cell r="T34">
            <v>150</v>
          </cell>
          <cell r="U34">
            <v>9.3403597515946242</v>
          </cell>
          <cell r="V34">
            <v>2.357306569426854</v>
          </cell>
          <cell r="Y34">
            <v>106.95219999999999</v>
          </cell>
          <cell r="Z34">
            <v>101.4786</v>
          </cell>
          <cell r="AA34">
            <v>107.57860000000001</v>
          </cell>
          <cell r="AB34">
            <v>90.825999999999993</v>
          </cell>
          <cell r="AC34">
            <v>0</v>
          </cell>
          <cell r="AD34" t="str">
            <v>костик</v>
          </cell>
        </row>
        <row r="35">
          <cell r="A35" t="str">
            <v>6324 ДОКТОРСКАЯ ГОСТ вар п/о 0.4кг 8шт.  ОСТАНКИНО</v>
          </cell>
          <cell r="B35" t="str">
            <v>шт</v>
          </cell>
          <cell r="C35">
            <v>-1</v>
          </cell>
          <cell r="D35">
            <v>386</v>
          </cell>
          <cell r="E35">
            <v>345</v>
          </cell>
          <cell r="F35">
            <v>16</v>
          </cell>
          <cell r="G35">
            <v>0.4</v>
          </cell>
          <cell r="H35">
            <v>60</v>
          </cell>
          <cell r="I35">
            <v>389</v>
          </cell>
          <cell r="J35">
            <v>-44</v>
          </cell>
          <cell r="K35">
            <v>120</v>
          </cell>
          <cell r="L35">
            <v>0</v>
          </cell>
          <cell r="M35">
            <v>80</v>
          </cell>
          <cell r="N35">
            <v>0</v>
          </cell>
          <cell r="O35">
            <v>80</v>
          </cell>
          <cell r="P35">
            <v>0</v>
          </cell>
          <cell r="S35">
            <v>69</v>
          </cell>
          <cell r="T35">
            <v>280</v>
          </cell>
          <cell r="U35">
            <v>8.3478260869565215</v>
          </cell>
          <cell r="V35">
            <v>0.2318840579710145</v>
          </cell>
          <cell r="Y35">
            <v>0</v>
          </cell>
          <cell r="Z35">
            <v>35</v>
          </cell>
          <cell r="AA35">
            <v>46.8</v>
          </cell>
          <cell r="AB35">
            <v>118</v>
          </cell>
          <cell r="AC35" t="str">
            <v>костик</v>
          </cell>
          <cell r="AD35" t="e">
            <v>#N/A</v>
          </cell>
        </row>
        <row r="36">
          <cell r="A36" t="str">
            <v>6325 ДОКТОРСКАЯ ПРЕМИУМ вар п/о 0.4кг 8шт.  ОСТАНКИНО</v>
          </cell>
          <cell r="B36" t="str">
            <v>шт</v>
          </cell>
          <cell r="C36">
            <v>515</v>
          </cell>
          <cell r="D36">
            <v>917</v>
          </cell>
          <cell r="E36">
            <v>758</v>
          </cell>
          <cell r="F36">
            <v>637</v>
          </cell>
          <cell r="G36">
            <v>0.4</v>
          </cell>
          <cell r="H36">
            <v>60</v>
          </cell>
          <cell r="I36">
            <v>796</v>
          </cell>
          <cell r="J36">
            <v>-38</v>
          </cell>
          <cell r="K36">
            <v>200</v>
          </cell>
          <cell r="L36">
            <v>0</v>
          </cell>
          <cell r="M36">
            <v>160</v>
          </cell>
          <cell r="N36">
            <v>0</v>
          </cell>
          <cell r="O36">
            <v>240</v>
          </cell>
          <cell r="P36">
            <v>0</v>
          </cell>
          <cell r="S36">
            <v>151.6</v>
          </cell>
          <cell r="T36">
            <v>200</v>
          </cell>
          <cell r="U36">
            <v>9.4788918205804755</v>
          </cell>
          <cell r="V36">
            <v>4.2018469656992083</v>
          </cell>
          <cell r="Y36">
            <v>211</v>
          </cell>
          <cell r="Z36">
            <v>183.8</v>
          </cell>
          <cell r="AA36">
            <v>159.80000000000001</v>
          </cell>
          <cell r="AB36">
            <v>125</v>
          </cell>
          <cell r="AC36" t="str">
            <v>м43з</v>
          </cell>
          <cell r="AD36" t="e">
            <v>#N/A</v>
          </cell>
        </row>
        <row r="37">
          <cell r="A37" t="str">
            <v>6329 КЛАССИЧЕСКАЯ Папа может вар п/о 0.4кг  ОСТАНКИНО</v>
          </cell>
          <cell r="B37" t="str">
            <v>шт</v>
          </cell>
          <cell r="C37">
            <v>798</v>
          </cell>
          <cell r="D37">
            <v>5</v>
          </cell>
          <cell r="E37">
            <v>155</v>
          </cell>
          <cell r="F37">
            <v>643</v>
          </cell>
          <cell r="G37">
            <v>0</v>
          </cell>
          <cell r="H37" t="e">
            <v>#N/A</v>
          </cell>
          <cell r="I37">
            <v>161</v>
          </cell>
          <cell r="J37">
            <v>-6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S37">
            <v>31</v>
          </cell>
          <cell r="U37">
            <v>20.741935483870968</v>
          </cell>
          <cell r="V37">
            <v>20.741935483870968</v>
          </cell>
          <cell r="Y37">
            <v>0</v>
          </cell>
          <cell r="Z37">
            <v>0</v>
          </cell>
          <cell r="AA37">
            <v>22.8</v>
          </cell>
          <cell r="AB37">
            <v>43</v>
          </cell>
          <cell r="AC37" t="str">
            <v>увел</v>
          </cell>
          <cell r="AD37" t="e">
            <v>#N/A</v>
          </cell>
        </row>
        <row r="38">
          <cell r="A38" t="str">
            <v>6333 МЯСНАЯ Папа может вар п/о 0.4кг 8шт.  ОСТАНКИНО</v>
          </cell>
          <cell r="B38" t="str">
            <v>шт</v>
          </cell>
          <cell r="C38">
            <v>5020</v>
          </cell>
          <cell r="D38">
            <v>4816</v>
          </cell>
          <cell r="E38">
            <v>6398</v>
          </cell>
          <cell r="F38">
            <v>3214</v>
          </cell>
          <cell r="G38">
            <v>0.4</v>
          </cell>
          <cell r="H38">
            <v>60</v>
          </cell>
          <cell r="I38">
            <v>6560</v>
          </cell>
          <cell r="J38">
            <v>-162</v>
          </cell>
          <cell r="K38">
            <v>800</v>
          </cell>
          <cell r="L38">
            <v>1000</v>
          </cell>
          <cell r="M38">
            <v>2800</v>
          </cell>
          <cell r="N38">
            <v>1000</v>
          </cell>
          <cell r="O38">
            <v>1200</v>
          </cell>
          <cell r="P38">
            <v>1600</v>
          </cell>
          <cell r="S38">
            <v>1279.5999999999999</v>
          </cell>
          <cell r="T38">
            <v>800</v>
          </cell>
          <cell r="U38">
            <v>9.7014692091278523</v>
          </cell>
          <cell r="V38">
            <v>2.5117224132541422</v>
          </cell>
          <cell r="Y38">
            <v>1522.4</v>
          </cell>
          <cell r="Z38">
            <v>1173.2</v>
          </cell>
          <cell r="AA38">
            <v>1315</v>
          </cell>
          <cell r="AB38">
            <v>1040</v>
          </cell>
          <cell r="AC38" t="str">
            <v>кор</v>
          </cell>
          <cell r="AD38">
            <v>0</v>
          </cell>
        </row>
        <row r="39">
          <cell r="A39" t="str">
            <v>6340 ДОМАШНИЙ РЕЦЕПТ Коровино 0.5кг 8шт.  ОСТАНКИНО</v>
          </cell>
          <cell r="B39" t="str">
            <v>шт</v>
          </cell>
          <cell r="C39">
            <v>-4</v>
          </cell>
          <cell r="D39">
            <v>1797</v>
          </cell>
          <cell r="E39">
            <v>1387</v>
          </cell>
          <cell r="F39">
            <v>230</v>
          </cell>
          <cell r="G39">
            <v>0.5</v>
          </cell>
          <cell r="H39" t="e">
            <v>#N/A</v>
          </cell>
          <cell r="I39">
            <v>1355</v>
          </cell>
          <cell r="J39">
            <v>32</v>
          </cell>
          <cell r="K39">
            <v>200</v>
          </cell>
          <cell r="L39">
            <v>0</v>
          </cell>
          <cell r="M39">
            <v>400</v>
          </cell>
          <cell r="N39">
            <v>600</v>
          </cell>
          <cell r="O39">
            <v>280</v>
          </cell>
          <cell r="P39">
            <v>400</v>
          </cell>
          <cell r="S39">
            <v>277.39999999999998</v>
          </cell>
          <cell r="T39">
            <v>600</v>
          </cell>
          <cell r="U39">
            <v>9.7692862292718097</v>
          </cell>
          <cell r="V39">
            <v>0.8291276135544341</v>
          </cell>
          <cell r="Y39">
            <v>157.6</v>
          </cell>
          <cell r="Z39">
            <v>204.6</v>
          </cell>
          <cell r="AA39">
            <v>234.8</v>
          </cell>
          <cell r="AB39">
            <v>244</v>
          </cell>
          <cell r="AC39" t="e">
            <v>#N/A</v>
          </cell>
          <cell r="AD39" t="e">
            <v>#N/A</v>
          </cell>
        </row>
        <row r="40">
          <cell r="A40" t="str">
            <v>6341 ДОМАШНИЙ РЕЦЕПТ СО ШПИКОМ Коровино 0.5кг  ОСТАНКИНО</v>
          </cell>
          <cell r="B40" t="str">
            <v>шт</v>
          </cell>
          <cell r="C40">
            <v>28</v>
          </cell>
          <cell r="D40">
            <v>137</v>
          </cell>
          <cell r="E40">
            <v>101</v>
          </cell>
          <cell r="F40">
            <v>47</v>
          </cell>
          <cell r="G40">
            <v>0.5</v>
          </cell>
          <cell r="H40" t="e">
            <v>#N/A</v>
          </cell>
          <cell r="I40">
            <v>118</v>
          </cell>
          <cell r="J40">
            <v>-17</v>
          </cell>
          <cell r="K40">
            <v>40</v>
          </cell>
          <cell r="L40">
            <v>0</v>
          </cell>
          <cell r="M40">
            <v>40</v>
          </cell>
          <cell r="N40">
            <v>0</v>
          </cell>
          <cell r="O40">
            <v>0</v>
          </cell>
          <cell r="P40">
            <v>0</v>
          </cell>
          <cell r="S40">
            <v>20.2</v>
          </cell>
          <cell r="T40">
            <v>40</v>
          </cell>
          <cell r="U40">
            <v>8.2673267326732685</v>
          </cell>
          <cell r="V40">
            <v>2.326732673267327</v>
          </cell>
          <cell r="Y40">
            <v>11</v>
          </cell>
          <cell r="Z40">
            <v>15.2</v>
          </cell>
          <cell r="AA40">
            <v>20</v>
          </cell>
          <cell r="AB40">
            <v>23</v>
          </cell>
          <cell r="AC40" t="str">
            <v>увел</v>
          </cell>
          <cell r="AD40" t="e">
            <v>#N/A</v>
          </cell>
        </row>
        <row r="41">
          <cell r="A41" t="str">
            <v>6353 ЭКСТРА Папа может вар п/о 0.4кг 8шт.  ОСТАНКИНО</v>
          </cell>
          <cell r="B41" t="str">
            <v>шт</v>
          </cell>
          <cell r="C41">
            <v>1614</v>
          </cell>
          <cell r="D41">
            <v>2186</v>
          </cell>
          <cell r="E41">
            <v>2271</v>
          </cell>
          <cell r="F41">
            <v>1421</v>
          </cell>
          <cell r="G41">
            <v>0.4</v>
          </cell>
          <cell r="H41">
            <v>60</v>
          </cell>
          <cell r="I41">
            <v>2371</v>
          </cell>
          <cell r="J41">
            <v>-100</v>
          </cell>
          <cell r="K41">
            <v>200</v>
          </cell>
          <cell r="L41">
            <v>0</v>
          </cell>
          <cell r="M41">
            <v>1200</v>
          </cell>
          <cell r="N41">
            <v>600</v>
          </cell>
          <cell r="O41">
            <v>320</v>
          </cell>
          <cell r="P41">
            <v>400</v>
          </cell>
          <cell r="S41">
            <v>454.2</v>
          </cell>
          <cell r="T41">
            <v>400</v>
          </cell>
          <cell r="U41">
            <v>9.9977983267283133</v>
          </cell>
          <cell r="V41">
            <v>3.1285777190664907</v>
          </cell>
          <cell r="Y41">
            <v>544.79999999999995</v>
          </cell>
          <cell r="Z41">
            <v>419.6</v>
          </cell>
          <cell r="AA41">
            <v>477.4</v>
          </cell>
          <cell r="AB41">
            <v>306</v>
          </cell>
          <cell r="AC41" t="str">
            <v>м1400з</v>
          </cell>
          <cell r="AD41" t="str">
            <v>м470з</v>
          </cell>
        </row>
        <row r="42">
          <cell r="A42" t="str">
            <v>6392 ФИЛЕЙНАЯ Папа может вар п/о 0.4кг. ОСТАНКИНО</v>
          </cell>
          <cell r="B42" t="str">
            <v>шт</v>
          </cell>
          <cell r="C42">
            <v>2286</v>
          </cell>
          <cell r="D42">
            <v>8986</v>
          </cell>
          <cell r="E42">
            <v>5174</v>
          </cell>
          <cell r="F42">
            <v>5904</v>
          </cell>
          <cell r="G42">
            <v>0.4</v>
          </cell>
          <cell r="H42">
            <v>60</v>
          </cell>
          <cell r="I42">
            <v>5307</v>
          </cell>
          <cell r="J42">
            <v>-133</v>
          </cell>
          <cell r="K42">
            <v>800</v>
          </cell>
          <cell r="L42">
            <v>0</v>
          </cell>
          <cell r="M42">
            <v>1400</v>
          </cell>
          <cell r="N42">
            <v>0</v>
          </cell>
          <cell r="O42">
            <v>0</v>
          </cell>
          <cell r="P42">
            <v>1000</v>
          </cell>
          <cell r="S42">
            <v>1034.8</v>
          </cell>
          <cell r="T42">
            <v>1000</v>
          </cell>
          <cell r="U42">
            <v>9.7642056436026294</v>
          </cell>
          <cell r="V42">
            <v>5.7054503285659068</v>
          </cell>
          <cell r="Y42">
            <v>1184.2</v>
          </cell>
          <cell r="Z42">
            <v>1282</v>
          </cell>
          <cell r="AA42">
            <v>1018.4</v>
          </cell>
          <cell r="AB42">
            <v>867</v>
          </cell>
          <cell r="AC42" t="str">
            <v>кор</v>
          </cell>
          <cell r="AD42" t="e">
            <v>#N/A</v>
          </cell>
        </row>
        <row r="43">
          <cell r="A43" t="str">
            <v>6426 КЛАССИЧЕСКАЯ ПМ вар п/о 0.3кг 8шт.  ОСТАНКИНО</v>
          </cell>
          <cell r="B43" t="str">
            <v>шт</v>
          </cell>
          <cell r="C43">
            <v>1841</v>
          </cell>
          <cell r="D43">
            <v>1445</v>
          </cell>
          <cell r="E43">
            <v>1917</v>
          </cell>
          <cell r="F43">
            <v>1324</v>
          </cell>
          <cell r="G43">
            <v>0.3</v>
          </cell>
          <cell r="H43">
            <v>60</v>
          </cell>
          <cell r="I43">
            <v>1913</v>
          </cell>
          <cell r="J43">
            <v>4</v>
          </cell>
          <cell r="K43">
            <v>400</v>
          </cell>
          <cell r="L43">
            <v>0</v>
          </cell>
          <cell r="M43">
            <v>0</v>
          </cell>
          <cell r="N43">
            <v>400</v>
          </cell>
          <cell r="O43">
            <v>480</v>
          </cell>
          <cell r="P43">
            <v>200</v>
          </cell>
          <cell r="S43">
            <v>383.4</v>
          </cell>
          <cell r="T43">
            <v>600</v>
          </cell>
          <cell r="U43">
            <v>8.8784559207094418</v>
          </cell>
          <cell r="V43">
            <v>3.4533124673969748</v>
          </cell>
          <cell r="Y43">
            <v>374.8</v>
          </cell>
          <cell r="Z43">
            <v>419.6</v>
          </cell>
          <cell r="AA43">
            <v>368.6</v>
          </cell>
          <cell r="AB43">
            <v>465</v>
          </cell>
          <cell r="AC43" t="str">
            <v>костик</v>
          </cell>
          <cell r="AD43" t="str">
            <v>зк</v>
          </cell>
        </row>
        <row r="44">
          <cell r="A44" t="str">
            <v>6453 ЭКСТРА Папа может с/к с/н в/у 1/100 14шт.   ОСТАНКИНО</v>
          </cell>
          <cell r="B44" t="str">
            <v>шт</v>
          </cell>
          <cell r="C44">
            <v>2218</v>
          </cell>
          <cell r="D44">
            <v>1204</v>
          </cell>
          <cell r="E44">
            <v>1981</v>
          </cell>
          <cell r="F44">
            <v>1355</v>
          </cell>
          <cell r="G44">
            <v>0.1</v>
          </cell>
          <cell r="H44">
            <v>60</v>
          </cell>
          <cell r="I44">
            <v>2064</v>
          </cell>
          <cell r="J44">
            <v>-83</v>
          </cell>
          <cell r="K44">
            <v>420</v>
          </cell>
          <cell r="L44">
            <v>280</v>
          </cell>
          <cell r="M44">
            <v>980</v>
          </cell>
          <cell r="N44">
            <v>0</v>
          </cell>
          <cell r="O44">
            <v>280</v>
          </cell>
          <cell r="P44">
            <v>0</v>
          </cell>
          <cell r="S44">
            <v>396.2</v>
          </cell>
          <cell r="T44">
            <v>700</v>
          </cell>
          <cell r="U44">
            <v>10.133770822816759</v>
          </cell>
          <cell r="V44">
            <v>3.419989904088844</v>
          </cell>
          <cell r="Y44">
            <v>540</v>
          </cell>
          <cell r="Z44">
            <v>430.6</v>
          </cell>
          <cell r="AA44">
            <v>422</v>
          </cell>
          <cell r="AB44">
            <v>277</v>
          </cell>
          <cell r="AC44" t="str">
            <v>костик</v>
          </cell>
          <cell r="AD44" t="e">
            <v>#N/A</v>
          </cell>
        </row>
        <row r="45">
          <cell r="A45" t="str">
            <v>6454 АРОМАТНАЯ с/к с/н в/у 1/100 14шт.  ОСТАНКИНО</v>
          </cell>
          <cell r="B45" t="str">
            <v>шт</v>
          </cell>
          <cell r="C45">
            <v>1666</v>
          </cell>
          <cell r="D45">
            <v>1359</v>
          </cell>
          <cell r="E45">
            <v>1783</v>
          </cell>
          <cell r="F45">
            <v>1143</v>
          </cell>
          <cell r="G45">
            <v>0.1</v>
          </cell>
          <cell r="H45">
            <v>60</v>
          </cell>
          <cell r="I45">
            <v>1878</v>
          </cell>
          <cell r="J45">
            <v>-95</v>
          </cell>
          <cell r="K45">
            <v>420</v>
          </cell>
          <cell r="L45">
            <v>280</v>
          </cell>
          <cell r="M45">
            <v>980</v>
          </cell>
          <cell r="N45">
            <v>0</v>
          </cell>
          <cell r="O45">
            <v>280</v>
          </cell>
          <cell r="P45">
            <v>0</v>
          </cell>
          <cell r="S45">
            <v>356.6</v>
          </cell>
          <cell r="T45">
            <v>420</v>
          </cell>
          <cell r="U45">
            <v>9.8794167134043747</v>
          </cell>
          <cell r="V45">
            <v>3.2052720134604598</v>
          </cell>
          <cell r="Y45">
            <v>410.2</v>
          </cell>
          <cell r="Z45">
            <v>375.4</v>
          </cell>
          <cell r="AA45">
            <v>386.2</v>
          </cell>
          <cell r="AB45">
            <v>185</v>
          </cell>
          <cell r="AC45" t="str">
            <v>костик</v>
          </cell>
          <cell r="AD45">
            <v>0</v>
          </cell>
        </row>
        <row r="46">
          <cell r="A46" t="str">
            <v>6459 СЕРВЕЛАТ ШВЕЙЦАРСК. в/к с/н в/у 1/100*10  ОСТАНКИНО</v>
          </cell>
          <cell r="B46" t="str">
            <v>шт</v>
          </cell>
          <cell r="C46">
            <v>46</v>
          </cell>
          <cell r="D46">
            <v>399</v>
          </cell>
          <cell r="E46">
            <v>181</v>
          </cell>
          <cell r="F46">
            <v>255</v>
          </cell>
          <cell r="G46">
            <v>0.1</v>
          </cell>
          <cell r="H46" t="e">
            <v>#N/A</v>
          </cell>
          <cell r="I46">
            <v>191</v>
          </cell>
          <cell r="J46">
            <v>-10</v>
          </cell>
          <cell r="K46">
            <v>70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S46">
            <v>36.200000000000003</v>
          </cell>
          <cell r="T46">
            <v>40</v>
          </cell>
          <cell r="U46">
            <v>10.082872928176794</v>
          </cell>
          <cell r="V46">
            <v>7.0441988950276242</v>
          </cell>
          <cell r="Y46">
            <v>46</v>
          </cell>
          <cell r="Z46">
            <v>56.8</v>
          </cell>
          <cell r="AA46">
            <v>39.200000000000003</v>
          </cell>
          <cell r="AB46">
            <v>30</v>
          </cell>
          <cell r="AC46" t="str">
            <v>костик</v>
          </cell>
          <cell r="AD46" t="e">
            <v>#N/A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D47">
            <v>58.86</v>
          </cell>
          <cell r="E47">
            <v>56.424999999999997</v>
          </cell>
          <cell r="F47">
            <v>1.2250000000000001</v>
          </cell>
          <cell r="G47">
            <v>1</v>
          </cell>
          <cell r="H47">
            <v>45</v>
          </cell>
          <cell r="I47">
            <v>57</v>
          </cell>
          <cell r="J47">
            <v>-0.57500000000000284</v>
          </cell>
          <cell r="K47">
            <v>10</v>
          </cell>
          <cell r="L47">
            <v>0</v>
          </cell>
          <cell r="M47">
            <v>10</v>
          </cell>
          <cell r="N47">
            <v>0</v>
          </cell>
          <cell r="O47">
            <v>10</v>
          </cell>
          <cell r="P47">
            <v>0</v>
          </cell>
          <cell r="S47">
            <v>11.285</v>
          </cell>
          <cell r="T47">
            <v>20</v>
          </cell>
          <cell r="U47">
            <v>4.5392113424900309</v>
          </cell>
          <cell r="V47">
            <v>0.10855117412494462</v>
          </cell>
          <cell r="Y47">
            <v>3.1510000000000002</v>
          </cell>
          <cell r="Z47">
            <v>6.9680000000000009</v>
          </cell>
          <cell r="AA47">
            <v>6.5049999999999999</v>
          </cell>
          <cell r="AB47">
            <v>25.11</v>
          </cell>
          <cell r="AC47" t="str">
            <v>костик</v>
          </cell>
          <cell r="AD47" t="e">
            <v>#N/A</v>
          </cell>
        </row>
        <row r="48">
          <cell r="A48" t="str">
            <v>6495 ВЕТЧ.МРАМОРНАЯ в/у срез 0.3кг 6шт_45с  ОСТАНКИНО</v>
          </cell>
          <cell r="B48" t="str">
            <v>шт</v>
          </cell>
          <cell r="C48">
            <v>15</v>
          </cell>
          <cell r="D48">
            <v>718</v>
          </cell>
          <cell r="E48">
            <v>432</v>
          </cell>
          <cell r="F48">
            <v>266</v>
          </cell>
          <cell r="G48">
            <v>0.3</v>
          </cell>
          <cell r="H48" t="e">
            <v>#N/A</v>
          </cell>
          <cell r="I48">
            <v>544</v>
          </cell>
          <cell r="J48">
            <v>-112</v>
          </cell>
          <cell r="K48">
            <v>0</v>
          </cell>
          <cell r="L48">
            <v>0</v>
          </cell>
          <cell r="M48">
            <v>150</v>
          </cell>
          <cell r="N48">
            <v>120</v>
          </cell>
          <cell r="O48">
            <v>90</v>
          </cell>
          <cell r="P48">
            <v>0</v>
          </cell>
          <cell r="S48">
            <v>86.4</v>
          </cell>
          <cell r="T48">
            <v>210</v>
          </cell>
          <cell r="U48">
            <v>9.6759259259259256</v>
          </cell>
          <cell r="V48">
            <v>3.0787037037037037</v>
          </cell>
          <cell r="Y48">
            <v>18.8</v>
          </cell>
          <cell r="Z48">
            <v>61.6</v>
          </cell>
          <cell r="AA48">
            <v>81.599999999999994</v>
          </cell>
          <cell r="AB48">
            <v>93</v>
          </cell>
          <cell r="AC48" t="str">
            <v>костик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332.346</v>
          </cell>
          <cell r="D49">
            <v>372.505</v>
          </cell>
          <cell r="E49">
            <v>573.06700000000001</v>
          </cell>
          <cell r="F49">
            <v>123.837</v>
          </cell>
          <cell r="G49">
            <v>1</v>
          </cell>
          <cell r="H49">
            <v>45</v>
          </cell>
          <cell r="I49">
            <v>582.1</v>
          </cell>
          <cell r="J49">
            <v>-9.0330000000000155</v>
          </cell>
          <cell r="K49">
            <v>100</v>
          </cell>
          <cell r="L49">
            <v>150</v>
          </cell>
          <cell r="M49">
            <v>420</v>
          </cell>
          <cell r="N49">
            <v>0</v>
          </cell>
          <cell r="O49">
            <v>150</v>
          </cell>
          <cell r="P49">
            <v>0</v>
          </cell>
          <cell r="S49">
            <v>114.6134</v>
          </cell>
          <cell r="T49">
            <v>150</v>
          </cell>
          <cell r="U49">
            <v>9.5437095487962136</v>
          </cell>
          <cell r="V49">
            <v>1.0804757558889275</v>
          </cell>
          <cell r="Y49">
            <v>121.60319999999999</v>
          </cell>
          <cell r="Z49">
            <v>94.355999999999995</v>
          </cell>
          <cell r="AA49">
            <v>120.0608</v>
          </cell>
          <cell r="AB49">
            <v>83.224000000000004</v>
          </cell>
          <cell r="AC49">
            <v>0</v>
          </cell>
          <cell r="AD49" t="e">
            <v>#N/A</v>
          </cell>
        </row>
        <row r="50">
          <cell r="A50" t="str">
            <v>6554 СВИНАЯ ОСТАН.с/к в/с в/у 1/100 10 шт. ОСТАНКИНО</v>
          </cell>
          <cell r="B50" t="str">
            <v>шт</v>
          </cell>
          <cell r="C50">
            <v>200</v>
          </cell>
          <cell r="D50">
            <v>10</v>
          </cell>
          <cell r="E50">
            <v>70</v>
          </cell>
          <cell r="F50">
            <v>130</v>
          </cell>
          <cell r="G50">
            <v>0</v>
          </cell>
          <cell r="H50" t="e">
            <v>#N/A</v>
          </cell>
          <cell r="I50">
            <v>80</v>
          </cell>
          <cell r="J50">
            <v>-10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S50">
            <v>14</v>
          </cell>
          <cell r="U50">
            <v>9.2857142857142865</v>
          </cell>
          <cell r="V50">
            <v>9.2857142857142865</v>
          </cell>
          <cell r="Y50">
            <v>0</v>
          </cell>
          <cell r="Z50">
            <v>0</v>
          </cell>
          <cell r="AA50">
            <v>12.4</v>
          </cell>
          <cell r="AB50">
            <v>8</v>
          </cell>
          <cell r="AC50" t="e">
            <v>#N/A</v>
          </cell>
          <cell r="AD50" t="e">
            <v>#N/A</v>
          </cell>
        </row>
        <row r="51">
          <cell r="A51" t="str">
            <v>6586 МРАМОРНАЯ И БАЛЫКОВАЯ в/к с/н мгс 1/90 ОСТАНКИНО</v>
          </cell>
          <cell r="B51" t="str">
            <v>шт</v>
          </cell>
          <cell r="C51">
            <v>231</v>
          </cell>
          <cell r="D51">
            <v>87</v>
          </cell>
          <cell r="E51">
            <v>163</v>
          </cell>
          <cell r="F51">
            <v>148</v>
          </cell>
          <cell r="G51">
            <v>0.09</v>
          </cell>
          <cell r="H51">
            <v>45</v>
          </cell>
          <cell r="I51">
            <v>170</v>
          </cell>
          <cell r="J51">
            <v>-7</v>
          </cell>
          <cell r="K51">
            <v>50</v>
          </cell>
          <cell r="L51">
            <v>0</v>
          </cell>
          <cell r="M51">
            <v>20</v>
          </cell>
          <cell r="N51">
            <v>50</v>
          </cell>
          <cell r="O51">
            <v>50</v>
          </cell>
          <cell r="P51">
            <v>0</v>
          </cell>
          <cell r="S51">
            <v>32.6</v>
          </cell>
          <cell r="U51">
            <v>9.7546012269938647</v>
          </cell>
          <cell r="V51">
            <v>4.5398773006134965</v>
          </cell>
          <cell r="Y51">
            <v>58</v>
          </cell>
          <cell r="Z51">
            <v>37.6</v>
          </cell>
          <cell r="AA51">
            <v>36</v>
          </cell>
          <cell r="AB51">
            <v>3</v>
          </cell>
          <cell r="AC51">
            <v>0</v>
          </cell>
          <cell r="AD51" t="e">
            <v>#N/A</v>
          </cell>
        </row>
        <row r="52">
          <cell r="A52" t="str">
            <v>6661 СОЧНЫЙ ГРИЛЬ ПМ сос п/о мгс 1.5*4_Маяк  ОСТАНКИНО</v>
          </cell>
          <cell r="B52" t="str">
            <v>кг</v>
          </cell>
          <cell r="C52">
            <v>1.5860000000000001</v>
          </cell>
          <cell r="D52">
            <v>15.154999999999999</v>
          </cell>
          <cell r="E52">
            <v>0</v>
          </cell>
          <cell r="F52">
            <v>1.5860000000000001</v>
          </cell>
          <cell r="G52">
            <v>0</v>
          </cell>
          <cell r="H52">
            <v>45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S52">
            <v>0</v>
          </cell>
          <cell r="U52" t="e">
            <v>#DIV/0!</v>
          </cell>
          <cell r="V52" t="e">
            <v>#DIV/0!</v>
          </cell>
          <cell r="Y52">
            <v>10.226600000000001</v>
          </cell>
          <cell r="Z52">
            <v>9.5719999999999992</v>
          </cell>
          <cell r="AA52">
            <v>0</v>
          </cell>
          <cell r="AB52">
            <v>0</v>
          </cell>
          <cell r="AC52" t="str">
            <v>вывод</v>
          </cell>
          <cell r="AD52" t="e">
            <v>#N/A</v>
          </cell>
        </row>
        <row r="53">
          <cell r="A53" t="str">
            <v>6666 БОЯНСКАЯ Папа может п/к в/у 0,28кг 8 шт. ОСТАНКИНО</v>
          </cell>
          <cell r="B53" t="str">
            <v>шт</v>
          </cell>
          <cell r="C53">
            <v>631</v>
          </cell>
          <cell r="D53">
            <v>2014</v>
          </cell>
          <cell r="E53">
            <v>1546</v>
          </cell>
          <cell r="F53">
            <v>1005</v>
          </cell>
          <cell r="G53">
            <v>0.28000000000000003</v>
          </cell>
          <cell r="H53">
            <v>45</v>
          </cell>
          <cell r="I53">
            <v>1636</v>
          </cell>
          <cell r="J53">
            <v>-90</v>
          </cell>
          <cell r="K53">
            <v>400</v>
          </cell>
          <cell r="L53">
            <v>0</v>
          </cell>
          <cell r="M53">
            <v>600</v>
          </cell>
          <cell r="N53">
            <v>400</v>
          </cell>
          <cell r="O53">
            <v>40</v>
          </cell>
          <cell r="P53">
            <v>400</v>
          </cell>
          <cell r="S53">
            <v>309.2</v>
          </cell>
          <cell r="T53">
            <v>200</v>
          </cell>
          <cell r="U53">
            <v>9.847994825355757</v>
          </cell>
          <cell r="V53">
            <v>3.2503234152652007</v>
          </cell>
          <cell r="Y53">
            <v>316.8</v>
          </cell>
          <cell r="Z53">
            <v>315</v>
          </cell>
          <cell r="AA53">
            <v>309</v>
          </cell>
          <cell r="AB53">
            <v>217</v>
          </cell>
          <cell r="AC53">
            <v>0</v>
          </cell>
          <cell r="AD53" t="e">
            <v>#N/A</v>
          </cell>
        </row>
        <row r="54">
          <cell r="A54" t="str">
            <v>6683 СЕРВЕЛАТ ЗЕРНИСТЫЙ ПМ в/к в/у 0,35кг  ОСТАНКИНО</v>
          </cell>
          <cell r="B54" t="str">
            <v>шт</v>
          </cell>
          <cell r="C54">
            <v>2449</v>
          </cell>
          <cell r="D54">
            <v>3513</v>
          </cell>
          <cell r="E54">
            <v>3855</v>
          </cell>
          <cell r="F54">
            <v>1975</v>
          </cell>
          <cell r="G54">
            <v>0.35</v>
          </cell>
          <cell r="H54">
            <v>45</v>
          </cell>
          <cell r="I54">
            <v>3921</v>
          </cell>
          <cell r="J54">
            <v>-66</v>
          </cell>
          <cell r="K54">
            <v>800</v>
          </cell>
          <cell r="L54">
            <v>0</v>
          </cell>
          <cell r="M54">
            <v>1600</v>
          </cell>
          <cell r="N54">
            <v>800</v>
          </cell>
          <cell r="O54">
            <v>800</v>
          </cell>
          <cell r="P54">
            <v>1000</v>
          </cell>
          <cell r="S54">
            <v>771</v>
          </cell>
          <cell r="T54">
            <v>600</v>
          </cell>
          <cell r="U54">
            <v>9.8249027237354092</v>
          </cell>
          <cell r="V54">
            <v>2.5616083009079116</v>
          </cell>
          <cell r="Y54">
            <v>836</v>
          </cell>
          <cell r="Z54">
            <v>752</v>
          </cell>
          <cell r="AA54">
            <v>784</v>
          </cell>
          <cell r="AB54">
            <v>626</v>
          </cell>
          <cell r="AC54" t="str">
            <v>пл600</v>
          </cell>
          <cell r="AD54" t="e">
            <v>#N/A</v>
          </cell>
        </row>
        <row r="55">
          <cell r="A55" t="str">
            <v>6684 СЕРВЕЛАТ КАРЕЛЬСКИЙ ПМ в/к в/у 0.28кг  ОСТАНКИНО</v>
          </cell>
          <cell r="B55" t="str">
            <v>шт</v>
          </cell>
          <cell r="C55">
            <v>976</v>
          </cell>
          <cell r="D55">
            <v>4671</v>
          </cell>
          <cell r="E55">
            <v>3836</v>
          </cell>
          <cell r="F55">
            <v>1628</v>
          </cell>
          <cell r="G55">
            <v>0.28000000000000003</v>
          </cell>
          <cell r="H55">
            <v>45</v>
          </cell>
          <cell r="I55">
            <v>3965</v>
          </cell>
          <cell r="J55">
            <v>-129</v>
          </cell>
          <cell r="K55">
            <v>800</v>
          </cell>
          <cell r="L55">
            <v>0</v>
          </cell>
          <cell r="M55">
            <v>1800</v>
          </cell>
          <cell r="N55">
            <v>1000</v>
          </cell>
          <cell r="O55">
            <v>800</v>
          </cell>
          <cell r="P55">
            <v>1000</v>
          </cell>
          <cell r="S55">
            <v>767.2</v>
          </cell>
          <cell r="T55">
            <v>600</v>
          </cell>
          <cell r="U55">
            <v>9.9426485922836285</v>
          </cell>
          <cell r="V55">
            <v>2.1220020855057351</v>
          </cell>
          <cell r="Y55">
            <v>673.8</v>
          </cell>
          <cell r="Z55">
            <v>700</v>
          </cell>
          <cell r="AA55">
            <v>777.2</v>
          </cell>
          <cell r="AB55">
            <v>454</v>
          </cell>
          <cell r="AC55" t="str">
            <v>м335з</v>
          </cell>
          <cell r="AD55" t="str">
            <v>м303з</v>
          </cell>
        </row>
        <row r="56">
          <cell r="A56" t="str">
            <v>6689 СЕРВЕЛАТ ОХОТНИЧИЙ ПМ в/к в/у 0,35кг 8шт  ОСТАНКИНО</v>
          </cell>
          <cell r="B56" t="str">
            <v>шт</v>
          </cell>
          <cell r="C56">
            <v>3250</v>
          </cell>
          <cell r="D56">
            <v>2755</v>
          </cell>
          <cell r="E56">
            <v>4075</v>
          </cell>
          <cell r="F56">
            <v>1761</v>
          </cell>
          <cell r="G56">
            <v>0.35</v>
          </cell>
          <cell r="H56">
            <v>45</v>
          </cell>
          <cell r="I56">
            <v>4229</v>
          </cell>
          <cell r="J56">
            <v>-154</v>
          </cell>
          <cell r="K56">
            <v>800</v>
          </cell>
          <cell r="L56">
            <v>1000</v>
          </cell>
          <cell r="M56">
            <v>1800</v>
          </cell>
          <cell r="N56">
            <v>600</v>
          </cell>
          <cell r="O56">
            <v>600</v>
          </cell>
          <cell r="P56">
            <v>1000</v>
          </cell>
          <cell r="S56">
            <v>815</v>
          </cell>
          <cell r="T56">
            <v>480</v>
          </cell>
          <cell r="U56">
            <v>9.8662576687116559</v>
          </cell>
          <cell r="V56">
            <v>2.1607361963190184</v>
          </cell>
          <cell r="Y56">
            <v>1072.8</v>
          </cell>
          <cell r="Z56">
            <v>778.6</v>
          </cell>
          <cell r="AA56">
            <v>855</v>
          </cell>
          <cell r="AB56">
            <v>584</v>
          </cell>
          <cell r="AC56" t="str">
            <v>пл600</v>
          </cell>
          <cell r="AD56">
            <v>0</v>
          </cell>
        </row>
        <row r="57">
          <cell r="A57" t="str">
            <v>6697 СЕРВЕЛАТ ФИНСКИЙ ПМ в/к в/у 0,35кг 8шт.  ОСТАНКИНО</v>
          </cell>
          <cell r="B57" t="str">
            <v>шт</v>
          </cell>
          <cell r="C57">
            <v>4188</v>
          </cell>
          <cell r="D57">
            <v>5066</v>
          </cell>
          <cell r="E57">
            <v>6502</v>
          </cell>
          <cell r="F57">
            <v>2548</v>
          </cell>
          <cell r="G57">
            <v>0.35</v>
          </cell>
          <cell r="H57">
            <v>45</v>
          </cell>
          <cell r="I57">
            <v>6645</v>
          </cell>
          <cell r="J57">
            <v>-143</v>
          </cell>
          <cell r="K57">
            <v>1200</v>
          </cell>
          <cell r="L57">
            <v>1600</v>
          </cell>
          <cell r="M57">
            <v>2800</v>
          </cell>
          <cell r="N57">
            <v>1000</v>
          </cell>
          <cell r="O57">
            <v>1400</v>
          </cell>
          <cell r="P57">
            <v>2200</v>
          </cell>
          <cell r="S57">
            <v>1300.4000000000001</v>
          </cell>
          <cell r="T57">
            <v>200</v>
          </cell>
          <cell r="U57">
            <v>9.9569363272839126</v>
          </cell>
          <cell r="V57">
            <v>1.9593971085819746</v>
          </cell>
          <cell r="Y57">
            <v>1550.8</v>
          </cell>
          <cell r="Z57">
            <v>1205.8</v>
          </cell>
          <cell r="AA57">
            <v>1371</v>
          </cell>
          <cell r="AB57">
            <v>955</v>
          </cell>
          <cell r="AC57" t="str">
            <v>пл600</v>
          </cell>
          <cell r="AD57">
            <v>0</v>
          </cell>
        </row>
        <row r="58">
          <cell r="A58" t="str">
            <v>6713 СОЧНЫЙ ГРИЛЬ ПМ сос п/о мгс 0.41кг 8шт.  ОСТАНКИНО</v>
          </cell>
          <cell r="B58" t="str">
            <v>шт</v>
          </cell>
          <cell r="C58">
            <v>777</v>
          </cell>
          <cell r="D58">
            <v>1670</v>
          </cell>
          <cell r="E58">
            <v>1858</v>
          </cell>
          <cell r="F58">
            <v>517</v>
          </cell>
          <cell r="G58">
            <v>0.41</v>
          </cell>
          <cell r="H58">
            <v>45</v>
          </cell>
          <cell r="I58">
            <v>1891</v>
          </cell>
          <cell r="J58">
            <v>-33</v>
          </cell>
          <cell r="K58">
            <v>400</v>
          </cell>
          <cell r="L58">
            <v>0</v>
          </cell>
          <cell r="M58">
            <v>680</v>
          </cell>
          <cell r="N58">
            <v>800</v>
          </cell>
          <cell r="O58">
            <v>320</v>
          </cell>
          <cell r="P58">
            <v>400</v>
          </cell>
          <cell r="S58">
            <v>371.6</v>
          </cell>
          <cell r="T58">
            <v>480</v>
          </cell>
          <cell r="U58">
            <v>9.6797631862217433</v>
          </cell>
          <cell r="V58">
            <v>1.3912809472551129</v>
          </cell>
          <cell r="Y58">
            <v>326.2</v>
          </cell>
          <cell r="Z58">
            <v>308.60000000000002</v>
          </cell>
          <cell r="AA58">
            <v>360</v>
          </cell>
          <cell r="AB58">
            <v>281</v>
          </cell>
          <cell r="AC58" t="str">
            <v>плакат</v>
          </cell>
          <cell r="AD58">
            <v>0</v>
          </cell>
        </row>
        <row r="59">
          <cell r="A59" t="str">
            <v>6722 СОЧНЫЕ ПМ сос п/о мгс 0,41кг 10шт.  ОСТАНКИНО</v>
          </cell>
          <cell r="B59" t="str">
            <v>шт</v>
          </cell>
          <cell r="C59">
            <v>3126</v>
          </cell>
          <cell r="D59">
            <v>11583</v>
          </cell>
          <cell r="E59">
            <v>4951</v>
          </cell>
          <cell r="F59">
            <v>7311</v>
          </cell>
          <cell r="G59">
            <v>0.41</v>
          </cell>
          <cell r="H59">
            <v>45</v>
          </cell>
          <cell r="I59">
            <v>8039</v>
          </cell>
          <cell r="J59">
            <v>-3088</v>
          </cell>
          <cell r="K59">
            <v>500</v>
          </cell>
          <cell r="L59">
            <v>0</v>
          </cell>
          <cell r="M59">
            <v>4400</v>
          </cell>
          <cell r="N59">
            <v>0</v>
          </cell>
          <cell r="O59">
            <v>0</v>
          </cell>
          <cell r="P59">
            <v>2200</v>
          </cell>
          <cell r="S59">
            <v>990.2</v>
          </cell>
          <cell r="U59">
            <v>14.553625530195919</v>
          </cell>
          <cell r="V59">
            <v>7.3833568975964452</v>
          </cell>
          <cell r="Y59">
            <v>1836.8</v>
          </cell>
          <cell r="Z59">
            <v>1792.6</v>
          </cell>
          <cell r="AA59">
            <v>1605</v>
          </cell>
          <cell r="AB59">
            <v>1255</v>
          </cell>
          <cell r="AC59" t="str">
            <v>?</v>
          </cell>
          <cell r="AD59" t="e">
            <v>#N/A</v>
          </cell>
        </row>
        <row r="60">
          <cell r="A60" t="str">
            <v>6726 СЛИВОЧНЫЕ ПМ сос п/о мгс 0.41кг 10шт.  ОСТАНКИНО</v>
          </cell>
          <cell r="B60" t="str">
            <v>шт</v>
          </cell>
          <cell r="C60">
            <v>2080</v>
          </cell>
          <cell r="D60">
            <v>3981</v>
          </cell>
          <cell r="E60">
            <v>3168</v>
          </cell>
          <cell r="F60">
            <v>1104</v>
          </cell>
          <cell r="G60">
            <v>0.41</v>
          </cell>
          <cell r="H60">
            <v>45</v>
          </cell>
          <cell r="I60">
            <v>3281</v>
          </cell>
          <cell r="J60">
            <v>-113</v>
          </cell>
          <cell r="K60">
            <v>700</v>
          </cell>
          <cell r="L60">
            <v>1050</v>
          </cell>
          <cell r="M60">
            <v>1200</v>
          </cell>
          <cell r="N60">
            <v>300</v>
          </cell>
          <cell r="O60">
            <v>700</v>
          </cell>
          <cell r="P60">
            <v>600</v>
          </cell>
          <cell r="S60">
            <v>633.6</v>
          </cell>
          <cell r="T60">
            <v>500</v>
          </cell>
          <cell r="U60">
            <v>9.7127525252525242</v>
          </cell>
          <cell r="V60">
            <v>1.7424242424242424</v>
          </cell>
          <cell r="Y60">
            <v>723.2</v>
          </cell>
          <cell r="Z60">
            <v>581.4</v>
          </cell>
          <cell r="AA60">
            <v>666</v>
          </cell>
          <cell r="AB60">
            <v>350</v>
          </cell>
          <cell r="AC60">
            <v>0</v>
          </cell>
          <cell r="AD60">
            <v>0</v>
          </cell>
        </row>
        <row r="61">
          <cell r="A61" t="str">
            <v>6747 РУССКАЯ ПРЕМИУМ ПМ вар ф/о в/у  ОСТАНКИНО</v>
          </cell>
          <cell r="B61" t="str">
            <v>кг</v>
          </cell>
          <cell r="C61">
            <v>4.63</v>
          </cell>
          <cell r="D61">
            <v>86.545000000000002</v>
          </cell>
          <cell r="E61">
            <v>28.4</v>
          </cell>
          <cell r="F61">
            <v>31.324999999999999</v>
          </cell>
          <cell r="G61">
            <v>1</v>
          </cell>
          <cell r="H61">
            <v>30</v>
          </cell>
          <cell r="I61">
            <v>50.5</v>
          </cell>
          <cell r="J61">
            <v>-22.1</v>
          </cell>
          <cell r="K61">
            <v>10</v>
          </cell>
          <cell r="L61">
            <v>10</v>
          </cell>
          <cell r="M61">
            <v>0</v>
          </cell>
          <cell r="N61">
            <v>0</v>
          </cell>
          <cell r="O61">
            <v>10</v>
          </cell>
          <cell r="P61">
            <v>0</v>
          </cell>
          <cell r="S61">
            <v>5.68</v>
          </cell>
          <cell r="U61">
            <v>10.796654929577466</v>
          </cell>
          <cell r="V61">
            <v>5.5149647887323949</v>
          </cell>
          <cell r="Y61">
            <v>4.4610000000000003</v>
          </cell>
          <cell r="Z61">
            <v>9.8450000000000006</v>
          </cell>
          <cell r="AA61">
            <v>8.0730000000000004</v>
          </cell>
          <cell r="AB61">
            <v>2.98</v>
          </cell>
          <cell r="AC61" t="str">
            <v>костик</v>
          </cell>
          <cell r="AD61">
            <v>0</v>
          </cell>
        </row>
        <row r="62">
          <cell r="A62" t="str">
            <v>6759 МОЛОЧНЫЕ ГОСТ сос ц/о мгс 0.4кг 7шт.  ОСТАНКИНО</v>
          </cell>
          <cell r="B62" t="str">
            <v>шт</v>
          </cell>
          <cell r="C62">
            <v>35</v>
          </cell>
          <cell r="D62">
            <v>1</v>
          </cell>
          <cell r="E62">
            <v>33</v>
          </cell>
          <cell r="G62">
            <v>0</v>
          </cell>
          <cell r="H62">
            <v>30</v>
          </cell>
          <cell r="I62">
            <v>122</v>
          </cell>
          <cell r="J62">
            <v>-89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S62">
            <v>6.6</v>
          </cell>
          <cell r="U62">
            <v>0</v>
          </cell>
          <cell r="V62">
            <v>0</v>
          </cell>
          <cell r="Y62">
            <v>22</v>
          </cell>
          <cell r="Z62">
            <v>21.4</v>
          </cell>
          <cell r="AA62">
            <v>8.6</v>
          </cell>
          <cell r="AB62">
            <v>-6</v>
          </cell>
          <cell r="AC62" t="str">
            <v>вывод</v>
          </cell>
          <cell r="AD62" t="e">
            <v>#N/A</v>
          </cell>
        </row>
        <row r="63">
          <cell r="A63" t="str">
            <v>6761 МОЛОЧНЫЕ ГОСТ сос ц/о мгс 1*4  ОСТАНКИНО</v>
          </cell>
          <cell r="B63" t="str">
            <v>кг</v>
          </cell>
          <cell r="C63">
            <v>9.3089999999999993</v>
          </cell>
          <cell r="D63">
            <v>7.0830000000000002</v>
          </cell>
          <cell r="E63">
            <v>5.3979999999999997</v>
          </cell>
          <cell r="F63">
            <v>1.145</v>
          </cell>
          <cell r="G63">
            <v>0</v>
          </cell>
          <cell r="H63">
            <v>30</v>
          </cell>
          <cell r="I63">
            <v>30.5</v>
          </cell>
          <cell r="J63">
            <v>-25.102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S63">
            <v>1.0795999999999999</v>
          </cell>
          <cell r="U63">
            <v>1.0605779918488329</v>
          </cell>
          <cell r="V63">
            <v>1.0605779918488329</v>
          </cell>
          <cell r="Y63">
            <v>10.6654</v>
          </cell>
          <cell r="Z63">
            <v>5.7444000000000006</v>
          </cell>
          <cell r="AA63">
            <v>2.3734000000000002</v>
          </cell>
          <cell r="AB63">
            <v>-2.1179999999999999</v>
          </cell>
          <cell r="AC63" t="str">
            <v>вывод</v>
          </cell>
          <cell r="AD63" t="e">
            <v>#N/A</v>
          </cell>
        </row>
        <row r="64">
          <cell r="A64" t="str">
            <v>6762 СЛИВОЧНЫЕ сос ц/о мгс 0.41кг 8шт.  ОСТАНКИНО</v>
          </cell>
          <cell r="B64" t="str">
            <v>шт</v>
          </cell>
          <cell r="C64">
            <v>74</v>
          </cell>
          <cell r="D64">
            <v>377</v>
          </cell>
          <cell r="E64">
            <v>166</v>
          </cell>
          <cell r="F64">
            <v>205</v>
          </cell>
          <cell r="G64">
            <v>0.41</v>
          </cell>
          <cell r="H64" t="e">
            <v>#N/A</v>
          </cell>
          <cell r="I64">
            <v>184</v>
          </cell>
          <cell r="J64">
            <v>-18</v>
          </cell>
          <cell r="K64">
            <v>40</v>
          </cell>
          <cell r="L64">
            <v>0</v>
          </cell>
          <cell r="M64">
            <v>80</v>
          </cell>
          <cell r="N64">
            <v>0</v>
          </cell>
          <cell r="O64">
            <v>40</v>
          </cell>
          <cell r="P64">
            <v>0</v>
          </cell>
          <cell r="S64">
            <v>33.200000000000003</v>
          </cell>
          <cell r="U64">
            <v>10.993975903614457</v>
          </cell>
          <cell r="V64">
            <v>6.1746987951807224</v>
          </cell>
          <cell r="Y64">
            <v>48</v>
          </cell>
          <cell r="Z64">
            <v>38</v>
          </cell>
          <cell r="AA64">
            <v>44.8</v>
          </cell>
          <cell r="AB64">
            <v>8</v>
          </cell>
          <cell r="AC64" t="str">
            <v>?</v>
          </cell>
          <cell r="AD64" t="e">
            <v>#N/A</v>
          </cell>
        </row>
        <row r="65">
          <cell r="A65" t="str">
            <v>6764 СЛИВОЧНЫЕ сос ц/о мгс 1*4  ОСТАНКИНО</v>
          </cell>
          <cell r="B65" t="str">
            <v>кг</v>
          </cell>
          <cell r="C65">
            <v>38.792000000000002</v>
          </cell>
          <cell r="D65">
            <v>16.655999999999999</v>
          </cell>
          <cell r="E65">
            <v>27.227</v>
          </cell>
          <cell r="F65">
            <v>8.8119999999999994</v>
          </cell>
          <cell r="G65">
            <v>1</v>
          </cell>
          <cell r="H65" t="e">
            <v>#N/A</v>
          </cell>
          <cell r="I65">
            <v>35.1</v>
          </cell>
          <cell r="J65">
            <v>-7.8730000000000011</v>
          </cell>
          <cell r="K65">
            <v>0</v>
          </cell>
          <cell r="L65">
            <v>0</v>
          </cell>
          <cell r="M65">
            <v>0</v>
          </cell>
          <cell r="N65">
            <v>40</v>
          </cell>
          <cell r="O65">
            <v>0</v>
          </cell>
          <cell r="P65">
            <v>0</v>
          </cell>
          <cell r="S65">
            <v>5.4454000000000002</v>
          </cell>
          <cell r="U65">
            <v>8.9638961325155169</v>
          </cell>
          <cell r="V65">
            <v>1.6182465934550261</v>
          </cell>
          <cell r="Y65">
            <v>14.779400000000001</v>
          </cell>
          <cell r="Z65">
            <v>2.6989999999999998</v>
          </cell>
          <cell r="AA65">
            <v>8.1487999999999996</v>
          </cell>
          <cell r="AB65">
            <v>0.318</v>
          </cell>
          <cell r="AC65" t="str">
            <v>костик</v>
          </cell>
          <cell r="AD65" t="e">
            <v>#N/A</v>
          </cell>
        </row>
        <row r="66">
          <cell r="A66" t="str">
            <v>6765 РУБЛЕНЫЕ сос ц/о мгс 0.36кг 6шт.  ОСТАНКИНО</v>
          </cell>
          <cell r="B66" t="str">
            <v>шт</v>
          </cell>
          <cell r="C66">
            <v>825</v>
          </cell>
          <cell r="D66">
            <v>523</v>
          </cell>
          <cell r="E66">
            <v>893</v>
          </cell>
          <cell r="F66">
            <v>412</v>
          </cell>
          <cell r="G66">
            <v>0.36</v>
          </cell>
          <cell r="H66" t="e">
            <v>#N/A</v>
          </cell>
          <cell r="I66">
            <v>936</v>
          </cell>
          <cell r="J66">
            <v>-43</v>
          </cell>
          <cell r="K66">
            <v>200</v>
          </cell>
          <cell r="L66">
            <v>120</v>
          </cell>
          <cell r="M66">
            <v>360</v>
          </cell>
          <cell r="N66">
            <v>40</v>
          </cell>
          <cell r="O66">
            <v>240</v>
          </cell>
          <cell r="P66">
            <v>0</v>
          </cell>
          <cell r="S66">
            <v>178.6</v>
          </cell>
          <cell r="T66">
            <v>280</v>
          </cell>
          <cell r="U66">
            <v>9.2497200447928343</v>
          </cell>
          <cell r="V66">
            <v>2.3068309070548714</v>
          </cell>
          <cell r="Y66">
            <v>154.6</v>
          </cell>
          <cell r="Z66">
            <v>169.2</v>
          </cell>
          <cell r="AA66">
            <v>180.2</v>
          </cell>
          <cell r="AB66">
            <v>124</v>
          </cell>
          <cell r="AC66" t="str">
            <v>к720</v>
          </cell>
          <cell r="AD66" t="e">
            <v>#N/A</v>
          </cell>
        </row>
        <row r="67">
          <cell r="A67" t="str">
            <v>6767 РУБЛЕНЫЕ сос ц/о мгс 1*4  ОСТАНКИНО</v>
          </cell>
          <cell r="B67" t="str">
            <v>кг</v>
          </cell>
          <cell r="C67">
            <v>69.19</v>
          </cell>
          <cell r="D67">
            <v>52.139000000000003</v>
          </cell>
          <cell r="E67">
            <v>62.018000000000001</v>
          </cell>
          <cell r="F67">
            <v>1.107</v>
          </cell>
          <cell r="G67">
            <v>1</v>
          </cell>
          <cell r="H67" t="e">
            <v>#N/A</v>
          </cell>
          <cell r="I67">
            <v>72.5</v>
          </cell>
          <cell r="J67">
            <v>-10.481999999999999</v>
          </cell>
          <cell r="K67">
            <v>10</v>
          </cell>
          <cell r="L67">
            <v>30</v>
          </cell>
          <cell r="M67">
            <v>30</v>
          </cell>
          <cell r="N67">
            <v>30</v>
          </cell>
          <cell r="O67">
            <v>20</v>
          </cell>
          <cell r="P67">
            <v>0</v>
          </cell>
          <cell r="S67">
            <v>12.403600000000001</v>
          </cell>
          <cell r="U67">
            <v>9.7638588796800914</v>
          </cell>
          <cell r="V67">
            <v>8.9248282756619043E-2</v>
          </cell>
          <cell r="Y67">
            <v>17.117799999999999</v>
          </cell>
          <cell r="Z67">
            <v>10.1752</v>
          </cell>
          <cell r="AA67">
            <v>14.764599999999998</v>
          </cell>
          <cell r="AB67">
            <v>0.52100000000000002</v>
          </cell>
          <cell r="AC67" t="e">
            <v>#N/A</v>
          </cell>
          <cell r="AD67" t="e">
            <v>#N/A</v>
          </cell>
        </row>
        <row r="68">
          <cell r="A68" t="str">
            <v>6768 С СЫРОМ сос ц/о мгс 0.41кг 6шт.  ОСТАНКИНО</v>
          </cell>
          <cell r="B68" t="str">
            <v>шт</v>
          </cell>
          <cell r="C68">
            <v>5</v>
          </cell>
          <cell r="D68">
            <v>464</v>
          </cell>
          <cell r="E68">
            <v>172</v>
          </cell>
          <cell r="F68">
            <v>249</v>
          </cell>
          <cell r="G68">
            <v>0.41</v>
          </cell>
          <cell r="H68" t="e">
            <v>#N/A</v>
          </cell>
          <cell r="I68">
            <v>175</v>
          </cell>
          <cell r="J68">
            <v>-3</v>
          </cell>
          <cell r="K68">
            <v>60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S68">
            <v>34.4</v>
          </cell>
          <cell r="T68">
            <v>30</v>
          </cell>
          <cell r="U68">
            <v>9.8546511627906987</v>
          </cell>
          <cell r="V68">
            <v>7.2383720930232558</v>
          </cell>
          <cell r="Y68">
            <v>32.4</v>
          </cell>
          <cell r="Z68">
            <v>49.8</v>
          </cell>
          <cell r="AA68">
            <v>28.6</v>
          </cell>
          <cell r="AB68">
            <v>23</v>
          </cell>
          <cell r="AC68" t="str">
            <v>увел</v>
          </cell>
          <cell r="AD68" t="e">
            <v>#N/A</v>
          </cell>
        </row>
        <row r="69">
          <cell r="A69" t="str">
            <v>6770 ИСПАНСКИЕ сос ц/о мгс 0.41кг 6шт.  ОСТАНКИНО</v>
          </cell>
          <cell r="B69" t="str">
            <v>шт</v>
          </cell>
          <cell r="C69">
            <v>970</v>
          </cell>
          <cell r="D69">
            <v>21</v>
          </cell>
          <cell r="E69">
            <v>426</v>
          </cell>
          <cell r="F69">
            <v>544</v>
          </cell>
          <cell r="G69">
            <v>0.41</v>
          </cell>
          <cell r="H69" t="e">
            <v>#N/A</v>
          </cell>
          <cell r="I69">
            <v>446</v>
          </cell>
          <cell r="J69">
            <v>-20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120</v>
          </cell>
          <cell r="P69">
            <v>0</v>
          </cell>
          <cell r="S69">
            <v>85.2</v>
          </cell>
          <cell r="T69">
            <v>90</v>
          </cell>
          <cell r="U69">
            <v>8.849765258215962</v>
          </cell>
          <cell r="V69">
            <v>6.384976525821596</v>
          </cell>
          <cell r="Y69">
            <v>24.2</v>
          </cell>
          <cell r="Z69">
            <v>43.4</v>
          </cell>
          <cell r="AA69">
            <v>92.2</v>
          </cell>
          <cell r="AB69">
            <v>44</v>
          </cell>
          <cell r="AC69" t="str">
            <v>к840</v>
          </cell>
          <cell r="AD69" t="e">
            <v>#N/A</v>
          </cell>
        </row>
        <row r="70">
          <cell r="A70" t="str">
            <v>6773 САЛЯМИ Папа может п/к в/у 0,28кг 8шт.  ОСТАНКИНО</v>
          </cell>
          <cell r="B70" t="str">
            <v>шт</v>
          </cell>
          <cell r="C70">
            <v>311</v>
          </cell>
          <cell r="D70">
            <v>744</v>
          </cell>
          <cell r="E70">
            <v>859</v>
          </cell>
          <cell r="F70">
            <v>164</v>
          </cell>
          <cell r="G70">
            <v>0.28000000000000003</v>
          </cell>
          <cell r="H70" t="e">
            <v>#N/A</v>
          </cell>
          <cell r="I70">
            <v>847</v>
          </cell>
          <cell r="J70">
            <v>12</v>
          </cell>
          <cell r="K70">
            <v>160</v>
          </cell>
          <cell r="L70">
            <v>0</v>
          </cell>
          <cell r="M70">
            <v>160</v>
          </cell>
          <cell r="N70">
            <v>600</v>
          </cell>
          <cell r="O70">
            <v>120</v>
          </cell>
          <cell r="P70">
            <v>0</v>
          </cell>
          <cell r="S70">
            <v>171.8</v>
          </cell>
          <cell r="T70">
            <v>400</v>
          </cell>
          <cell r="U70">
            <v>9.3364377182770664</v>
          </cell>
          <cell r="V70">
            <v>0.9545983701979045</v>
          </cell>
          <cell r="Y70">
            <v>151</v>
          </cell>
          <cell r="Z70">
            <v>136.19999999999999</v>
          </cell>
          <cell r="AA70">
            <v>164.4</v>
          </cell>
          <cell r="AB70">
            <v>153</v>
          </cell>
          <cell r="AC70" t="str">
            <v>м10з</v>
          </cell>
          <cell r="AD70" t="e">
            <v>#N/A</v>
          </cell>
        </row>
        <row r="71">
          <cell r="A71" t="str">
            <v>6777 МЯСНЫЕ С ГОВЯДИНОЙ ПМ сос п/о мгс 0.4кг  ОСТАНКИНО</v>
          </cell>
          <cell r="B71" t="str">
            <v>шт</v>
          </cell>
          <cell r="C71">
            <v>873.98</v>
          </cell>
          <cell r="D71">
            <v>1328</v>
          </cell>
          <cell r="E71">
            <v>1749</v>
          </cell>
          <cell r="F71">
            <v>402.98</v>
          </cell>
          <cell r="G71">
            <v>0.4</v>
          </cell>
          <cell r="H71" t="e">
            <v>#N/A</v>
          </cell>
          <cell r="I71">
            <v>1777</v>
          </cell>
          <cell r="J71">
            <v>-28</v>
          </cell>
          <cell r="K71">
            <v>400</v>
          </cell>
          <cell r="L71">
            <v>320</v>
          </cell>
          <cell r="M71">
            <v>600</v>
          </cell>
          <cell r="N71">
            <v>600</v>
          </cell>
          <cell r="O71">
            <v>400</v>
          </cell>
          <cell r="P71">
            <v>200</v>
          </cell>
          <cell r="S71">
            <v>349.8</v>
          </cell>
          <cell r="T71">
            <v>400</v>
          </cell>
          <cell r="U71">
            <v>9.4996569468267573</v>
          </cell>
          <cell r="V71">
            <v>1.1520297312750143</v>
          </cell>
          <cell r="Y71">
            <v>350.4</v>
          </cell>
          <cell r="Z71">
            <v>287.60000000000002</v>
          </cell>
          <cell r="AA71">
            <v>352.8</v>
          </cell>
          <cell r="AB71">
            <v>305</v>
          </cell>
          <cell r="AC71" t="str">
            <v>м122з</v>
          </cell>
          <cell r="AD71" t="e">
            <v>#N/A</v>
          </cell>
        </row>
        <row r="72">
          <cell r="A72" t="str">
            <v>6785 ВЕНСКАЯ САЛЯМИ п/к в/у 0.33кг 8шт.  ОСТАНКИНО</v>
          </cell>
          <cell r="B72" t="str">
            <v>шт</v>
          </cell>
          <cell r="C72">
            <v>64</v>
          </cell>
          <cell r="D72">
            <v>673</v>
          </cell>
          <cell r="E72">
            <v>444</v>
          </cell>
          <cell r="F72">
            <v>260</v>
          </cell>
          <cell r="G72">
            <v>0.33</v>
          </cell>
          <cell r="H72" t="e">
            <v>#N/A</v>
          </cell>
          <cell r="I72">
            <v>478</v>
          </cell>
          <cell r="J72">
            <v>-34</v>
          </cell>
          <cell r="K72">
            <v>120</v>
          </cell>
          <cell r="L72">
            <v>80</v>
          </cell>
          <cell r="M72">
            <v>80</v>
          </cell>
          <cell r="N72">
            <v>80</v>
          </cell>
          <cell r="O72">
            <v>160</v>
          </cell>
          <cell r="P72">
            <v>0</v>
          </cell>
          <cell r="S72">
            <v>88.8</v>
          </cell>
          <cell r="T72">
            <v>80</v>
          </cell>
          <cell r="U72">
            <v>9.6846846846846848</v>
          </cell>
          <cell r="V72">
            <v>2.9279279279279282</v>
          </cell>
          <cell r="Y72">
            <v>81.400000000000006</v>
          </cell>
          <cell r="Z72">
            <v>114.4</v>
          </cell>
          <cell r="AA72">
            <v>98.6</v>
          </cell>
          <cell r="AB72">
            <v>87</v>
          </cell>
          <cell r="AC72" t="str">
            <v>костик</v>
          </cell>
          <cell r="AD72" t="e">
            <v>#N/A</v>
          </cell>
        </row>
        <row r="73">
          <cell r="A73" t="str">
            <v>6787 СЕРВЕЛАТ КРЕМЛЕВСКИЙ в/к в/у 0,33кг 8шт.  ОСТАНКИНО</v>
          </cell>
          <cell r="B73" t="str">
            <v>шт</v>
          </cell>
          <cell r="C73">
            <v>726</v>
          </cell>
          <cell r="D73">
            <v>106</v>
          </cell>
          <cell r="E73">
            <v>404</v>
          </cell>
          <cell r="F73">
            <v>402</v>
          </cell>
          <cell r="G73">
            <v>0.33</v>
          </cell>
          <cell r="H73" t="e">
            <v>#N/A</v>
          </cell>
          <cell r="I73">
            <v>431</v>
          </cell>
          <cell r="J73">
            <v>-27</v>
          </cell>
          <cell r="K73">
            <v>0</v>
          </cell>
          <cell r="L73">
            <v>0</v>
          </cell>
          <cell r="M73">
            <v>120</v>
          </cell>
          <cell r="N73">
            <v>80</v>
          </cell>
          <cell r="O73">
            <v>120</v>
          </cell>
          <cell r="P73">
            <v>0</v>
          </cell>
          <cell r="S73">
            <v>80.8</v>
          </cell>
          <cell r="T73">
            <v>40</v>
          </cell>
          <cell r="U73">
            <v>9.4306930693069315</v>
          </cell>
          <cell r="V73">
            <v>4.9752475247524757</v>
          </cell>
          <cell r="Y73">
            <v>50.2</v>
          </cell>
          <cell r="Z73">
            <v>64.400000000000006</v>
          </cell>
          <cell r="AA73">
            <v>90.6</v>
          </cell>
          <cell r="AB73">
            <v>41</v>
          </cell>
          <cell r="AC73" t="str">
            <v>к720</v>
          </cell>
          <cell r="AD73" t="e">
            <v>#N/A</v>
          </cell>
        </row>
        <row r="74">
          <cell r="A74" t="str">
            <v>6791 СЕРВЕЛАТ ПРЕМИУМ в/к в/у 0,33кг 8шт.  ОСТАНКИНО</v>
          </cell>
          <cell r="B74" t="str">
            <v>шт</v>
          </cell>
          <cell r="C74">
            <v>775</v>
          </cell>
          <cell r="D74">
            <v>54</v>
          </cell>
          <cell r="E74">
            <v>736</v>
          </cell>
          <cell r="F74">
            <v>38</v>
          </cell>
          <cell r="G74">
            <v>0</v>
          </cell>
          <cell r="H74" t="e">
            <v>#N/A</v>
          </cell>
          <cell r="I74">
            <v>797</v>
          </cell>
          <cell r="J74">
            <v>-61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S74">
            <v>147.19999999999999</v>
          </cell>
          <cell r="U74">
            <v>0.25815217391304351</v>
          </cell>
          <cell r="V74">
            <v>0.25815217391304351</v>
          </cell>
          <cell r="Y74">
            <v>0</v>
          </cell>
          <cell r="Z74">
            <v>2.2000000000000002</v>
          </cell>
          <cell r="AA74">
            <v>151.6</v>
          </cell>
          <cell r="AB74">
            <v>82</v>
          </cell>
          <cell r="AC74" t="str">
            <v>вывод</v>
          </cell>
          <cell r="AD74" t="e">
            <v>#N/A</v>
          </cell>
        </row>
        <row r="75">
          <cell r="A75" t="str">
            <v>6793 БАЛЫКОВАЯ в/к в/у 0,33кг 8шт.  ОСТАНКИНО</v>
          </cell>
          <cell r="B75" t="str">
            <v>шт</v>
          </cell>
          <cell r="C75">
            <v>54</v>
          </cell>
          <cell r="D75">
            <v>1915</v>
          </cell>
          <cell r="E75">
            <v>582</v>
          </cell>
          <cell r="F75">
            <v>898</v>
          </cell>
          <cell r="G75">
            <v>0.33</v>
          </cell>
          <cell r="H75" t="e">
            <v>#N/A</v>
          </cell>
          <cell r="I75">
            <v>616</v>
          </cell>
          <cell r="J75">
            <v>-34</v>
          </cell>
          <cell r="K75">
            <v>200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S75">
            <v>116.4</v>
          </cell>
          <cell r="T75">
            <v>40</v>
          </cell>
          <cell r="U75">
            <v>9.7766323024054973</v>
          </cell>
          <cell r="V75">
            <v>7.7147766323024047</v>
          </cell>
          <cell r="Y75">
            <v>140</v>
          </cell>
          <cell r="Z75">
            <v>184.4</v>
          </cell>
          <cell r="AA75">
            <v>101.8</v>
          </cell>
          <cell r="AB75">
            <v>104</v>
          </cell>
          <cell r="AC75" t="str">
            <v>костик</v>
          </cell>
          <cell r="AD75" t="e">
            <v>#N/A</v>
          </cell>
        </row>
        <row r="76">
          <cell r="A76" t="str">
            <v>6794 БАЛЫКОВАЯ в/к в/у  ОСТАНКИНО</v>
          </cell>
          <cell r="B76" t="str">
            <v>кг</v>
          </cell>
          <cell r="C76">
            <v>22.507999999999999</v>
          </cell>
          <cell r="D76">
            <v>21.742999999999999</v>
          </cell>
          <cell r="E76">
            <v>27.923999999999999</v>
          </cell>
          <cell r="F76">
            <v>1.9830000000000001</v>
          </cell>
          <cell r="G76">
            <v>1</v>
          </cell>
          <cell r="H76" t="e">
            <v>#N/A</v>
          </cell>
          <cell r="I76">
            <v>36.119999999999997</v>
          </cell>
          <cell r="J76">
            <v>-8.195999999999998</v>
          </cell>
          <cell r="K76">
            <v>10</v>
          </cell>
          <cell r="L76">
            <v>10</v>
          </cell>
          <cell r="M76">
            <v>10</v>
          </cell>
          <cell r="N76">
            <v>0</v>
          </cell>
          <cell r="O76">
            <v>10</v>
          </cell>
          <cell r="P76">
            <v>0</v>
          </cell>
          <cell r="S76">
            <v>5.5847999999999995</v>
          </cell>
          <cell r="U76">
            <v>7.5173685718378467</v>
          </cell>
          <cell r="V76">
            <v>0.35507090674688446</v>
          </cell>
          <cell r="Y76">
            <v>6.5110000000000001</v>
          </cell>
          <cell r="Z76">
            <v>6.0404</v>
          </cell>
          <cell r="AA76">
            <v>5.8485999999999994</v>
          </cell>
          <cell r="AB76">
            <v>0.66200000000000003</v>
          </cell>
          <cell r="AC76" t="e">
            <v>#N/A</v>
          </cell>
          <cell r="AD76" t="e">
            <v>#N/A</v>
          </cell>
        </row>
        <row r="77">
          <cell r="A77" t="str">
            <v>6795 ОСТАНКИНСКАЯ в/к в/у 0,33кг 8шт.  ОСТАНКИНО</v>
          </cell>
          <cell r="B77" t="str">
            <v>шт</v>
          </cell>
          <cell r="C77">
            <v>27</v>
          </cell>
          <cell r="D77">
            <v>67</v>
          </cell>
          <cell r="E77">
            <v>2</v>
          </cell>
          <cell r="G77">
            <v>0.33</v>
          </cell>
          <cell r="H77" t="e">
            <v>#N/A</v>
          </cell>
          <cell r="I77">
            <v>22</v>
          </cell>
          <cell r="J77">
            <v>-20</v>
          </cell>
          <cell r="K77">
            <v>40</v>
          </cell>
          <cell r="L77">
            <v>0</v>
          </cell>
          <cell r="M77">
            <v>40</v>
          </cell>
          <cell r="N77">
            <v>0</v>
          </cell>
          <cell r="O77">
            <v>0</v>
          </cell>
          <cell r="P77">
            <v>0</v>
          </cell>
          <cell r="S77">
            <v>0.4</v>
          </cell>
          <cell r="U77">
            <v>200</v>
          </cell>
          <cell r="V77">
            <v>0</v>
          </cell>
          <cell r="Y77">
            <v>12</v>
          </cell>
          <cell r="Z77">
            <v>12.4</v>
          </cell>
          <cell r="AA77">
            <v>2.6</v>
          </cell>
          <cell r="AB77">
            <v>-6</v>
          </cell>
          <cell r="AC77" t="str">
            <v>костик</v>
          </cell>
          <cell r="AD77" t="e">
            <v>#N/A</v>
          </cell>
        </row>
        <row r="78">
          <cell r="A78" t="str">
            <v>6801 ОСТАНКИНСКАЯ вар п/о 0.4кг 8шт.  ОСТАНКИНО</v>
          </cell>
          <cell r="B78" t="str">
            <v>шт</v>
          </cell>
          <cell r="D78">
            <v>490</v>
          </cell>
          <cell r="E78">
            <v>134</v>
          </cell>
          <cell r="F78">
            <v>354</v>
          </cell>
          <cell r="G78">
            <v>0.4</v>
          </cell>
          <cell r="H78" t="e">
            <v>#N/A</v>
          </cell>
          <cell r="I78">
            <v>133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S78">
            <v>26.8</v>
          </cell>
          <cell r="U78">
            <v>13.208955223880597</v>
          </cell>
          <cell r="V78">
            <v>13.208955223880597</v>
          </cell>
          <cell r="Y78">
            <v>0</v>
          </cell>
          <cell r="Z78">
            <v>0</v>
          </cell>
          <cell r="AA78">
            <v>13.4</v>
          </cell>
          <cell r="AB78">
            <v>67</v>
          </cell>
          <cell r="AC78" t="e">
            <v>#N/A</v>
          </cell>
          <cell r="AD78" t="e">
            <v>#N/A</v>
          </cell>
        </row>
        <row r="79">
          <cell r="A79" t="str">
            <v>6802 ОСТАНКИНСКАЯ вар п/о  ОСТАНКИНО</v>
          </cell>
          <cell r="B79" t="str">
            <v>кг</v>
          </cell>
          <cell r="D79">
            <v>48.741999999999997</v>
          </cell>
          <cell r="E79">
            <v>0</v>
          </cell>
          <cell r="F79">
            <v>48.741999999999997</v>
          </cell>
          <cell r="G79">
            <v>1</v>
          </cell>
          <cell r="H79" t="e">
            <v>#N/A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S79">
            <v>0</v>
          </cell>
          <cell r="U79" t="e">
            <v>#DIV/0!</v>
          </cell>
          <cell r="V79" t="e">
            <v>#DIV/0!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 t="str">
            <v>увел</v>
          </cell>
          <cell r="AD79" t="e">
            <v>#N/A</v>
          </cell>
        </row>
        <row r="80">
          <cell r="A80" t="str">
            <v>6807 СЕРВЕЛАТ ЕВРОПЕЙСКИЙ в/к в/у 0,33кг 8шт.  ОСТАНКИНО</v>
          </cell>
          <cell r="B80" t="str">
            <v>шт</v>
          </cell>
          <cell r="C80">
            <v>10</v>
          </cell>
          <cell r="D80">
            <v>275</v>
          </cell>
          <cell r="E80">
            <v>147</v>
          </cell>
          <cell r="F80">
            <v>95</v>
          </cell>
          <cell r="G80">
            <v>0.33</v>
          </cell>
          <cell r="H80" t="e">
            <v>#N/A</v>
          </cell>
          <cell r="I80">
            <v>153</v>
          </cell>
          <cell r="J80">
            <v>-6</v>
          </cell>
          <cell r="K80">
            <v>80</v>
          </cell>
          <cell r="L80">
            <v>40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S80">
            <v>29.4</v>
          </cell>
          <cell r="T80">
            <v>40</v>
          </cell>
          <cell r="U80">
            <v>8.6734693877551017</v>
          </cell>
          <cell r="V80">
            <v>3.231292517006803</v>
          </cell>
          <cell r="Y80">
            <v>30.6</v>
          </cell>
          <cell r="Z80">
            <v>47.4</v>
          </cell>
          <cell r="AA80">
            <v>22.4</v>
          </cell>
          <cell r="AB80">
            <v>34</v>
          </cell>
          <cell r="AC80" t="str">
            <v>костик</v>
          </cell>
          <cell r="AD80" t="e">
            <v>#N/A</v>
          </cell>
        </row>
        <row r="81">
          <cell r="A81" t="str">
            <v>6829 МОЛОЧНЫЕ КЛАССИЧЕСКИЕ сос п/о мгс 2*4_С  ОСТАНКИНО</v>
          </cell>
          <cell r="B81" t="str">
            <v>кг</v>
          </cell>
          <cell r="C81">
            <v>457.63799999999998</v>
          </cell>
          <cell r="D81">
            <v>853.75300000000004</v>
          </cell>
          <cell r="E81">
            <v>750.23500000000001</v>
          </cell>
          <cell r="F81">
            <v>546.279</v>
          </cell>
          <cell r="G81">
            <v>1</v>
          </cell>
          <cell r="H81" t="e">
            <v>#N/A</v>
          </cell>
          <cell r="I81">
            <v>726</v>
          </cell>
          <cell r="J81">
            <v>24.235000000000014</v>
          </cell>
          <cell r="K81">
            <v>200</v>
          </cell>
          <cell r="L81">
            <v>0</v>
          </cell>
          <cell r="M81">
            <v>0</v>
          </cell>
          <cell r="N81">
            <v>200</v>
          </cell>
          <cell r="O81">
            <v>200</v>
          </cell>
          <cell r="P81">
            <v>200</v>
          </cell>
          <cell r="S81">
            <v>150.047</v>
          </cell>
          <cell r="T81">
            <v>100</v>
          </cell>
          <cell r="U81">
            <v>9.6388398301865426</v>
          </cell>
          <cell r="V81">
            <v>3.6407192413043914</v>
          </cell>
          <cell r="Y81">
            <v>182.90619999999998</v>
          </cell>
          <cell r="Z81">
            <v>161.46559999999999</v>
          </cell>
          <cell r="AA81">
            <v>145.74439999999998</v>
          </cell>
          <cell r="AB81">
            <v>110.51300000000001</v>
          </cell>
          <cell r="AC81" t="e">
            <v>#N/A</v>
          </cell>
          <cell r="AD81" t="e">
            <v>#N/A</v>
          </cell>
        </row>
        <row r="82">
          <cell r="A82" t="str">
            <v>6834 ПОСОЛЬСКАЯ ПМ с/к с/н в/у 1/100 10шт.  ОСТАНКИНО</v>
          </cell>
          <cell r="B82" t="str">
            <v>шт</v>
          </cell>
          <cell r="C82">
            <v>94</v>
          </cell>
          <cell r="D82">
            <v>1303</v>
          </cell>
          <cell r="E82">
            <v>284</v>
          </cell>
          <cell r="F82">
            <v>664</v>
          </cell>
          <cell r="G82">
            <v>0.1</v>
          </cell>
          <cell r="H82" t="e">
            <v>#N/A</v>
          </cell>
          <cell r="I82">
            <v>336</v>
          </cell>
          <cell r="J82">
            <v>-52</v>
          </cell>
          <cell r="K82">
            <v>100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S82">
            <v>56.8</v>
          </cell>
          <cell r="U82">
            <v>13.450704225352114</v>
          </cell>
          <cell r="V82">
            <v>11.690140845070424</v>
          </cell>
          <cell r="Y82">
            <v>98.4</v>
          </cell>
          <cell r="Z82">
            <v>130</v>
          </cell>
          <cell r="AA82">
            <v>55.8</v>
          </cell>
          <cell r="AB82">
            <v>104</v>
          </cell>
          <cell r="AC82" t="e">
            <v>#N/A</v>
          </cell>
          <cell r="AD82" t="e">
            <v>#N/A</v>
          </cell>
        </row>
        <row r="83">
          <cell r="A83" t="str">
            <v>6837 ФИЛЕЙНЫЕ Папа Может сос ц/о мгс 0.4кг  ОСТАНКИНО</v>
          </cell>
          <cell r="B83" t="str">
            <v>шт</v>
          </cell>
          <cell r="C83">
            <v>498</v>
          </cell>
          <cell r="D83">
            <v>1629</v>
          </cell>
          <cell r="E83">
            <v>1525</v>
          </cell>
          <cell r="F83">
            <v>575</v>
          </cell>
          <cell r="G83">
            <v>0.4</v>
          </cell>
          <cell r="H83" t="e">
            <v>#N/A</v>
          </cell>
          <cell r="I83">
            <v>1524</v>
          </cell>
          <cell r="J83">
            <v>1</v>
          </cell>
          <cell r="K83">
            <v>240</v>
          </cell>
          <cell r="L83">
            <v>600</v>
          </cell>
          <cell r="M83">
            <v>800</v>
          </cell>
          <cell r="N83">
            <v>0</v>
          </cell>
          <cell r="O83">
            <v>400</v>
          </cell>
          <cell r="P83">
            <v>400</v>
          </cell>
          <cell r="S83">
            <v>305</v>
          </cell>
          <cell r="U83">
            <v>9.8852459016393439</v>
          </cell>
          <cell r="V83">
            <v>1.8852459016393444</v>
          </cell>
          <cell r="Y83">
            <v>266.2</v>
          </cell>
          <cell r="Z83">
            <v>273</v>
          </cell>
          <cell r="AA83">
            <v>323</v>
          </cell>
          <cell r="AB83">
            <v>190</v>
          </cell>
          <cell r="AC83" t="e">
            <v>#N/A</v>
          </cell>
          <cell r="AD83" t="e">
            <v>#N/A</v>
          </cell>
        </row>
        <row r="84">
          <cell r="A84" t="str">
            <v>6852 МОЛОЧНЫЕ ПРЕМИУМ ПМ сос п/о в/ у 1/350  ОСТАНКИНО</v>
          </cell>
          <cell r="B84" t="str">
            <v>шт</v>
          </cell>
          <cell r="C84">
            <v>2058</v>
          </cell>
          <cell r="D84">
            <v>2617</v>
          </cell>
          <cell r="E84">
            <v>3286</v>
          </cell>
          <cell r="F84">
            <v>1232</v>
          </cell>
          <cell r="G84">
            <v>0.35</v>
          </cell>
          <cell r="H84" t="e">
            <v>#N/A</v>
          </cell>
          <cell r="I84">
            <v>3387</v>
          </cell>
          <cell r="J84">
            <v>-101</v>
          </cell>
          <cell r="K84">
            <v>480</v>
          </cell>
          <cell r="L84">
            <v>680</v>
          </cell>
          <cell r="M84">
            <v>1200</v>
          </cell>
          <cell r="N84">
            <v>800</v>
          </cell>
          <cell r="O84">
            <v>800</v>
          </cell>
          <cell r="P84">
            <v>800</v>
          </cell>
          <cell r="S84">
            <v>657.2</v>
          </cell>
          <cell r="T84">
            <v>400</v>
          </cell>
          <cell r="U84">
            <v>9.7261107729762628</v>
          </cell>
          <cell r="V84">
            <v>1.8746195982958003</v>
          </cell>
          <cell r="Y84">
            <v>727.2</v>
          </cell>
          <cell r="Z84">
            <v>580</v>
          </cell>
          <cell r="AA84">
            <v>663.6</v>
          </cell>
          <cell r="AB84">
            <v>476</v>
          </cell>
          <cell r="AC84" t="str">
            <v>увел</v>
          </cell>
          <cell r="AD84" t="str">
            <v>к500</v>
          </cell>
        </row>
        <row r="85">
          <cell r="A85" t="str">
            <v>6853 МОЛОЧНЫЕ ПРЕМИУМ ПМ сос п/о мгс 1*6  ОСТАНКИНО</v>
          </cell>
          <cell r="B85" t="str">
            <v>кг</v>
          </cell>
          <cell r="C85">
            <v>35.353000000000002</v>
          </cell>
          <cell r="D85">
            <v>276.12599999999998</v>
          </cell>
          <cell r="E85">
            <v>179.56100000000001</v>
          </cell>
          <cell r="F85">
            <v>69.521000000000001</v>
          </cell>
          <cell r="G85">
            <v>1</v>
          </cell>
          <cell r="H85" t="e">
            <v>#N/A</v>
          </cell>
          <cell r="I85">
            <v>176.9</v>
          </cell>
          <cell r="J85">
            <v>2.6610000000000014</v>
          </cell>
          <cell r="K85">
            <v>20</v>
          </cell>
          <cell r="L85">
            <v>90</v>
          </cell>
          <cell r="M85">
            <v>80</v>
          </cell>
          <cell r="N85">
            <v>0</v>
          </cell>
          <cell r="O85">
            <v>60</v>
          </cell>
          <cell r="P85">
            <v>0</v>
          </cell>
          <cell r="S85">
            <v>35.912199999999999</v>
          </cell>
          <cell r="U85">
            <v>8.8972828175383309</v>
          </cell>
          <cell r="V85">
            <v>1.9358602369111333</v>
          </cell>
          <cell r="Y85">
            <v>29.925400000000003</v>
          </cell>
          <cell r="Z85">
            <v>33.4602</v>
          </cell>
          <cell r="AA85">
            <v>40.610799999999998</v>
          </cell>
          <cell r="AB85">
            <v>28.716999999999999</v>
          </cell>
          <cell r="AC85" t="str">
            <v>костик</v>
          </cell>
          <cell r="AD85" t="str">
            <v>к40</v>
          </cell>
        </row>
        <row r="86">
          <cell r="A86" t="str">
            <v>6854 МОЛОЧНЫЕ ПРЕМИУМ ПМ сос п/о мгс 0.6кг  ОСТАНКИНО</v>
          </cell>
          <cell r="B86" t="str">
            <v>шт</v>
          </cell>
          <cell r="C86">
            <v>174</v>
          </cell>
          <cell r="D86">
            <v>512</v>
          </cell>
          <cell r="E86">
            <v>478</v>
          </cell>
          <cell r="F86">
            <v>176</v>
          </cell>
          <cell r="G86">
            <v>0.6</v>
          </cell>
          <cell r="H86" t="e">
            <v>#N/A</v>
          </cell>
          <cell r="I86">
            <v>510</v>
          </cell>
          <cell r="J86">
            <v>-32</v>
          </cell>
          <cell r="K86">
            <v>80</v>
          </cell>
          <cell r="L86">
            <v>240</v>
          </cell>
          <cell r="M86">
            <v>200</v>
          </cell>
          <cell r="N86">
            <v>0</v>
          </cell>
          <cell r="O86">
            <v>80</v>
          </cell>
          <cell r="P86">
            <v>0</v>
          </cell>
          <cell r="S86">
            <v>95.6</v>
          </cell>
          <cell r="T86">
            <v>80</v>
          </cell>
          <cell r="U86">
            <v>8.95397489539749</v>
          </cell>
          <cell r="V86">
            <v>1.8410041841004186</v>
          </cell>
          <cell r="Y86">
            <v>77.2</v>
          </cell>
          <cell r="Z86">
            <v>84.8</v>
          </cell>
          <cell r="AA86">
            <v>100.4</v>
          </cell>
          <cell r="AB86">
            <v>74</v>
          </cell>
          <cell r="AC86" t="str">
            <v>костик</v>
          </cell>
          <cell r="AD86" t="e">
            <v>#N/A</v>
          </cell>
        </row>
        <row r="87">
          <cell r="A87" t="str">
            <v>6861 ДОМАШНИЙ РЕЦЕПТ Коровино вар п/о  ОСТАНКИНО</v>
          </cell>
          <cell r="B87" t="str">
            <v>кг</v>
          </cell>
          <cell r="C87">
            <v>425.63</v>
          </cell>
          <cell r="D87">
            <v>1413.5440000000001</v>
          </cell>
          <cell r="E87">
            <v>427</v>
          </cell>
          <cell r="F87">
            <v>1368</v>
          </cell>
          <cell r="G87">
            <v>1</v>
          </cell>
          <cell r="H87" t="e">
            <v>#N/A</v>
          </cell>
          <cell r="I87">
            <v>426.9</v>
          </cell>
          <cell r="J87">
            <v>0.10000000000002274</v>
          </cell>
          <cell r="K87">
            <v>200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S87">
            <v>85.4</v>
          </cell>
          <cell r="U87">
            <v>18.360655737704917</v>
          </cell>
          <cell r="V87">
            <v>16.018735362997656</v>
          </cell>
          <cell r="Y87">
            <v>193.2</v>
          </cell>
          <cell r="Z87">
            <v>210</v>
          </cell>
          <cell r="AA87">
            <v>80.8</v>
          </cell>
          <cell r="AB87">
            <v>105.58</v>
          </cell>
          <cell r="AC87" t="str">
            <v>увел</v>
          </cell>
          <cell r="AD87" t="e">
            <v>#N/A</v>
          </cell>
        </row>
        <row r="88">
          <cell r="A88" t="str">
            <v>6862 ДОМАШНИЙ РЕЦЕПТ СО ШПИК. Коровино вар п/о  ОСТАНКИНО</v>
          </cell>
          <cell r="B88" t="str">
            <v>кг</v>
          </cell>
          <cell r="C88">
            <v>27.468</v>
          </cell>
          <cell r="D88">
            <v>99.504999999999995</v>
          </cell>
          <cell r="E88">
            <v>60.499000000000002</v>
          </cell>
          <cell r="F88">
            <v>60.542999999999999</v>
          </cell>
          <cell r="G88">
            <v>1</v>
          </cell>
          <cell r="H88" t="e">
            <v>#N/A</v>
          </cell>
          <cell r="I88">
            <v>67.099999999999994</v>
          </cell>
          <cell r="J88">
            <v>-6.600999999999992</v>
          </cell>
          <cell r="K88">
            <v>20</v>
          </cell>
          <cell r="L88">
            <v>0</v>
          </cell>
          <cell r="M88">
            <v>40</v>
          </cell>
          <cell r="N88">
            <v>0</v>
          </cell>
          <cell r="O88">
            <v>0</v>
          </cell>
          <cell r="P88">
            <v>0</v>
          </cell>
          <cell r="S88">
            <v>12.0998</v>
          </cell>
          <cell r="U88">
            <v>9.9623960726623579</v>
          </cell>
          <cell r="V88">
            <v>5.0036364237425408</v>
          </cell>
          <cell r="Y88">
            <v>12.1106</v>
          </cell>
          <cell r="Z88">
            <v>13.880799999999999</v>
          </cell>
          <cell r="AA88">
            <v>12.841200000000001</v>
          </cell>
          <cell r="AB88">
            <v>1.601</v>
          </cell>
          <cell r="AC88" t="e">
            <v>#N/A</v>
          </cell>
          <cell r="AD88" t="e">
            <v>#N/A</v>
          </cell>
        </row>
        <row r="89">
          <cell r="A89" t="str">
            <v>6865 ВЕТЧ.НЕЖНАЯ Коровино п/о  ОСТАНКИНО</v>
          </cell>
          <cell r="B89" t="str">
            <v>кг</v>
          </cell>
          <cell r="C89">
            <v>417.488</v>
          </cell>
          <cell r="D89">
            <v>4.54</v>
          </cell>
          <cell r="E89">
            <v>277.54500000000002</v>
          </cell>
          <cell r="F89">
            <v>139.94300000000001</v>
          </cell>
          <cell r="G89">
            <v>1</v>
          </cell>
          <cell r="H89" t="e">
            <v>#N/A</v>
          </cell>
          <cell r="I89">
            <v>271</v>
          </cell>
          <cell r="J89">
            <v>6.5450000000000159</v>
          </cell>
          <cell r="K89">
            <v>0</v>
          </cell>
          <cell r="L89">
            <v>80</v>
          </cell>
          <cell r="M89">
            <v>100</v>
          </cell>
          <cell r="N89">
            <v>50</v>
          </cell>
          <cell r="O89">
            <v>50</v>
          </cell>
          <cell r="P89">
            <v>50</v>
          </cell>
          <cell r="S89">
            <v>55.509</v>
          </cell>
          <cell r="T89">
            <v>60</v>
          </cell>
          <cell r="U89">
            <v>9.5469743645174656</v>
          </cell>
          <cell r="V89">
            <v>2.5210866706299879</v>
          </cell>
          <cell r="Y89">
            <v>81.265000000000001</v>
          </cell>
          <cell r="Z89">
            <v>43.798000000000002</v>
          </cell>
          <cell r="AA89">
            <v>52.544000000000004</v>
          </cell>
          <cell r="AB89">
            <v>26.658000000000001</v>
          </cell>
          <cell r="AC89" t="e">
            <v>#N/A</v>
          </cell>
          <cell r="AD89" t="str">
            <v>зв90</v>
          </cell>
        </row>
        <row r="90">
          <cell r="A90" t="str">
            <v>6870 С ГОВЯДИНОЙ СН сос п/о мгс 1*6  ОСТАНКИНО</v>
          </cell>
          <cell r="B90" t="str">
            <v>кг</v>
          </cell>
          <cell r="C90">
            <v>6.2489999999999997</v>
          </cell>
          <cell r="D90">
            <v>171.80600000000001</v>
          </cell>
          <cell r="E90">
            <v>126.639</v>
          </cell>
          <cell r="F90">
            <v>24.597999999999999</v>
          </cell>
          <cell r="G90">
            <v>1</v>
          </cell>
          <cell r="H90" t="e">
            <v>#N/A</v>
          </cell>
          <cell r="I90">
            <v>119.4</v>
          </cell>
          <cell r="J90">
            <v>7.2389999999999901</v>
          </cell>
          <cell r="K90">
            <v>20</v>
          </cell>
          <cell r="L90">
            <v>60</v>
          </cell>
          <cell r="M90">
            <v>50</v>
          </cell>
          <cell r="N90">
            <v>0</v>
          </cell>
          <cell r="O90">
            <v>30</v>
          </cell>
          <cell r="P90">
            <v>0</v>
          </cell>
          <cell r="S90">
            <v>25.3278</v>
          </cell>
          <cell r="T90">
            <v>50</v>
          </cell>
          <cell r="U90">
            <v>9.262470486974788</v>
          </cell>
          <cell r="V90">
            <v>0.97118581163780504</v>
          </cell>
          <cell r="Y90">
            <v>22.134399999999999</v>
          </cell>
          <cell r="Z90">
            <v>18.140799999999999</v>
          </cell>
          <cell r="AA90">
            <v>23.3582</v>
          </cell>
          <cell r="AB90">
            <v>18.125</v>
          </cell>
          <cell r="AC90" t="str">
            <v>костик</v>
          </cell>
          <cell r="AD90" t="e">
            <v>#N/A</v>
          </cell>
        </row>
        <row r="91">
          <cell r="A91" t="str">
            <v>6901 МЯСНИКС ПМ сос б/о мгс 1/160 14шт.  ОСТАНКИНО</v>
          </cell>
          <cell r="B91" t="str">
            <v>шт</v>
          </cell>
          <cell r="C91">
            <v>248</v>
          </cell>
          <cell r="D91">
            <v>6</v>
          </cell>
          <cell r="E91">
            <v>81</v>
          </cell>
          <cell r="F91">
            <v>167</v>
          </cell>
          <cell r="G91">
            <v>0.16</v>
          </cell>
          <cell r="H91" t="e">
            <v>#N/A</v>
          </cell>
          <cell r="I91">
            <v>87</v>
          </cell>
          <cell r="J91">
            <v>-6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S91">
            <v>16.2</v>
          </cell>
          <cell r="U91">
            <v>10.308641975308642</v>
          </cell>
          <cell r="V91">
            <v>10.308641975308642</v>
          </cell>
          <cell r="Y91">
            <v>43</v>
          </cell>
          <cell r="Z91">
            <v>17.8</v>
          </cell>
          <cell r="AA91">
            <v>15.4</v>
          </cell>
          <cell r="AB91">
            <v>29</v>
          </cell>
          <cell r="AC91" t="str">
            <v>костик</v>
          </cell>
          <cell r="AD91" t="e">
            <v>#N/A</v>
          </cell>
        </row>
        <row r="92">
          <cell r="A92" t="str">
            <v>6909 ДЛЯ ДЕТЕЙ сос п/о мгс 0.33кг 8шт.  ОСТАНКИНО</v>
          </cell>
          <cell r="B92" t="str">
            <v>шт</v>
          </cell>
          <cell r="C92">
            <v>-1</v>
          </cell>
          <cell r="D92">
            <v>762</v>
          </cell>
          <cell r="E92">
            <v>424</v>
          </cell>
          <cell r="F92">
            <v>312</v>
          </cell>
          <cell r="G92">
            <v>0.33</v>
          </cell>
          <cell r="H92">
            <v>30</v>
          </cell>
          <cell r="I92">
            <v>475</v>
          </cell>
          <cell r="J92">
            <v>-51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120</v>
          </cell>
          <cell r="P92">
            <v>120</v>
          </cell>
          <cell r="S92">
            <v>84.8</v>
          </cell>
          <cell r="T92">
            <v>200</v>
          </cell>
          <cell r="U92">
            <v>8.8679245283018879</v>
          </cell>
          <cell r="V92">
            <v>3.6792452830188682</v>
          </cell>
          <cell r="Y92">
            <v>0</v>
          </cell>
          <cell r="Z92">
            <v>58.2</v>
          </cell>
          <cell r="AA92">
            <v>52.6</v>
          </cell>
          <cell r="AB92">
            <v>164</v>
          </cell>
          <cell r="AC92" t="str">
            <v>костик</v>
          </cell>
          <cell r="AD92" t="e">
            <v>#N/A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C93">
            <v>551</v>
          </cell>
          <cell r="D93">
            <v>126</v>
          </cell>
          <cell r="E93">
            <v>525</v>
          </cell>
          <cell r="F93">
            <v>126</v>
          </cell>
          <cell r="G93">
            <v>0.18</v>
          </cell>
          <cell r="H93" t="e">
            <v>#N/A</v>
          </cell>
          <cell r="I93">
            <v>543</v>
          </cell>
          <cell r="J93">
            <v>-18</v>
          </cell>
          <cell r="K93">
            <v>70</v>
          </cell>
          <cell r="L93">
            <v>80</v>
          </cell>
          <cell r="M93">
            <v>240</v>
          </cell>
          <cell r="N93">
            <v>0</v>
          </cell>
          <cell r="O93">
            <v>0</v>
          </cell>
          <cell r="P93">
            <v>0</v>
          </cell>
          <cell r="S93">
            <v>105</v>
          </cell>
          <cell r="T93">
            <v>120</v>
          </cell>
          <cell r="U93">
            <v>6.0571428571428569</v>
          </cell>
          <cell r="V93">
            <v>1.2</v>
          </cell>
          <cell r="Y93">
            <v>136</v>
          </cell>
          <cell r="Z93">
            <v>81.8</v>
          </cell>
          <cell r="AA93">
            <v>94.4</v>
          </cell>
          <cell r="AB93">
            <v>138</v>
          </cell>
          <cell r="AC93" t="str">
            <v>костик</v>
          </cell>
          <cell r="AD93" t="e">
            <v>#N/A</v>
          </cell>
        </row>
        <row r="94">
          <cell r="A94" t="str">
            <v>БОНУС ДОМАШНИЙ РЕЦЕПТ Коровино 0.5кг 8шт. (6305)</v>
          </cell>
          <cell r="B94" t="str">
            <v>шт</v>
          </cell>
          <cell r="C94">
            <v>7</v>
          </cell>
          <cell r="D94">
            <v>72</v>
          </cell>
          <cell r="E94">
            <v>50</v>
          </cell>
          <cell r="F94">
            <v>27</v>
          </cell>
          <cell r="G94">
            <v>0</v>
          </cell>
          <cell r="H94" t="e">
            <v>#N/A</v>
          </cell>
          <cell r="I94">
            <v>52</v>
          </cell>
          <cell r="J94">
            <v>-2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S94">
            <v>10</v>
          </cell>
          <cell r="U94">
            <v>2.7</v>
          </cell>
          <cell r="V94">
            <v>2.7</v>
          </cell>
          <cell r="Y94">
            <v>4</v>
          </cell>
          <cell r="Z94">
            <v>4.4000000000000004</v>
          </cell>
          <cell r="AA94">
            <v>8.1999999999999993</v>
          </cell>
          <cell r="AB94">
            <v>9</v>
          </cell>
          <cell r="AC94" t="e">
            <v>#N/A</v>
          </cell>
          <cell r="AD94" t="e">
            <v>#N/A</v>
          </cell>
        </row>
        <row r="95">
          <cell r="A95" t="str">
            <v>БОНУС ДОМАШНИЙ РЕЦЕПТ Коровино вар п/о (5324)</v>
          </cell>
          <cell r="B95" t="str">
            <v>кг</v>
          </cell>
          <cell r="C95">
            <v>4.4340000000000002</v>
          </cell>
          <cell r="D95">
            <v>65.992000000000004</v>
          </cell>
          <cell r="E95">
            <v>38.143000000000001</v>
          </cell>
          <cell r="F95">
            <v>26.291</v>
          </cell>
          <cell r="G95">
            <v>0</v>
          </cell>
          <cell r="H95" t="e">
            <v>#N/A</v>
          </cell>
          <cell r="I95">
            <v>44</v>
          </cell>
          <cell r="J95">
            <v>-5.8569999999999993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S95">
            <v>7.6286000000000005</v>
          </cell>
          <cell r="U95">
            <v>3.4463728600267411</v>
          </cell>
          <cell r="V95">
            <v>3.4463728600267411</v>
          </cell>
          <cell r="Y95">
            <v>5.8837999999999999</v>
          </cell>
          <cell r="Z95">
            <v>7.1006</v>
          </cell>
          <cell r="AA95">
            <v>7.6031999999999993</v>
          </cell>
          <cell r="AB95">
            <v>10.037000000000001</v>
          </cell>
          <cell r="AC95" t="e">
            <v>#N/A</v>
          </cell>
          <cell r="AD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849</v>
          </cell>
          <cell r="D96">
            <v>9</v>
          </cell>
          <cell r="E96">
            <v>233</v>
          </cell>
          <cell r="F96">
            <v>616</v>
          </cell>
          <cell r="G96">
            <v>0</v>
          </cell>
          <cell r="H96">
            <v>0</v>
          </cell>
          <cell r="I96">
            <v>242</v>
          </cell>
          <cell r="J96">
            <v>-9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S96">
            <v>46.6</v>
          </cell>
          <cell r="U96">
            <v>13.218884120171673</v>
          </cell>
          <cell r="V96">
            <v>13.218884120171673</v>
          </cell>
          <cell r="Y96">
            <v>27.4</v>
          </cell>
          <cell r="Z96">
            <v>32</v>
          </cell>
          <cell r="AA96">
            <v>46</v>
          </cell>
          <cell r="AB96">
            <v>55</v>
          </cell>
          <cell r="AC96">
            <v>0</v>
          </cell>
          <cell r="AD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460.85</v>
          </cell>
          <cell r="D97">
            <v>100</v>
          </cell>
          <cell r="E97">
            <v>270.28199999999998</v>
          </cell>
          <cell r="F97">
            <v>290.56799999999998</v>
          </cell>
          <cell r="G97">
            <v>0</v>
          </cell>
          <cell r="H97">
            <v>0</v>
          </cell>
          <cell r="I97">
            <v>266</v>
          </cell>
          <cell r="J97">
            <v>4.2819999999999823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S97">
            <v>54.056399999999996</v>
          </cell>
          <cell r="U97">
            <v>5.3752747130774523</v>
          </cell>
          <cell r="V97">
            <v>5.3752747130774523</v>
          </cell>
          <cell r="Y97">
            <v>61.642600000000002</v>
          </cell>
          <cell r="Z97">
            <v>62.715800000000002</v>
          </cell>
          <cell r="AA97">
            <v>55.345399999999998</v>
          </cell>
          <cell r="AB97">
            <v>29.02</v>
          </cell>
          <cell r="AC97">
            <v>0</v>
          </cell>
          <cell r="AD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13.09.2024 - 19.09.2024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681.09500000000003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</v>
          </cell>
          <cell r="F8">
            <v>613.14300000000003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1806.077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150.405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</v>
          </cell>
          <cell r="F12">
            <v>3092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21</v>
          </cell>
          <cell r="F13">
            <v>5458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21</v>
          </cell>
          <cell r="F14">
            <v>5995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338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F16">
            <v>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298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F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433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1514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F22">
            <v>838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1</v>
          </cell>
          <cell r="F23">
            <v>687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F24">
            <v>659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</v>
          </cell>
          <cell r="F25">
            <v>1186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4</v>
          </cell>
          <cell r="F26">
            <v>460.14299999999997</v>
          </cell>
        </row>
        <row r="27">
          <cell r="A27" t="str">
            <v xml:space="preserve"> 201  Ветчина Нежная ТМ Особый рецепт, (2,5кг), ПОКОМ</v>
          </cell>
          <cell r="D27">
            <v>10</v>
          </cell>
          <cell r="F27">
            <v>5867.5290000000005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4.8</v>
          </cell>
          <cell r="F28">
            <v>427.29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</v>
          </cell>
          <cell r="F30">
            <v>568.06299999999999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4</v>
          </cell>
          <cell r="F32">
            <v>254.78299999999999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</v>
          </cell>
          <cell r="F33">
            <v>247.517</v>
          </cell>
        </row>
        <row r="34">
          <cell r="A34" t="str">
            <v xml:space="preserve"> 240  Колбаса Салями охотничья, ВЕС. ПОКОМ</v>
          </cell>
          <cell r="F34">
            <v>45.57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7.2</v>
          </cell>
          <cell r="F35">
            <v>558.44500000000005</v>
          </cell>
        </row>
        <row r="36">
          <cell r="A36" t="str">
            <v xml:space="preserve"> 247  Сардельки Нежные, ВЕС.  ПОКОМ</v>
          </cell>
          <cell r="D36">
            <v>1.3</v>
          </cell>
          <cell r="F36">
            <v>173.40100000000001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176.86600000000001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3.9</v>
          </cell>
          <cell r="F38">
            <v>1280.643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133.35300000000001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251.261</v>
          </cell>
        </row>
        <row r="41">
          <cell r="A41" t="str">
            <v xml:space="preserve"> 263  Шпикачки Стародворские, ВЕС.  ПОКОМ</v>
          </cell>
          <cell r="F41">
            <v>108.554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256.59100000000001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0.7</v>
          </cell>
          <cell r="F43">
            <v>214.636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199.124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</v>
          </cell>
          <cell r="F45">
            <v>1768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11</v>
          </cell>
          <cell r="F46">
            <v>4080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</v>
          </cell>
          <cell r="F47">
            <v>4670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F49">
            <v>666.97400000000005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F50">
            <v>775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6</v>
          </cell>
          <cell r="F51">
            <v>1579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5</v>
          </cell>
          <cell r="F52">
            <v>244.43299999999999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4</v>
          </cell>
          <cell r="F53">
            <v>2063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14</v>
          </cell>
          <cell r="F54">
            <v>3317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4.3</v>
          </cell>
          <cell r="F55">
            <v>110.944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5</v>
          </cell>
          <cell r="F56">
            <v>255.46899999999999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</v>
          </cell>
          <cell r="F57">
            <v>1668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6</v>
          </cell>
          <cell r="F58">
            <v>2507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7</v>
          </cell>
          <cell r="F59">
            <v>1356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423.495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5.2</v>
          </cell>
          <cell r="F61">
            <v>796.88800000000003</v>
          </cell>
        </row>
        <row r="62">
          <cell r="A62" t="str">
            <v xml:space="preserve"> 316  Колбаса Нежная ТМ Зареченские ВЕС  ПОКОМ</v>
          </cell>
          <cell r="F62">
            <v>99.102999999999994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20.850999999999999</v>
          </cell>
        </row>
        <row r="64">
          <cell r="A64" t="str">
            <v xml:space="preserve"> 318  Сосиски Датские ТМ Зареченские, ВЕС  ПОКОМ</v>
          </cell>
          <cell r="D64">
            <v>1.35</v>
          </cell>
          <cell r="F64">
            <v>3096.9160000000002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11</v>
          </cell>
          <cell r="F65">
            <v>6082</v>
          </cell>
        </row>
        <row r="66">
          <cell r="A66" t="str">
            <v xml:space="preserve"> 320  Ветчина Нежная ТМ Зареченские,большой батон, ВЕС ПОКОМ</v>
          </cell>
          <cell r="F66">
            <v>4.3</v>
          </cell>
        </row>
        <row r="67">
          <cell r="A67" t="str">
            <v xml:space="preserve"> 321  Колбаса Сервелат Пражский ТМ Зареченские, ВЕС ПОКОМ</v>
          </cell>
          <cell r="F67">
            <v>14.302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5</v>
          </cell>
          <cell r="F68">
            <v>4077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5</v>
          </cell>
          <cell r="F69">
            <v>1530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2</v>
          </cell>
          <cell r="F70">
            <v>593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2</v>
          </cell>
          <cell r="F71">
            <v>556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F72">
            <v>655.16200000000003</v>
          </cell>
        </row>
        <row r="73">
          <cell r="A73" t="str">
            <v xml:space="preserve"> 334  Паштет Любительский ТМ Стародворье ламистер 0,1 кг  ПОКОМ</v>
          </cell>
          <cell r="F73">
            <v>403</v>
          </cell>
        </row>
        <row r="74">
          <cell r="A74" t="str">
            <v xml:space="preserve"> 335  Колбаса Сливушка ТМ Вязанка. ВЕС.  ПОКОМ </v>
          </cell>
          <cell r="F74">
            <v>273.59899999999999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1</v>
          </cell>
          <cell r="F75">
            <v>3679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1</v>
          </cell>
          <cell r="F76">
            <v>2752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2.4</v>
          </cell>
          <cell r="F77">
            <v>466.036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F78">
            <v>376.24599999999998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1.6</v>
          </cell>
          <cell r="F79">
            <v>775.16399999999999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0.8</v>
          </cell>
          <cell r="F80">
            <v>451.95499999999998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F81">
            <v>146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F82">
            <v>409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2</v>
          </cell>
          <cell r="F83">
            <v>393</v>
          </cell>
        </row>
        <row r="84">
          <cell r="A84" t="str">
            <v xml:space="preserve"> 360  Колбаса Салями Финская, Вязанка фиброуз в/у 0.35кг, ПОКОМ</v>
          </cell>
          <cell r="F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209.57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F86">
            <v>610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2</v>
          </cell>
          <cell r="F87">
            <v>1060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7</v>
          </cell>
          <cell r="F88">
            <v>1543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F89">
            <v>23</v>
          </cell>
        </row>
        <row r="90">
          <cell r="A90" t="str">
            <v xml:space="preserve"> 388  Сосиски Восточные Халяль ТМ Вязанка 0,33 кг АК. ПОКОМ</v>
          </cell>
          <cell r="F90">
            <v>18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F91">
            <v>10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</v>
          </cell>
          <cell r="F92">
            <v>351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137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10</v>
          </cell>
          <cell r="F94">
            <v>7334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2.2000000000000002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</v>
          </cell>
          <cell r="F96">
            <v>9072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16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129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160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143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66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2</v>
          </cell>
          <cell r="F102">
            <v>366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2</v>
          </cell>
          <cell r="F103">
            <v>19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211.2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8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6</v>
          </cell>
          <cell r="F106">
            <v>839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214.35400000000001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5</v>
          </cell>
          <cell r="F108">
            <v>382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173</v>
          </cell>
        </row>
        <row r="110">
          <cell r="A110" t="str">
            <v xml:space="preserve"> 438  Колбаса Филедворская 0,4 кг. ТМ Стародворье  ПОКОМ</v>
          </cell>
          <cell r="F110">
            <v>319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166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118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266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337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6.4</v>
          </cell>
          <cell r="F115">
            <v>422.97699999999998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2.5</v>
          </cell>
          <cell r="F116">
            <v>3724.9259999999999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20.100000000000001</v>
          </cell>
          <cell r="F117">
            <v>7957.1239999999998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F118">
            <v>3193.8989999999999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F119">
            <v>71.304000000000002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F120">
            <v>80.605000000000004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F121">
            <v>229.626</v>
          </cell>
        </row>
        <row r="122">
          <cell r="A122" t="str">
            <v xml:space="preserve"> 467  Колбаса Филейная 0,5кг ТМ Особый рецепт  ПОКОМ</v>
          </cell>
          <cell r="D122">
            <v>1</v>
          </cell>
          <cell r="F122">
            <v>351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D123">
            <v>6</v>
          </cell>
          <cell r="F123">
            <v>601</v>
          </cell>
        </row>
        <row r="124">
          <cell r="A124" t="str">
            <v xml:space="preserve"> 472  Колбаса Молочная ВЕС ТМ Зареченские  ПОКОМ</v>
          </cell>
          <cell r="F124">
            <v>4.2</v>
          </cell>
        </row>
        <row r="125">
          <cell r="A125" t="str">
            <v xml:space="preserve"> 473  Ветчина Рубленая ВЕС ТМ Зареченские  ПОКОМ</v>
          </cell>
          <cell r="D125">
            <v>1.5</v>
          </cell>
          <cell r="F125">
            <v>18.45</v>
          </cell>
        </row>
        <row r="126">
          <cell r="A126" t="str">
            <v xml:space="preserve"> 474  Колбаса Молочная 0,4кг ТМ Зареченские  ПОКОМ</v>
          </cell>
          <cell r="F126">
            <v>6</v>
          </cell>
        </row>
        <row r="127">
          <cell r="A127" t="str">
            <v xml:space="preserve"> 475  Колбаса Нежная 0,4кг ТМ Зареченские  ПОКОМ</v>
          </cell>
          <cell r="F127">
            <v>6</v>
          </cell>
        </row>
        <row r="128">
          <cell r="A128" t="str">
            <v xml:space="preserve"> 476  Колбаса Нежная со шпиком 0,4кг ТМ Зареченские  ПОКОМ</v>
          </cell>
          <cell r="F128">
            <v>4</v>
          </cell>
        </row>
        <row r="129">
          <cell r="A129" t="str">
            <v xml:space="preserve"> 477  Ветчина Рубленая 0,4кг ТМ Зареченские  ПОКОМ</v>
          </cell>
          <cell r="F129">
            <v>5</v>
          </cell>
        </row>
        <row r="130">
          <cell r="A130" t="str">
            <v xml:space="preserve"> 478  Сардельки Зареченские ВЕС ТМ Зареченские  ПОКОМ</v>
          </cell>
          <cell r="D130">
            <v>1.35</v>
          </cell>
          <cell r="F130">
            <v>78.004999999999995</v>
          </cell>
        </row>
        <row r="131">
          <cell r="A131" t="str">
            <v xml:space="preserve"> 479  Шпикачки Зареченские ВЕС ТМ Зареченские  ПОКОМ</v>
          </cell>
          <cell r="F131">
            <v>52.911000000000001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6</v>
          </cell>
          <cell r="F133">
            <v>580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33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1</v>
          </cell>
          <cell r="F135">
            <v>443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1</v>
          </cell>
          <cell r="F136">
            <v>682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1</v>
          </cell>
          <cell r="F137">
            <v>864</v>
          </cell>
        </row>
        <row r="138">
          <cell r="A138" t="str">
            <v>!!!ВЫВЕДЕНА!!! Сосиски Хот-дог ВЕС (лоток с ср.защ.атм.)   СПК</v>
          </cell>
          <cell r="D138">
            <v>2</v>
          </cell>
          <cell r="F138">
            <v>2</v>
          </cell>
        </row>
        <row r="139">
          <cell r="A139" t="str">
            <v>3215 ВЕТЧ.МЯСНАЯ Папа может п/о 0.4кг 8шт.    ОСТАНКИНО</v>
          </cell>
          <cell r="D139">
            <v>594</v>
          </cell>
          <cell r="F139">
            <v>594</v>
          </cell>
        </row>
        <row r="140">
          <cell r="A140" t="str">
            <v>3684 ПРЕСИЖН с/к в/у 1/250 8шт.   ОСТАНКИНО</v>
          </cell>
          <cell r="D140">
            <v>48</v>
          </cell>
          <cell r="F140">
            <v>53</v>
          </cell>
        </row>
        <row r="141">
          <cell r="A141" t="str">
            <v>3812 СОЧНЫЕ сос п/о мгс 2*2  ОСТАНКИНО</v>
          </cell>
          <cell r="D141">
            <v>1784.1</v>
          </cell>
          <cell r="F141">
            <v>1784.1</v>
          </cell>
        </row>
        <row r="142">
          <cell r="A142" t="str">
            <v>4063 МЯСНАЯ Папа может вар п/о_Л   ОСТАНКИНО</v>
          </cell>
          <cell r="D142">
            <v>1964.35</v>
          </cell>
          <cell r="F142">
            <v>1964.35</v>
          </cell>
        </row>
        <row r="143">
          <cell r="A143" t="str">
            <v>4117 ЭКСТРА Папа может с/к в/у_Л   ОСТАНКИНО</v>
          </cell>
          <cell r="D143">
            <v>82.6</v>
          </cell>
          <cell r="F143">
            <v>82.6</v>
          </cell>
        </row>
        <row r="144">
          <cell r="A144" t="str">
            <v>4555 Докторская ГОСТ вар п/о ОСТАНКИНО</v>
          </cell>
          <cell r="D144">
            <v>15.05</v>
          </cell>
          <cell r="F144">
            <v>15.05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118.5</v>
          </cell>
          <cell r="F145">
            <v>118.5</v>
          </cell>
        </row>
        <row r="146">
          <cell r="A146" t="str">
            <v>4691 ШЕЙКА КОПЧЕНАЯ к/в мл/к в/у 300*6  ОСТАНКИНО</v>
          </cell>
          <cell r="D146">
            <v>65</v>
          </cell>
          <cell r="F146">
            <v>72</v>
          </cell>
        </row>
        <row r="147">
          <cell r="A147" t="str">
            <v>4813 ФИЛЕЙНАЯ Папа может вар п/о_Л   ОСТАНКИНО</v>
          </cell>
          <cell r="D147">
            <v>530.04999999999995</v>
          </cell>
          <cell r="F147">
            <v>530.04999999999995</v>
          </cell>
        </row>
        <row r="148">
          <cell r="A148" t="str">
            <v>4993 САЛЯМИ ИТАЛЬЯНСКАЯ с/к в/у 1/250*8_120c ОСТАНКИНО</v>
          </cell>
          <cell r="D148">
            <v>449</v>
          </cell>
          <cell r="F148">
            <v>449</v>
          </cell>
        </row>
        <row r="149">
          <cell r="A149" t="str">
            <v>5246 ДОКТОРСКАЯ ПРЕМИУМ вар б/о мгс_30с ОСТАНКИНО</v>
          </cell>
          <cell r="D149">
            <v>82.4</v>
          </cell>
          <cell r="F149">
            <v>82.4</v>
          </cell>
        </row>
        <row r="150">
          <cell r="A150" t="str">
            <v>5341 СЕРВЕЛАТ ОХОТНИЧИЙ в/к в/у  ОСТАНКИНО</v>
          </cell>
          <cell r="D150">
            <v>542.96</v>
          </cell>
          <cell r="F150">
            <v>542.96</v>
          </cell>
        </row>
        <row r="151">
          <cell r="A151" t="str">
            <v>5483 ЭКСТРА Папа может с/к в/у 1/250 8шт.   ОСТАНКИНО</v>
          </cell>
          <cell r="D151">
            <v>1241</v>
          </cell>
          <cell r="F151">
            <v>1241</v>
          </cell>
        </row>
        <row r="152">
          <cell r="A152" t="str">
            <v>5533 СОЧНЫЕ сос п/о в/у 1/350 8шт_45с   ОСТАНКИНО</v>
          </cell>
          <cell r="D152">
            <v>655</v>
          </cell>
          <cell r="F152">
            <v>655</v>
          </cell>
        </row>
        <row r="153">
          <cell r="A153" t="str">
            <v>5544 Сервелат Финский в/к в/у_45с НОВАЯ ОСТАНКИНО</v>
          </cell>
          <cell r="D153">
            <v>1290.8</v>
          </cell>
          <cell r="F153">
            <v>1290.8</v>
          </cell>
        </row>
        <row r="154">
          <cell r="A154" t="str">
            <v>5679 САЛЯМИ ИТАЛЬЯНСКАЯ с/к в/у 1/150_60с ОСТАНКИНО</v>
          </cell>
          <cell r="D154">
            <v>543</v>
          </cell>
          <cell r="F154">
            <v>548</v>
          </cell>
        </row>
        <row r="155">
          <cell r="A155" t="str">
            <v>5682 САЛЯМИ МЕЛКОЗЕРНЕНАЯ с/к в/у 1/120_60с   ОСТАНКИНО</v>
          </cell>
          <cell r="D155">
            <v>2570</v>
          </cell>
          <cell r="F155">
            <v>2570</v>
          </cell>
        </row>
        <row r="156">
          <cell r="A156" t="str">
            <v>5698 СЫТНЫЕ Папа может сар б/о мгс 1*3_Маяк  ОСТАНКИНО</v>
          </cell>
          <cell r="D156">
            <v>264.7</v>
          </cell>
          <cell r="F156">
            <v>264.7</v>
          </cell>
        </row>
        <row r="157">
          <cell r="A157" t="str">
            <v>5706 АРОМАТНАЯ Папа может с/к в/у 1/250 8шт.  ОСТАНКИНО</v>
          </cell>
          <cell r="D157">
            <v>987</v>
          </cell>
          <cell r="F157">
            <v>987</v>
          </cell>
        </row>
        <row r="158">
          <cell r="A158" t="str">
            <v>5708 ПОСОЛЬСКАЯ Папа может с/к в/у ОСТАНКИНО</v>
          </cell>
          <cell r="D158">
            <v>98.8</v>
          </cell>
          <cell r="F158">
            <v>98.8</v>
          </cell>
        </row>
        <row r="159">
          <cell r="A159" t="str">
            <v>5820 СЛИВОЧНЫЕ Папа может сос п/о мгс 2*2_45с   ОСТАНКИНО</v>
          </cell>
          <cell r="D159">
            <v>151.19999999999999</v>
          </cell>
          <cell r="F159">
            <v>151.19999999999999</v>
          </cell>
        </row>
        <row r="160">
          <cell r="A160" t="str">
            <v>5851 ЭКСТРА Папа может вар п/о   ОСТАНКИНО</v>
          </cell>
          <cell r="D160">
            <v>348.8</v>
          </cell>
          <cell r="F160">
            <v>348.8</v>
          </cell>
        </row>
        <row r="161">
          <cell r="A161" t="str">
            <v>5931 ОХОТНИЧЬЯ Папа может с/к в/у 1/220 8шт.   ОСТАНКИНО</v>
          </cell>
          <cell r="D161">
            <v>1372</v>
          </cell>
          <cell r="F161">
            <v>1372</v>
          </cell>
        </row>
        <row r="162">
          <cell r="A162" t="str">
            <v>5992 ВРЕМЯ ОКРОШКИ Папа может вар п/о 0.4кг   ОСТАНКИНО</v>
          </cell>
          <cell r="D162">
            <v>74</v>
          </cell>
          <cell r="F162">
            <v>74</v>
          </cell>
        </row>
        <row r="163">
          <cell r="A163" t="str">
            <v>6004 РАГУ СВИНОЕ 1кг 8шт.зам_120с ОСТАНКИНО</v>
          </cell>
          <cell r="D163">
            <v>182</v>
          </cell>
          <cell r="F163">
            <v>182</v>
          </cell>
        </row>
        <row r="164">
          <cell r="A164" t="str">
            <v>6113 СОЧНЫЕ сос п/о мгс 1*6_Ашан  ОСТАНКИНО</v>
          </cell>
          <cell r="D164">
            <v>2117.1999999999998</v>
          </cell>
          <cell r="F164">
            <v>2117.1999999999998</v>
          </cell>
        </row>
        <row r="165">
          <cell r="A165" t="str">
            <v>6200 ГРУДИНКА ПРЕМИУМ к/в мл/к в/у 0.3кг  ОСТАНКИНО</v>
          </cell>
          <cell r="D165">
            <v>78</v>
          </cell>
          <cell r="F165">
            <v>85</v>
          </cell>
        </row>
        <row r="166">
          <cell r="A166" t="str">
            <v>6206 СВИНИНА ПО-ДОМАШНЕМУ к/в мл/к в/у 0.3кг  ОСТАНКИНО</v>
          </cell>
          <cell r="D166">
            <v>611</v>
          </cell>
          <cell r="F166">
            <v>611</v>
          </cell>
        </row>
        <row r="167">
          <cell r="A167" t="str">
            <v>6221 НЕАПОЛИТАНСКИЙ ДУЭТ с/к с/н мгс 1/90  ОСТАНКИНО</v>
          </cell>
          <cell r="D167">
            <v>77</v>
          </cell>
          <cell r="F167">
            <v>77</v>
          </cell>
        </row>
        <row r="168">
          <cell r="A168" t="str">
            <v>6228 МЯСНОЕ АССОРТИ к/з с/н мгс 1/90 10шт.  ОСТАНКИНО</v>
          </cell>
          <cell r="D168">
            <v>483</v>
          </cell>
          <cell r="F168">
            <v>483</v>
          </cell>
        </row>
        <row r="169">
          <cell r="A169" t="str">
            <v>6247 ДОМАШНЯЯ Папа может вар п/о 0,4кг 8шт.  ОСТАНКИНО</v>
          </cell>
          <cell r="D169">
            <v>230</v>
          </cell>
          <cell r="F169">
            <v>230</v>
          </cell>
        </row>
        <row r="170">
          <cell r="A170" t="str">
            <v>6253 МОЛОЧНЫЕ Коровино сос п/о мгс 1.5*6  ОСТАНКИНО</v>
          </cell>
          <cell r="D170">
            <v>33.799999999999997</v>
          </cell>
          <cell r="F170">
            <v>33.799999999999997</v>
          </cell>
        </row>
        <row r="171">
          <cell r="A171" t="str">
            <v>6268 ГОВЯЖЬЯ Папа может вар п/о 0,4кг 8 шт.  ОСТАНКИНО</v>
          </cell>
          <cell r="D171">
            <v>470</v>
          </cell>
          <cell r="F171">
            <v>470</v>
          </cell>
        </row>
        <row r="172">
          <cell r="A172" t="str">
            <v>6279 КОРЕЙКА ПО-ОСТ.к/в в/с с/н в/у 1/150_45с  ОСТАНКИНО</v>
          </cell>
          <cell r="D172">
            <v>31</v>
          </cell>
          <cell r="F172">
            <v>43</v>
          </cell>
        </row>
        <row r="173">
          <cell r="A173" t="str">
            <v>6303 МЯСНЫЕ Папа может сос п/о мгс 1.5*3  ОСТАНКИНО</v>
          </cell>
          <cell r="D173">
            <v>444.4</v>
          </cell>
          <cell r="F173">
            <v>444.4</v>
          </cell>
        </row>
        <row r="174">
          <cell r="A174" t="str">
            <v>6324 ДОКТОРСКАЯ ГОСТ вар п/о 0.4кг 8шт.  ОСТАНКИНО</v>
          </cell>
          <cell r="D174">
            <v>396</v>
          </cell>
          <cell r="F174">
            <v>399</v>
          </cell>
        </row>
        <row r="175">
          <cell r="A175" t="str">
            <v>6325 ДОКТОРСКАЯ ПРЕМИУМ вар п/о 0.4кг 8шт.  ОСТАНКИНО</v>
          </cell>
          <cell r="D175">
            <v>774</v>
          </cell>
          <cell r="F175">
            <v>774</v>
          </cell>
        </row>
        <row r="176">
          <cell r="A176" t="str">
            <v>6329 КЛАССИЧЕСКАЯ Папа может вар п/о 0.4кг  ОСТАНКИНО</v>
          </cell>
          <cell r="D176">
            <v>490</v>
          </cell>
          <cell r="F176">
            <v>490</v>
          </cell>
        </row>
        <row r="177">
          <cell r="A177" t="str">
            <v>6333 МЯСНАЯ Папа может вар п/о 0.4кг 8шт.  ОСТАНКИНО</v>
          </cell>
          <cell r="D177">
            <v>6030</v>
          </cell>
          <cell r="F177">
            <v>6041</v>
          </cell>
        </row>
        <row r="178">
          <cell r="A178" t="str">
            <v>6340 ДОМАШНИЙ РЕЦЕПТ Коровино 0.5кг 8шт.  ОСТАНКИНО</v>
          </cell>
          <cell r="D178">
            <v>1274</v>
          </cell>
          <cell r="F178">
            <v>1316</v>
          </cell>
        </row>
        <row r="179">
          <cell r="A179" t="str">
            <v>6341 ДОМАШНИЙ РЕЦЕПТ СО ШПИКОМ Коровино 0.5кг  ОСТАНКИНО</v>
          </cell>
          <cell r="D179">
            <v>72</v>
          </cell>
          <cell r="F179">
            <v>72</v>
          </cell>
        </row>
        <row r="180">
          <cell r="A180" t="str">
            <v>6353 ЭКСТРА Папа может вар п/о 0.4кг 8шт.  ОСТАНКИНО</v>
          </cell>
          <cell r="D180">
            <v>2206</v>
          </cell>
          <cell r="F180">
            <v>2210</v>
          </cell>
        </row>
        <row r="181">
          <cell r="A181" t="str">
            <v>6392 ФИЛЕЙНАЯ Папа может вар п/о 0.4кг. ОСТАНКИНО</v>
          </cell>
          <cell r="D181">
            <v>5768</v>
          </cell>
          <cell r="F181">
            <v>5775</v>
          </cell>
        </row>
        <row r="182">
          <cell r="A182" t="str">
            <v>6415 БАЛЫКОВАЯ Коровино п/к в/у 0.84кг 6шт.  ОСТАНКИНО</v>
          </cell>
          <cell r="D182">
            <v>46</v>
          </cell>
          <cell r="F182">
            <v>52</v>
          </cell>
        </row>
        <row r="183">
          <cell r="A183" t="str">
            <v>6426 КЛАССИЧЕСКАЯ ПМ вар п/о 0.3кг 8шт.  ОСТАНКИНО</v>
          </cell>
          <cell r="D183">
            <v>1925</v>
          </cell>
          <cell r="F183">
            <v>1925</v>
          </cell>
        </row>
        <row r="184">
          <cell r="A184" t="str">
            <v>6448 СВИНИНА МАДЕРА с/к с/н в/у 1/100 10шт.   ОСТАНКИНО</v>
          </cell>
          <cell r="D184">
            <v>59</v>
          </cell>
          <cell r="F184">
            <v>73</v>
          </cell>
        </row>
        <row r="185">
          <cell r="A185" t="str">
            <v>6453 ЭКСТРА Папа может с/к с/н в/у 1/100 14шт.   ОСТАНКИНО</v>
          </cell>
          <cell r="D185">
            <v>2010</v>
          </cell>
          <cell r="F185">
            <v>2010</v>
          </cell>
        </row>
        <row r="186">
          <cell r="A186" t="str">
            <v>6454 АРОМАТНАЯ с/к с/н в/у 1/100 14шт.  ОСТАНКИНО</v>
          </cell>
          <cell r="D186">
            <v>1757</v>
          </cell>
          <cell r="F186">
            <v>1757</v>
          </cell>
        </row>
        <row r="187">
          <cell r="A187" t="str">
            <v>6459 СЕРВЕЛАТ ШВЕЙЦАРСК. в/к с/н в/у 1/100*10  ОСТАНКИНО</v>
          </cell>
          <cell r="D187">
            <v>192</v>
          </cell>
          <cell r="F187">
            <v>192</v>
          </cell>
        </row>
        <row r="188">
          <cell r="A188" t="str">
            <v>6470 ВЕТЧ.МРАМОРНАЯ в/у_45с  ОСТАНКИНО</v>
          </cell>
          <cell r="D188">
            <v>35.299999999999997</v>
          </cell>
          <cell r="F188">
            <v>35.299999999999997</v>
          </cell>
        </row>
        <row r="189">
          <cell r="A189" t="str">
            <v>6492 ШПИК С ЧЕСНОК.И ПЕРЦЕМ к/в в/у 0.3кг_45c  ОСТАНКИНО</v>
          </cell>
          <cell r="D189">
            <v>76</v>
          </cell>
          <cell r="F189">
            <v>83</v>
          </cell>
        </row>
        <row r="190">
          <cell r="A190" t="str">
            <v>6495 ВЕТЧ.МРАМОРНАЯ в/у срез 0.3кг 6шт_45с  ОСТАНКИНО</v>
          </cell>
          <cell r="D190">
            <v>674</v>
          </cell>
          <cell r="F190">
            <v>675</v>
          </cell>
        </row>
        <row r="191">
          <cell r="A191" t="str">
            <v>6527 ШПИКАЧКИ СОЧНЫЕ ПМ сар б/о мгс 1*3 45с ОСТАНКИНО</v>
          </cell>
          <cell r="D191">
            <v>512</v>
          </cell>
          <cell r="F191">
            <v>512</v>
          </cell>
        </row>
        <row r="192">
          <cell r="A192" t="str">
            <v>6554 СВИНАЯ ОСТАН.с/к в/с в/у 1/100 10 шт. ОСТАНКИНО</v>
          </cell>
          <cell r="D192">
            <v>60</v>
          </cell>
          <cell r="F192">
            <v>60</v>
          </cell>
        </row>
        <row r="193">
          <cell r="A193" t="str">
            <v>6586 МРАМОРНАЯ И БАЛЫКОВАЯ в/к с/н мгс 1/90 ОСТАНКИНО</v>
          </cell>
          <cell r="D193">
            <v>154</v>
          </cell>
          <cell r="F193">
            <v>154</v>
          </cell>
        </row>
        <row r="194">
          <cell r="A194" t="str">
            <v>6666 БОЯНСКАЯ Папа может п/к в/у 0,28кг 8 шт. ОСТАНКИНО</v>
          </cell>
          <cell r="D194">
            <v>1772</v>
          </cell>
          <cell r="F194">
            <v>1772</v>
          </cell>
        </row>
        <row r="195">
          <cell r="A195" t="str">
            <v>6683 СЕРВЕЛАТ ЗЕРНИСТЫЙ ПМ в/к в/у 0,35кг  ОСТАНКИНО</v>
          </cell>
          <cell r="D195">
            <v>4002</v>
          </cell>
          <cell r="F195">
            <v>4004</v>
          </cell>
        </row>
        <row r="196">
          <cell r="A196" t="str">
            <v>6684 СЕРВЕЛАТ КАРЕЛЬСКИЙ ПМ в/к в/у 0.28кг  ОСТАНКИНО</v>
          </cell>
          <cell r="D196">
            <v>3807</v>
          </cell>
          <cell r="F196">
            <v>3824</v>
          </cell>
        </row>
        <row r="197">
          <cell r="A197" t="str">
            <v>6689 СЕРВЕЛАТ ОХОТНИЧИЙ ПМ в/к в/у 0,35кг 8шт  ОСТАНКИНО</v>
          </cell>
          <cell r="D197">
            <v>4034</v>
          </cell>
          <cell r="F197">
            <v>4049</v>
          </cell>
        </row>
        <row r="198">
          <cell r="A198" t="str">
            <v>6692 СЕРВЕЛАТ ПРИМА в/к в/у 0.28кг 8шт.  ОСТАНКИНО</v>
          </cell>
          <cell r="D198">
            <v>2</v>
          </cell>
          <cell r="F198">
            <v>2</v>
          </cell>
        </row>
        <row r="199">
          <cell r="A199" t="str">
            <v>6697 СЕРВЕЛАТ ФИНСКИЙ ПМ в/к в/у 0,35кг 8шт.  ОСТАНКИНО</v>
          </cell>
          <cell r="D199">
            <v>6235</v>
          </cell>
          <cell r="F199">
            <v>6242</v>
          </cell>
        </row>
        <row r="200">
          <cell r="A200" t="str">
            <v>6713 СОЧНЫЙ ГРИЛЬ ПМ сос п/о мгс 0.41кг 8шт.  ОСТАНКИНО</v>
          </cell>
          <cell r="D200">
            <v>1747</v>
          </cell>
          <cell r="F200">
            <v>1747</v>
          </cell>
        </row>
        <row r="201">
          <cell r="A201" t="str">
            <v>6722 СОЧНЫЕ ПМ сос п/о мгс 0,41кг 10шт.  ОСТАНКИНО</v>
          </cell>
          <cell r="D201">
            <v>7575</v>
          </cell>
          <cell r="F201">
            <v>7588</v>
          </cell>
        </row>
        <row r="202">
          <cell r="A202" t="str">
            <v>6726 СЛИВОЧНЫЕ ПМ сос п/о мгс 0.41кг 10шт.  ОСТАНКИНО</v>
          </cell>
          <cell r="D202">
            <v>3111</v>
          </cell>
          <cell r="F202">
            <v>3117</v>
          </cell>
        </row>
        <row r="203">
          <cell r="A203" t="str">
            <v>6747 РУССКАЯ ПРЕМИУМ ПМ вар ф/о в/у  ОСТАНКИНО</v>
          </cell>
          <cell r="D203">
            <v>60</v>
          </cell>
          <cell r="F203">
            <v>60</v>
          </cell>
        </row>
        <row r="204">
          <cell r="A204" t="str">
            <v>6759 МОЛОЧНЫЕ ГОСТ сос ц/о мгс 0.4кг 7шт.  ОСТАНКИНО</v>
          </cell>
          <cell r="D204">
            <v>21</v>
          </cell>
          <cell r="F204">
            <v>21</v>
          </cell>
        </row>
        <row r="205">
          <cell r="A205" t="str">
            <v>6761 МОЛОЧНЫЕ ГОСТ сос ц/о мгс 1*4  ОСТАНКИНО</v>
          </cell>
          <cell r="D205">
            <v>3.5</v>
          </cell>
          <cell r="F205">
            <v>3.5</v>
          </cell>
        </row>
        <row r="206">
          <cell r="A206" t="str">
            <v>6762 СЛИВОЧНЫЕ сос ц/о мгс 0.41кг 8шт.  ОСТАНКИНО</v>
          </cell>
          <cell r="D206">
            <v>264</v>
          </cell>
          <cell r="F206">
            <v>264</v>
          </cell>
        </row>
        <row r="207">
          <cell r="A207" t="str">
            <v>6764 СЛИВОЧНЫЕ сос ц/о мгс 1*4  ОСТАНКИНО</v>
          </cell>
          <cell r="D207">
            <v>40.1</v>
          </cell>
          <cell r="F207">
            <v>40.1</v>
          </cell>
        </row>
        <row r="208">
          <cell r="A208" t="str">
            <v>6765 РУБЛЕНЫЕ сос ц/о мгс 0.36кг 6шт.  ОСТАНКИНО</v>
          </cell>
          <cell r="D208">
            <v>830</v>
          </cell>
          <cell r="F208">
            <v>830</v>
          </cell>
        </row>
        <row r="209">
          <cell r="A209" t="str">
            <v>6767 РУБЛЕНЫЕ сос ц/о мгс 1*4  ОСТАНКИНО</v>
          </cell>
          <cell r="D209">
            <v>66.7</v>
          </cell>
          <cell r="F209">
            <v>67.789000000000001</v>
          </cell>
        </row>
        <row r="210">
          <cell r="A210" t="str">
            <v>6768 С СЫРОМ сос ц/о мгс 0.41кг 6шт.  ОСТАНКИНО</v>
          </cell>
          <cell r="D210">
            <v>198</v>
          </cell>
          <cell r="F210">
            <v>198</v>
          </cell>
        </row>
        <row r="211">
          <cell r="A211" t="str">
            <v>6770 ИСПАНСКИЕ сос ц/о мгс 0.41кг 6шт.  ОСТАНКИНО</v>
          </cell>
          <cell r="D211">
            <v>264</v>
          </cell>
          <cell r="F211">
            <v>264</v>
          </cell>
        </row>
        <row r="212">
          <cell r="A212" t="str">
            <v>6773 САЛЯМИ Папа может п/к в/у 0,28кг 8шт.  ОСТАНКИНО</v>
          </cell>
          <cell r="D212">
            <v>848</v>
          </cell>
          <cell r="F212">
            <v>848</v>
          </cell>
        </row>
        <row r="213">
          <cell r="A213" t="str">
            <v>6777 МЯСНЫЕ С ГОВЯДИНОЙ ПМ сос п/о мгс 0.4кг  ОСТАНКИНО</v>
          </cell>
          <cell r="D213">
            <v>1566</v>
          </cell>
          <cell r="F213">
            <v>1566</v>
          </cell>
        </row>
        <row r="214">
          <cell r="A214" t="str">
            <v>6785 ВЕНСКАЯ САЛЯМИ п/к в/у 0.33кг 8шт.  ОСТАНКИНО</v>
          </cell>
          <cell r="D214">
            <v>555</v>
          </cell>
          <cell r="F214">
            <v>555</v>
          </cell>
        </row>
        <row r="215">
          <cell r="A215" t="str">
            <v>6787 СЕРВЕЛАТ КРЕМЛЕВСКИЙ в/к в/у 0,33кг 8шт.  ОСТАНКИНО</v>
          </cell>
          <cell r="D215">
            <v>341</v>
          </cell>
          <cell r="F215">
            <v>342</v>
          </cell>
        </row>
        <row r="216">
          <cell r="A216" t="str">
            <v>6791 СЕРВЕЛАТ ПРЕМИУМ в/к в/у 0,33кг 8шт.  ОСТАНКИНО</v>
          </cell>
          <cell r="D216">
            <v>291</v>
          </cell>
          <cell r="F216">
            <v>291</v>
          </cell>
        </row>
        <row r="217">
          <cell r="A217" t="str">
            <v>6793 БАЛЫКОВАЯ в/к в/у 0,33кг 8шт.  ОСТАНКИНО</v>
          </cell>
          <cell r="D217">
            <v>790</v>
          </cell>
          <cell r="F217">
            <v>791</v>
          </cell>
        </row>
        <row r="218">
          <cell r="A218" t="str">
            <v>6794 БАЛЫКОВАЯ в/к в/у  ОСТАНКИНО</v>
          </cell>
          <cell r="D218">
            <v>27.42</v>
          </cell>
          <cell r="F218">
            <v>27.42</v>
          </cell>
        </row>
        <row r="219">
          <cell r="A219" t="str">
            <v>6795 ОСТАНКИНСКАЯ в/к в/у 0,33кг 8шт.  ОСТАНКИНО</v>
          </cell>
          <cell r="D219">
            <v>42</v>
          </cell>
          <cell r="F219">
            <v>42</v>
          </cell>
        </row>
        <row r="220">
          <cell r="A220" t="str">
            <v>6801 ОСТАНКИНСКАЯ вар п/о 0.4кг 8шт.  ОСТАНКИНО</v>
          </cell>
          <cell r="D220">
            <v>225</v>
          </cell>
          <cell r="F220">
            <v>225</v>
          </cell>
        </row>
        <row r="221">
          <cell r="A221" t="str">
            <v>6802 ОСТАНКИНСКАЯ вар п/о  ОСТАНКИНО</v>
          </cell>
          <cell r="D221">
            <v>18.7</v>
          </cell>
          <cell r="F221">
            <v>18.7</v>
          </cell>
        </row>
        <row r="222">
          <cell r="A222" t="str">
            <v>6807 СЕРВЕЛАТ ЕВРОПЕЙСКИЙ в/к в/у 0,33кг 8шт.  ОСТАНКИНО</v>
          </cell>
          <cell r="D222">
            <v>193</v>
          </cell>
          <cell r="F222">
            <v>193</v>
          </cell>
        </row>
        <row r="223">
          <cell r="A223" t="str">
            <v>6829 МОЛОЧНЫЕ КЛАССИЧЕСКИЕ сос п/о мгс 2*4_С  ОСТАНКИНО</v>
          </cell>
          <cell r="D223">
            <v>801.1</v>
          </cell>
          <cell r="F223">
            <v>801.1</v>
          </cell>
        </row>
        <row r="224">
          <cell r="A224" t="str">
            <v>6834 ПОСОЛЬСКАЯ ПМ с/к с/н в/у 1/100 10шт.  ОСТАНКИНО</v>
          </cell>
          <cell r="D224">
            <v>498</v>
          </cell>
          <cell r="F224">
            <v>498</v>
          </cell>
        </row>
        <row r="225">
          <cell r="A225" t="str">
            <v>6837 ФИЛЕЙНЫЕ Папа Может сос ц/о мгс 0.4кг  ОСТАНКИНО</v>
          </cell>
          <cell r="D225">
            <v>1447</v>
          </cell>
          <cell r="F225">
            <v>1447</v>
          </cell>
        </row>
        <row r="226">
          <cell r="A226" t="str">
            <v>6852 МОЛОЧНЫЕ ПРЕМИУМ ПМ сос п/о в/ у 1/350  ОСТАНКИНО</v>
          </cell>
          <cell r="D226">
            <v>3182</v>
          </cell>
          <cell r="F226">
            <v>3183</v>
          </cell>
        </row>
        <row r="227">
          <cell r="A227" t="str">
            <v>6853 МОЛОЧНЫЕ ПРЕМИУМ ПМ сос п/о мгс 1*6  ОСТАНКИНО</v>
          </cell>
          <cell r="D227">
            <v>177.4</v>
          </cell>
          <cell r="F227">
            <v>177.4</v>
          </cell>
        </row>
        <row r="228">
          <cell r="A228" t="str">
            <v>6854 МОЛОЧНЫЕ ПРЕМИУМ ПМ сос п/о мгс 0.6кг  ОСТАНКИНО</v>
          </cell>
          <cell r="D228">
            <v>380</v>
          </cell>
          <cell r="F228">
            <v>380</v>
          </cell>
        </row>
        <row r="229">
          <cell r="A229" t="str">
            <v>6861 ДОМАШНИЙ РЕЦЕПТ Коровино вар п/о  ОСТАНКИНО</v>
          </cell>
          <cell r="D229">
            <v>386.6</v>
          </cell>
          <cell r="F229">
            <v>386.6</v>
          </cell>
        </row>
        <row r="230">
          <cell r="A230" t="str">
            <v>6862 ДОМАШНИЙ РЕЦЕПТ СО ШПИК. Коровино вар п/о  ОСТАНКИНО</v>
          </cell>
          <cell r="D230">
            <v>50</v>
          </cell>
          <cell r="F230">
            <v>51.948999999999998</v>
          </cell>
        </row>
        <row r="231">
          <cell r="A231" t="str">
            <v>6865 ВЕТЧ.НЕЖНАЯ Коровино п/о  ОСТАНКИНО</v>
          </cell>
          <cell r="D231">
            <v>187.8</v>
          </cell>
          <cell r="F231">
            <v>187.8</v>
          </cell>
        </row>
        <row r="232">
          <cell r="A232" t="str">
            <v>6870 С ГОВЯДИНОЙ СН сос п/о мгс 1*6  ОСТАНКИНО</v>
          </cell>
          <cell r="D232">
            <v>97.6</v>
          </cell>
          <cell r="F232">
            <v>97.6</v>
          </cell>
        </row>
        <row r="233">
          <cell r="A233" t="str">
            <v>6901 МЯСНИКС ПМ сос б/о мгс 1/160 14шт.  ОСТАНКИНО</v>
          </cell>
          <cell r="D233">
            <v>70</v>
          </cell>
          <cell r="F233">
            <v>70</v>
          </cell>
        </row>
        <row r="234">
          <cell r="A234" t="str">
            <v>6909 ДЛЯ ДЕТЕЙ сос п/о мгс 0.33кг 8шт.  ОСТАНКИНО</v>
          </cell>
          <cell r="D234">
            <v>739</v>
          </cell>
          <cell r="F234">
            <v>747</v>
          </cell>
        </row>
        <row r="235">
          <cell r="A235" t="str">
            <v>6919 БЕКОН с/к с/н в/у 1/180 10шт.  ОСТАНКИНО</v>
          </cell>
          <cell r="D235">
            <v>509</v>
          </cell>
          <cell r="F235">
            <v>511</v>
          </cell>
        </row>
        <row r="236">
          <cell r="A236" t="str">
            <v>6921 БЕКОН Папа может с/к с/н в/у 1/140 10шт  ОСТАНКИНО</v>
          </cell>
          <cell r="D236">
            <v>96</v>
          </cell>
          <cell r="F236">
            <v>106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255</v>
          </cell>
          <cell r="F237">
            <v>255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316</v>
          </cell>
          <cell r="F238">
            <v>316</v>
          </cell>
        </row>
        <row r="239">
          <cell r="A239" t="str">
            <v>БОНУС Z-ОСОБАЯ Коровино вар п/о 0.5кг_СНГ (6305)  ОСТАНКИНО</v>
          </cell>
          <cell r="D239">
            <v>2</v>
          </cell>
          <cell r="F239">
            <v>2</v>
          </cell>
        </row>
        <row r="240">
          <cell r="A240" t="str">
            <v>БОНУС ДОМАШНИЙ РЕЦЕПТ Коровино 0.5кг 8шт. (6305)</v>
          </cell>
          <cell r="D240">
            <v>33</v>
          </cell>
          <cell r="F240">
            <v>33</v>
          </cell>
        </row>
        <row r="241">
          <cell r="A241" t="str">
            <v>БОНУС ДОМАШНИЙ РЕЦЕПТ Коровино вар п/о (5324)</v>
          </cell>
          <cell r="D241">
            <v>44</v>
          </cell>
          <cell r="F241">
            <v>44</v>
          </cell>
        </row>
        <row r="242">
          <cell r="A242" t="str">
            <v>БОНУС СОЧНЫЕ сос п/о мгс 0.41кг_UZ (6087)  ОСТАНКИНО</v>
          </cell>
          <cell r="D242">
            <v>137</v>
          </cell>
          <cell r="F242">
            <v>137</v>
          </cell>
        </row>
        <row r="243">
          <cell r="A243" t="str">
            <v>БОНУС СОЧНЫЕ сос п/о мгс 1*6_UZ (6088)  ОСТАНКИНО</v>
          </cell>
          <cell r="D243">
            <v>242</v>
          </cell>
          <cell r="F243">
            <v>242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985.59699999999998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1276</v>
          </cell>
        </row>
        <row r="246">
          <cell r="A246" t="str">
            <v>БОНУС_283  Сосиски Сочинки, ВЕС, ТМ Стародворье ПОКОМ</v>
          </cell>
          <cell r="F246">
            <v>1.3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401.62900000000002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487</v>
          </cell>
        </row>
        <row r="250">
          <cell r="A250" t="str">
            <v>БОНУС_Мини-чебуречки с мясом  0,3кг ТМ Зареченские  ПОКОМ</v>
          </cell>
          <cell r="F250">
            <v>2</v>
          </cell>
        </row>
        <row r="251">
          <cell r="A251" t="str">
            <v>БОНУС_Пельмени Бульмени с говядиной и свининой Наваристые 2,7кг Горячая штучка ВЕС  ПОКОМ</v>
          </cell>
          <cell r="F251">
            <v>129.4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F252">
            <v>317</v>
          </cell>
        </row>
        <row r="253">
          <cell r="A253" t="str">
            <v>Бутербродная вареная 0,47 кг шт.  СПК</v>
          </cell>
          <cell r="D253">
            <v>70</v>
          </cell>
          <cell r="F253">
            <v>70</v>
          </cell>
        </row>
        <row r="254">
          <cell r="A254" t="str">
            <v>Вацлавская п/к (черева) 390 гр.шт. термоус.пак  СПК</v>
          </cell>
          <cell r="D254">
            <v>38</v>
          </cell>
          <cell r="F254">
            <v>38</v>
          </cell>
        </row>
        <row r="255">
          <cell r="A255" t="str">
            <v>Готовые чебупели острые с мясом Горячая штучка 0,3 кг зам  ПОКОМ</v>
          </cell>
          <cell r="D255">
            <v>2</v>
          </cell>
          <cell r="F255">
            <v>523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7</v>
          </cell>
          <cell r="F256">
            <v>4282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8</v>
          </cell>
          <cell r="F257">
            <v>2258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371</v>
          </cell>
        </row>
        <row r="259">
          <cell r="A259" t="str">
            <v>Гуцульская с/к "КолбасГрад" 160 гр.шт. термоус. пак  СПК</v>
          </cell>
          <cell r="D259">
            <v>120</v>
          </cell>
          <cell r="F259">
            <v>120</v>
          </cell>
        </row>
        <row r="260">
          <cell r="A260" t="str">
            <v>Дельгаро с/в "Эликатессе" 140 гр.шт.  СПК</v>
          </cell>
          <cell r="D260">
            <v>78</v>
          </cell>
          <cell r="F260">
            <v>78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398</v>
          </cell>
          <cell r="F261">
            <v>398</v>
          </cell>
        </row>
        <row r="262">
          <cell r="A262" t="str">
            <v>Докторская вареная в/с  СПК</v>
          </cell>
          <cell r="D262">
            <v>28</v>
          </cell>
          <cell r="F262">
            <v>28</v>
          </cell>
        </row>
        <row r="263">
          <cell r="A263" t="str">
            <v>Докторская вареная в/с 0,47 кг шт.  СПК</v>
          </cell>
          <cell r="D263">
            <v>24</v>
          </cell>
          <cell r="F263">
            <v>24</v>
          </cell>
        </row>
        <row r="264">
          <cell r="A264" t="str">
            <v>Докторская вареная термоус.пак. "Высокий вкус"  СПК</v>
          </cell>
          <cell r="D264">
            <v>138</v>
          </cell>
          <cell r="F264">
            <v>138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23</v>
          </cell>
          <cell r="F265">
            <v>23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10</v>
          </cell>
          <cell r="F266">
            <v>10</v>
          </cell>
        </row>
        <row r="267">
          <cell r="A267" t="str">
            <v>Классическая вареная 400 гр.шт.  СПК</v>
          </cell>
          <cell r="D267">
            <v>15</v>
          </cell>
          <cell r="F267">
            <v>15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1160</v>
          </cell>
          <cell r="F268">
            <v>1160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896</v>
          </cell>
          <cell r="F269">
            <v>896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312</v>
          </cell>
          <cell r="F270">
            <v>312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26</v>
          </cell>
          <cell r="F271">
            <v>26</v>
          </cell>
        </row>
        <row r="272">
          <cell r="A272" t="str">
            <v>Круггетсы с сырным соусом ТМ Горячая штучка 0,25 кг зам  ПОКОМ</v>
          </cell>
          <cell r="F272">
            <v>720</v>
          </cell>
        </row>
        <row r="273">
          <cell r="A273" t="str">
            <v>Круггетсы с сырным соусом ТМ Горячая штучка ВЕС 3 кг. ПОКОМ</v>
          </cell>
          <cell r="D273">
            <v>2</v>
          </cell>
          <cell r="F273">
            <v>2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2</v>
          </cell>
          <cell r="F274">
            <v>1413</v>
          </cell>
        </row>
        <row r="275">
          <cell r="A275" t="str">
            <v>Ла Фаворте с/в "Эликатессе" 140 гр.шт.  СПК</v>
          </cell>
          <cell r="D275">
            <v>115</v>
          </cell>
          <cell r="F275">
            <v>115</v>
          </cell>
        </row>
        <row r="276">
          <cell r="A276" t="str">
            <v>Ливерная Печеночная "Просто выгодно" 0,3 кг.шт.  СПК</v>
          </cell>
          <cell r="D276">
            <v>70</v>
          </cell>
          <cell r="F276">
            <v>70</v>
          </cell>
        </row>
        <row r="277">
          <cell r="A277" t="str">
            <v>Любительская вареная термоус.пак. "Высокий вкус"  СПК</v>
          </cell>
          <cell r="D277">
            <v>123</v>
          </cell>
          <cell r="F277">
            <v>123</v>
          </cell>
        </row>
        <row r="278">
          <cell r="A278" t="str">
            <v>Мини-пицца с ветчиной и сыром 0,3кг ТМ Зареченские  ПОКОМ</v>
          </cell>
          <cell r="F278">
            <v>127</v>
          </cell>
        </row>
        <row r="279">
          <cell r="A279" t="str">
            <v>Мини-сосиски в тесте "Фрайпики" 3,7кг ВЕС,  ПОКОМ</v>
          </cell>
          <cell r="F279">
            <v>5</v>
          </cell>
        </row>
        <row r="280">
          <cell r="A280" t="str">
            <v>Мини-сосиски в тесте 0,3кг ТМ Зареченские  ПОКОМ</v>
          </cell>
          <cell r="F280">
            <v>43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288.60399999999998</v>
          </cell>
        </row>
        <row r="282">
          <cell r="A282" t="str">
            <v>Мини-чебуречки с мясом  0,3кг ТМ Зареченские  ПОКОМ</v>
          </cell>
          <cell r="F282">
            <v>28</v>
          </cell>
        </row>
        <row r="283">
          <cell r="A283" t="str">
            <v>Мини-чебуречки с мясом ВЕС 5,5кг ТМ Зареченские  ПОКОМ</v>
          </cell>
          <cell r="F283">
            <v>84.741</v>
          </cell>
        </row>
        <row r="284">
          <cell r="A284" t="str">
            <v>Мини-чебуречки с сыром и ветчиной 0,3кг ТМ Зареченские  ПОКОМ</v>
          </cell>
          <cell r="F284">
            <v>80</v>
          </cell>
        </row>
        <row r="285">
          <cell r="A285" t="str">
            <v>Мини-шарики с курочкой и сыром ТМ Зареченские ВЕС  ПОКОМ</v>
          </cell>
          <cell r="F285">
            <v>163.4</v>
          </cell>
        </row>
        <row r="286">
          <cell r="A286" t="str">
            <v>Мусульманская вареная "Просто выгодно"  СПК</v>
          </cell>
          <cell r="D286">
            <v>7</v>
          </cell>
          <cell r="F286">
            <v>7</v>
          </cell>
        </row>
        <row r="287">
          <cell r="A287" t="str">
            <v>Мусульманская п/к "Просто выгодно" термофор.пак.  СПК</v>
          </cell>
          <cell r="D287">
            <v>3</v>
          </cell>
          <cell r="F287">
            <v>3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3</v>
          </cell>
          <cell r="F288">
            <v>2986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4</v>
          </cell>
          <cell r="F289">
            <v>2094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2</v>
          </cell>
          <cell r="F290">
            <v>2350</v>
          </cell>
        </row>
        <row r="291">
          <cell r="A291" t="str">
            <v>Наггетсы с куриным филе и сыром ТМ Вязанка 0,25 кг ПОКОМ</v>
          </cell>
          <cell r="D291">
            <v>2</v>
          </cell>
          <cell r="F291">
            <v>763</v>
          </cell>
        </row>
        <row r="292">
          <cell r="A292" t="str">
            <v>Наггетсы Хрустящие 0,3кг ТМ Зареченские  ПОКОМ</v>
          </cell>
          <cell r="F292">
            <v>168</v>
          </cell>
        </row>
        <row r="293">
          <cell r="A293" t="str">
            <v>Наггетсы Хрустящие ТМ Зареченские. ВЕС ПОКОМ</v>
          </cell>
          <cell r="D293">
            <v>6</v>
          </cell>
          <cell r="F293">
            <v>830.00099999999998</v>
          </cell>
        </row>
        <row r="294">
          <cell r="A294" t="str">
            <v>Оригинальная с перцем с/к  СПК</v>
          </cell>
          <cell r="D294">
            <v>351</v>
          </cell>
          <cell r="F294">
            <v>351</v>
          </cell>
        </row>
        <row r="295">
          <cell r="A295" t="str">
            <v>Особая вареная  СПК</v>
          </cell>
          <cell r="D295">
            <v>8.5</v>
          </cell>
          <cell r="F295">
            <v>8.5</v>
          </cell>
        </row>
        <row r="296">
          <cell r="A296" t="str">
            <v>Пельмени Grandmeni со сливочным маслом Горячая штучка 0,75 кг ПОКОМ</v>
          </cell>
          <cell r="F296">
            <v>367</v>
          </cell>
        </row>
        <row r="297">
          <cell r="A297" t="str">
            <v>Пельмени Бигбули #МЕГАВКУСИЩЕ с сочной грудинкой 0,43 кг  ПОКОМ</v>
          </cell>
          <cell r="F297">
            <v>74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1</v>
          </cell>
          <cell r="F298">
            <v>1033</v>
          </cell>
        </row>
        <row r="299">
          <cell r="A299" t="str">
            <v>Пельмени Бигбули с мясом, Горячая штучка 0,43кг  ПОКОМ</v>
          </cell>
          <cell r="F299">
            <v>255</v>
          </cell>
        </row>
        <row r="300">
          <cell r="A300" t="str">
            <v>Пельмени Бигбули с мясом, Горячая штучка 0,9кг  ПОКОМ</v>
          </cell>
          <cell r="F300">
            <v>1021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2</v>
          </cell>
          <cell r="F301">
            <v>629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1</v>
          </cell>
          <cell r="F302">
            <v>307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775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20</v>
          </cell>
          <cell r="F304">
            <v>3220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4</v>
          </cell>
          <cell r="F305">
            <v>1312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111.711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F307">
            <v>1177.71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20</v>
          </cell>
          <cell r="F308">
            <v>3621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4</v>
          </cell>
          <cell r="F309">
            <v>1122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52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120</v>
          </cell>
        </row>
        <row r="312">
          <cell r="A312" t="str">
            <v>Пельмени Жемчужные сфера 1,0кг ТМ Зареченские  ПОКОМ</v>
          </cell>
          <cell r="F312">
            <v>24</v>
          </cell>
        </row>
        <row r="313">
          <cell r="A313" t="str">
            <v>Пельмени Медвежьи ушки с фермерскими сливками 0,7кг  ПОКОМ</v>
          </cell>
          <cell r="F313">
            <v>280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377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145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2</v>
          </cell>
          <cell r="F316">
            <v>1478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176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523.00099999999998</v>
          </cell>
        </row>
        <row r="319">
          <cell r="A319" t="str">
            <v>Пельмени Со свининой и говядиной Любимая ложка 1,2 кг  ПОКОМ</v>
          </cell>
          <cell r="F319">
            <v>1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1</v>
          </cell>
          <cell r="F320">
            <v>731</v>
          </cell>
        </row>
        <row r="321">
          <cell r="A321" t="str">
            <v>Пельмени Сочные сфера 0,8 кг ТМ Стародворье  ПОКОМ</v>
          </cell>
          <cell r="F321">
            <v>36</v>
          </cell>
        </row>
        <row r="322">
          <cell r="A322" t="str">
            <v>Пельмени Сочные сфера 0,9 кг ТМ Стародворье ПОКОМ</v>
          </cell>
          <cell r="F322">
            <v>2</v>
          </cell>
        </row>
        <row r="323">
          <cell r="A323" t="str">
            <v>Пельмени Татарские 0,4кг ТМ Особый рецепт  ПОКОМ</v>
          </cell>
          <cell r="F323">
            <v>77</v>
          </cell>
        </row>
        <row r="324">
          <cell r="A324" t="str">
            <v>Пирожки с мясом 0,3кг ТМ Зареченские  ПОКОМ</v>
          </cell>
          <cell r="F324">
            <v>25</v>
          </cell>
        </row>
        <row r="325">
          <cell r="A325" t="str">
            <v>Пирожки с мясом 3,7кг ВЕС ТМ Зареченские  ПОКОМ</v>
          </cell>
          <cell r="F325">
            <v>210.012</v>
          </cell>
        </row>
        <row r="326">
          <cell r="A326" t="str">
            <v>Пирожки с мясом, картофелем и грибами 0,3кг ТМ Зареченские  ПОКОМ</v>
          </cell>
          <cell r="F326">
            <v>18</v>
          </cell>
        </row>
        <row r="327">
          <cell r="A327" t="str">
            <v>Пирожки с яблоком и грушей 0,3кг ТМ Зареченские  ПОКОМ</v>
          </cell>
          <cell r="F327">
            <v>6</v>
          </cell>
        </row>
        <row r="328">
          <cell r="A328" t="str">
            <v>Пирожки с яблоком и грушей ВЕС ТМ Зареченские  ПОКОМ</v>
          </cell>
          <cell r="F328">
            <v>6.7009999999999996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19</v>
          </cell>
          <cell r="F329">
            <v>19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23</v>
          </cell>
          <cell r="F330">
            <v>23</v>
          </cell>
        </row>
        <row r="331">
          <cell r="A331" t="str">
            <v>Плавленый Сыр 45% "С грибами" СТМ "ПапаМожет 180гр  ОСТАНКИНО</v>
          </cell>
          <cell r="D331">
            <v>20</v>
          </cell>
          <cell r="F331">
            <v>20</v>
          </cell>
        </row>
        <row r="332">
          <cell r="A332" t="str">
            <v>Покровская вареная 0,47 кг шт.  СПК</v>
          </cell>
          <cell r="D332">
            <v>20</v>
          </cell>
          <cell r="F332">
            <v>20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12</v>
          </cell>
          <cell r="F333">
            <v>12</v>
          </cell>
        </row>
        <row r="334">
          <cell r="A334" t="str">
            <v>Ричеза с/к 230 гр.шт.  СПК</v>
          </cell>
          <cell r="D334">
            <v>178</v>
          </cell>
          <cell r="F334">
            <v>178</v>
          </cell>
        </row>
        <row r="335">
          <cell r="A335" t="str">
            <v>Сальчетти с/к 230 гр.шт.  СПК</v>
          </cell>
          <cell r="D335">
            <v>447</v>
          </cell>
          <cell r="F335">
            <v>447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91</v>
          </cell>
          <cell r="F336">
            <v>91</v>
          </cell>
        </row>
        <row r="337">
          <cell r="A337" t="str">
            <v>Салями Трюфель с/в "Эликатессе" 0,16 кг.шт.  СПК</v>
          </cell>
          <cell r="D337">
            <v>164</v>
          </cell>
          <cell r="F337">
            <v>164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188.5</v>
          </cell>
          <cell r="F338">
            <v>188.5</v>
          </cell>
        </row>
        <row r="339">
          <cell r="A339" t="str">
            <v>Сардельки "Необыкновенные" (в ср.защ.атм.)  СПК</v>
          </cell>
          <cell r="D339">
            <v>14</v>
          </cell>
          <cell r="F339">
            <v>14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199.5</v>
          </cell>
          <cell r="F340">
            <v>199.5</v>
          </cell>
        </row>
        <row r="341">
          <cell r="A341" t="str">
            <v>Семейная с чесночком Экстра вареная  СПК</v>
          </cell>
          <cell r="D341">
            <v>69.5</v>
          </cell>
          <cell r="F341">
            <v>69.5</v>
          </cell>
        </row>
        <row r="342">
          <cell r="A342" t="str">
            <v>Семейная с чесночком Экстра вареная 0,5 кг.шт.  СПК</v>
          </cell>
          <cell r="D342">
            <v>4</v>
          </cell>
          <cell r="F342">
            <v>4</v>
          </cell>
        </row>
        <row r="343">
          <cell r="A343" t="str">
            <v>Сервелат Европейский в/к, в/с 0,38 кг.шт.термофор.пак  СПК</v>
          </cell>
          <cell r="D343">
            <v>43.5</v>
          </cell>
          <cell r="F343">
            <v>43.5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46</v>
          </cell>
          <cell r="F344">
            <v>46</v>
          </cell>
        </row>
        <row r="345">
          <cell r="A345" t="str">
            <v>Сервелат Финский в/к 0,38 кг.шт. термофор.пак.  СПК</v>
          </cell>
          <cell r="D345">
            <v>24</v>
          </cell>
          <cell r="F345">
            <v>24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53</v>
          </cell>
          <cell r="F346">
            <v>53</v>
          </cell>
        </row>
        <row r="347">
          <cell r="A347" t="str">
            <v>Сервелат Фирменный в/к 0,38 кг.шт. термофор.пак.  СПК</v>
          </cell>
          <cell r="D347">
            <v>8.4</v>
          </cell>
          <cell r="F347">
            <v>8.4</v>
          </cell>
        </row>
        <row r="348">
          <cell r="A348" t="str">
            <v>Сервелат Фирменный в/к термоус.пак.  СПК</v>
          </cell>
          <cell r="D348">
            <v>3</v>
          </cell>
          <cell r="F348">
            <v>3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310</v>
          </cell>
          <cell r="F349">
            <v>310</v>
          </cell>
        </row>
        <row r="350">
          <cell r="A350" t="str">
            <v>Сибирская особая с/к 0,235 кг шт.  СПК</v>
          </cell>
          <cell r="D350">
            <v>197</v>
          </cell>
          <cell r="F350">
            <v>197</v>
          </cell>
        </row>
        <row r="351">
          <cell r="A351" t="str">
            <v>Славянская п/к 0,38 кг шт.термофор.пак.  СПК</v>
          </cell>
          <cell r="D351">
            <v>20</v>
          </cell>
          <cell r="F351">
            <v>20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135.5</v>
          </cell>
          <cell r="F352">
            <v>135.5</v>
          </cell>
        </row>
        <row r="353">
          <cell r="A353" t="str">
            <v>Смаколадьи с яблоком и грушей ТМ Зареченские,0,9 кг ПОКОМ</v>
          </cell>
          <cell r="F353">
            <v>2</v>
          </cell>
        </row>
        <row r="354">
          <cell r="A354" t="str">
            <v>Сосиски "Баварские" 0,36 кг.шт. вак.упак.  СПК</v>
          </cell>
          <cell r="D354">
            <v>15</v>
          </cell>
          <cell r="F354">
            <v>15</v>
          </cell>
        </row>
        <row r="355">
          <cell r="A355" t="str">
            <v>Сосиски "Молочные" 0,36 кг.шт. вак.упак.  СПК</v>
          </cell>
          <cell r="D355">
            <v>26</v>
          </cell>
          <cell r="F355">
            <v>26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4</v>
          </cell>
          <cell r="F356">
            <v>4</v>
          </cell>
        </row>
        <row r="357">
          <cell r="A357" t="str">
            <v>Сосиски Мусульманские "Просто выгодно" (в ср.защ.атм.)  СПК</v>
          </cell>
          <cell r="D357">
            <v>22</v>
          </cell>
          <cell r="F357">
            <v>22</v>
          </cell>
        </row>
        <row r="358">
          <cell r="A358" t="str">
            <v>Сосиски Хот-дог подкопченные (лоток с ср.защ.атм.)  СПК</v>
          </cell>
          <cell r="D358">
            <v>41</v>
          </cell>
          <cell r="F358">
            <v>41</v>
          </cell>
        </row>
        <row r="359">
          <cell r="A359" t="str">
            <v>Сосисоны в темпуре ВЕС  ПОКОМ</v>
          </cell>
          <cell r="F359">
            <v>13.4</v>
          </cell>
        </row>
        <row r="360">
          <cell r="A360" t="str">
            <v>Сочный мегачебурек ТМ Зареченские ВЕС ПОКОМ</v>
          </cell>
          <cell r="D360">
            <v>4.4000000000000004</v>
          </cell>
          <cell r="F360">
            <v>283.16000000000003</v>
          </cell>
        </row>
        <row r="361">
          <cell r="A361" t="str">
            <v>Сыр "Пармезан" 40% колотый 100 гр  ОСТАНКИНО</v>
          </cell>
          <cell r="D361">
            <v>22</v>
          </cell>
          <cell r="F361">
            <v>22</v>
          </cell>
        </row>
        <row r="362">
          <cell r="A362" t="str">
            <v>Сыр "Пармезан" 40% кусок 180 гр  ОСТАНКИНО</v>
          </cell>
          <cell r="D362">
            <v>174</v>
          </cell>
          <cell r="F362">
            <v>174</v>
          </cell>
        </row>
        <row r="363">
          <cell r="A363" t="str">
            <v>Сыр Боккончини копченый 40% 100 гр.  ОСТАНКИНО</v>
          </cell>
          <cell r="D363">
            <v>86</v>
          </cell>
          <cell r="F363">
            <v>86</v>
          </cell>
        </row>
        <row r="364">
          <cell r="A364" t="str">
            <v>Сыр Гауда 45% тм Папа Может, нарезанные ломтики 125г (МИНИ)  Останкино</v>
          </cell>
          <cell r="D364">
            <v>18</v>
          </cell>
          <cell r="F364">
            <v>18</v>
          </cell>
        </row>
        <row r="365">
          <cell r="A365" t="str">
            <v>Сыр колбасный копченый Папа Может 400 гр  ОСТАНКИНО</v>
          </cell>
          <cell r="D365">
            <v>17</v>
          </cell>
          <cell r="F365">
            <v>17</v>
          </cell>
        </row>
        <row r="366">
          <cell r="A366" t="str">
            <v>Сыр Министерский 45% тм Папа Может, нарезанные ломтики 125г (МИНИ)  ОСТАНКИНО</v>
          </cell>
          <cell r="D366">
            <v>4</v>
          </cell>
          <cell r="F366">
            <v>4</v>
          </cell>
        </row>
        <row r="367">
          <cell r="A367" t="str">
            <v>Сыр Останкино "Алтайский Gold" 50% вес  ОСТАНКИНО</v>
          </cell>
          <cell r="D367">
            <v>3.6</v>
          </cell>
          <cell r="F367">
            <v>3.6</v>
          </cell>
        </row>
        <row r="368">
          <cell r="A368" t="str">
            <v>Сыр ПАПА МОЖЕТ "Гауда Голд" 45% 180 г  ОСТАНКИНО</v>
          </cell>
          <cell r="D368">
            <v>543</v>
          </cell>
          <cell r="F368">
            <v>543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1242</v>
          </cell>
          <cell r="F369">
            <v>1242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104</v>
          </cell>
          <cell r="F370">
            <v>104</v>
          </cell>
        </row>
        <row r="371">
          <cell r="A371" t="str">
            <v>Сыр ПАПА МОЖЕТ "Министерский" 180гр, 45 %  ОСТАНКИНО</v>
          </cell>
          <cell r="D371">
            <v>72</v>
          </cell>
          <cell r="F371">
            <v>72</v>
          </cell>
        </row>
        <row r="372">
          <cell r="A372" t="str">
            <v>Сыр ПАПА МОЖЕТ "Папин завтрак" 180гр, 45 %  ОСТАНКИНО</v>
          </cell>
          <cell r="D372">
            <v>16</v>
          </cell>
          <cell r="F372">
            <v>16</v>
          </cell>
        </row>
        <row r="373">
          <cell r="A373" t="str">
            <v>Сыр Папа Может "Пошехонский" 45% вес (= 3 кг)  ОСТАНКИНО</v>
          </cell>
          <cell r="D373">
            <v>9</v>
          </cell>
          <cell r="F373">
            <v>9</v>
          </cell>
        </row>
        <row r="374">
          <cell r="A374" t="str">
            <v>Сыр ПАПА МОЖЕТ "Российский традиционный" 45% 180 г  ОСТАНКИНО</v>
          </cell>
          <cell r="D374">
            <v>1262</v>
          </cell>
          <cell r="F374">
            <v>1262</v>
          </cell>
        </row>
        <row r="375">
          <cell r="A375" t="str">
            <v>Сыр Папа Может "Сметанковый" 50% вес (=3кг)  ОСТАНКИНО</v>
          </cell>
          <cell r="D375">
            <v>12.5</v>
          </cell>
          <cell r="F375">
            <v>12.5</v>
          </cell>
        </row>
        <row r="376">
          <cell r="A376" t="str">
            <v>Сыр Папа Может Гауда  45% 200гр     Останкино</v>
          </cell>
          <cell r="D376">
            <v>1</v>
          </cell>
          <cell r="F376">
            <v>1</v>
          </cell>
        </row>
        <row r="377">
          <cell r="A377" t="str">
            <v>Сыр Папа Может Голландский  45% 200гр   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Голландский 45%, нарез, 125г (9 шт)  Останкино</v>
          </cell>
          <cell r="D378">
            <v>169</v>
          </cell>
          <cell r="F378">
            <v>169</v>
          </cell>
        </row>
        <row r="379">
          <cell r="A379" t="str">
            <v>Сыр Папа Может Российский  50% 200гр    Останкино</v>
          </cell>
          <cell r="D379">
            <v>120</v>
          </cell>
          <cell r="F379">
            <v>120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3.5</v>
          </cell>
          <cell r="F380">
            <v>3.5</v>
          </cell>
        </row>
        <row r="381">
          <cell r="A381" t="str">
            <v>Сыр Папа Может Тильзитер   45% 200гр     Останкино</v>
          </cell>
          <cell r="D381">
            <v>99</v>
          </cell>
          <cell r="F381">
            <v>99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78</v>
          </cell>
          <cell r="F382">
            <v>78</v>
          </cell>
        </row>
        <row r="383">
          <cell r="A383" t="str">
            <v>Сыр полутвердый "Гауда", 45%, ВЕС брус из блока 1/5  ОСТАНКИНО</v>
          </cell>
          <cell r="D383">
            <v>25.5</v>
          </cell>
          <cell r="F383">
            <v>25.5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169</v>
          </cell>
          <cell r="F384">
            <v>169</v>
          </cell>
        </row>
        <row r="385">
          <cell r="A385" t="str">
            <v>Сыр Скаморца свежий 40% 100 гр.  ОСТАНКИНО</v>
          </cell>
          <cell r="D385">
            <v>99</v>
          </cell>
          <cell r="F385">
            <v>99</v>
          </cell>
        </row>
        <row r="386">
          <cell r="A386" t="str">
            <v>Сыр творожный с зеленью 60% Папа может 140 гр.  ОСТАНКИНО</v>
          </cell>
          <cell r="D386">
            <v>26</v>
          </cell>
          <cell r="F386">
            <v>26</v>
          </cell>
        </row>
        <row r="387">
          <cell r="A387" t="str">
            <v>Сыр тертый Три сыра Папа может 200 гр  ОСТАНКИНО</v>
          </cell>
          <cell r="D387">
            <v>5</v>
          </cell>
          <cell r="F387">
            <v>5</v>
          </cell>
        </row>
        <row r="388">
          <cell r="A388" t="str">
            <v>Сыр Тильзитер 45% ТМ Папа Может, нарезанные ломтики 125г (МИНИ)  ОСТАНКИНО</v>
          </cell>
          <cell r="D388">
            <v>11</v>
          </cell>
          <cell r="F388">
            <v>11</v>
          </cell>
        </row>
        <row r="389">
          <cell r="A389" t="str">
            <v>Сыр Чечил копченый 43% 100г/6шт ТМ Папа Может  ОСТАНКИНО</v>
          </cell>
          <cell r="D389">
            <v>155</v>
          </cell>
          <cell r="F389">
            <v>155</v>
          </cell>
        </row>
        <row r="390">
          <cell r="A390" t="str">
            <v>Сыр Чечил свежий 45% 100г/6шт ТМ Папа Может  ОСТАНКИНО</v>
          </cell>
          <cell r="D390">
            <v>207</v>
          </cell>
          <cell r="F390">
            <v>207</v>
          </cell>
        </row>
        <row r="391">
          <cell r="A391" t="str">
            <v>Сыч/Прод Коровино Российский 50% 200г СЗМЖ  ОСТАНКИНО</v>
          </cell>
          <cell r="D391">
            <v>109</v>
          </cell>
          <cell r="F391">
            <v>109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13.5</v>
          </cell>
          <cell r="F392">
            <v>13.5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298.2</v>
          </cell>
          <cell r="F393">
            <v>298.2</v>
          </cell>
        </row>
        <row r="394">
          <cell r="A394" t="str">
            <v>Сыч/Прод Коровино Тильзитер 50% 200г СЗМЖ  ОСТАНКИНО</v>
          </cell>
          <cell r="D394">
            <v>91</v>
          </cell>
          <cell r="F394">
            <v>91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143</v>
          </cell>
          <cell r="F395">
            <v>143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12</v>
          </cell>
          <cell r="F396">
            <v>12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210</v>
          </cell>
          <cell r="F397">
            <v>210</v>
          </cell>
        </row>
        <row r="398">
          <cell r="A398" t="str">
            <v>Торо Неро с/в "Эликатессе" 140 гр.шт.  СПК</v>
          </cell>
          <cell r="D398">
            <v>47</v>
          </cell>
          <cell r="F398">
            <v>47</v>
          </cell>
        </row>
        <row r="399">
          <cell r="A399" t="str">
            <v>Уши свиные копченые к пиву 0,15кг нар. д/ф шт.  СПК</v>
          </cell>
          <cell r="D399">
            <v>29</v>
          </cell>
          <cell r="F399">
            <v>29</v>
          </cell>
        </row>
        <row r="400">
          <cell r="A400" t="str">
            <v>Фестивальная пора с/к 100 гр.шт.нар. (лоток с ср.защ.атм.)  СПК</v>
          </cell>
          <cell r="D400">
            <v>334</v>
          </cell>
          <cell r="F400">
            <v>334</v>
          </cell>
        </row>
        <row r="401">
          <cell r="A401" t="str">
            <v>Фестивальная пора с/к 235 гр.шт.  СПК</v>
          </cell>
          <cell r="D401">
            <v>529</v>
          </cell>
          <cell r="F401">
            <v>529</v>
          </cell>
        </row>
        <row r="402">
          <cell r="A402" t="str">
            <v>Фестивальная пора с/к термоус.пак  СПК</v>
          </cell>
          <cell r="D402">
            <v>6</v>
          </cell>
          <cell r="F402">
            <v>6</v>
          </cell>
        </row>
        <row r="403">
          <cell r="A403" t="str">
            <v>Фуэт с/в "Эликатессе" 160 гр.шт.  СПК</v>
          </cell>
          <cell r="D403">
            <v>287</v>
          </cell>
          <cell r="F403">
            <v>287</v>
          </cell>
        </row>
        <row r="404">
          <cell r="A404" t="str">
            <v>Хинкали Классические ТМ Зареченские ВЕС ПОКОМ</v>
          </cell>
          <cell r="F404">
            <v>80</v>
          </cell>
        </row>
        <row r="405">
          <cell r="A405" t="str">
            <v>Хотстеры с сыром 0,25кг ТМ Горячая штучка  ПОКОМ</v>
          </cell>
          <cell r="D405">
            <v>2</v>
          </cell>
          <cell r="F405">
            <v>451</v>
          </cell>
        </row>
        <row r="406">
          <cell r="A406" t="str">
            <v>Хотстеры ТМ Горячая штучка ТС Хотстеры 0,25 кг зам  ПОКОМ</v>
          </cell>
          <cell r="D406">
            <v>5</v>
          </cell>
          <cell r="F406">
            <v>2901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1</v>
          </cell>
          <cell r="F407">
            <v>604</v>
          </cell>
        </row>
        <row r="408">
          <cell r="A408" t="str">
            <v>Хрустящие крылышки ТМ Горячая штучка 0,3 кг зам  ПОКОМ</v>
          </cell>
          <cell r="D408">
            <v>1</v>
          </cell>
          <cell r="F408">
            <v>700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28</v>
          </cell>
        </row>
        <row r="410">
          <cell r="A410" t="str">
            <v>Чебупай сочное яблоко ТМ Горячая штучка 0,2 кг зам.  ПОКОМ</v>
          </cell>
          <cell r="F410">
            <v>210</v>
          </cell>
        </row>
        <row r="411">
          <cell r="A411" t="str">
            <v>Чебупай спелая вишня ТМ Горячая штучка 0,2 кг зам.  ПОКОМ</v>
          </cell>
          <cell r="F411">
            <v>333</v>
          </cell>
        </row>
        <row r="412">
          <cell r="A412" t="str">
            <v>Чебупели Курочка гриль ТМ Горячая штучка, 0,3 кг зам  ПОКОМ</v>
          </cell>
          <cell r="F412">
            <v>375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5</v>
          </cell>
          <cell r="F413">
            <v>2582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11</v>
          </cell>
          <cell r="F414">
            <v>5204</v>
          </cell>
        </row>
        <row r="415">
          <cell r="A415" t="str">
            <v>Чебуреки Мясные вес 2,7 кг ТМ Зареченские ВЕС ПОКОМ</v>
          </cell>
          <cell r="F415">
            <v>18.901</v>
          </cell>
        </row>
        <row r="416">
          <cell r="A416" t="str">
            <v>Чебуреки сочные ВЕС ТМ Зареченские  ПОКОМ</v>
          </cell>
          <cell r="F416">
            <v>438.7</v>
          </cell>
        </row>
        <row r="417">
          <cell r="A417" t="str">
            <v>Шпикачки Русские (черева) (в ср.защ.атм.) "Высокий вкус"  СПК</v>
          </cell>
          <cell r="D417">
            <v>148</v>
          </cell>
          <cell r="F417">
            <v>148</v>
          </cell>
        </row>
        <row r="418">
          <cell r="A418" t="str">
            <v>Эликапреза с/в "Эликатессе" 0,10 кг.шт. нарезка (лоток с ср.защ.атм.)  СПК</v>
          </cell>
          <cell r="D418">
            <v>114</v>
          </cell>
          <cell r="F418">
            <v>114</v>
          </cell>
        </row>
        <row r="419">
          <cell r="A419" t="str">
            <v>Юбилейная с/к 0,10 кг.шт. нарезка (лоток с ср.защ.атм.)  СПК</v>
          </cell>
          <cell r="D419">
            <v>89</v>
          </cell>
          <cell r="F419">
            <v>89</v>
          </cell>
        </row>
        <row r="420">
          <cell r="A420" t="str">
            <v>Юбилейная с/к 0,235 кг.шт.  СПК</v>
          </cell>
          <cell r="D420">
            <v>1308</v>
          </cell>
          <cell r="F420">
            <v>1308</v>
          </cell>
        </row>
        <row r="421">
          <cell r="A421" t="str">
            <v>Итого</v>
          </cell>
          <cell r="D421">
            <v>109089.93</v>
          </cell>
          <cell r="F421">
            <v>297826.48300000001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19.09.2024 - 19.09.2024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54.639000000000003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96.328999999999994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182.74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18.34</v>
          </cell>
        </row>
        <row r="11">
          <cell r="A11" t="str">
            <v xml:space="preserve"> 022  Колбаса Вязанка со шпиком, вектор 0,5кг, ПОКОМ</v>
          </cell>
          <cell r="D11">
            <v>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337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571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633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358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155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92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79.866</v>
          </cell>
        </row>
        <row r="25">
          <cell r="A25" t="str">
            <v xml:space="preserve"> 201  Ветчина Нежная ТМ Особый рецепт, (2,5кг), ПОКОМ</v>
          </cell>
          <cell r="D25">
            <v>812.43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74.495000000000005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125.44799999999999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52.972000000000001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38.94</v>
          </cell>
        </row>
        <row r="30">
          <cell r="A30" t="str">
            <v xml:space="preserve"> 240  Колбаса Салями охотничья, ВЕС. ПОКОМ</v>
          </cell>
          <cell r="D30">
            <v>4.2119999999999997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99.668999999999997</v>
          </cell>
        </row>
        <row r="32">
          <cell r="A32" t="str">
            <v xml:space="preserve"> 247  Сардельки Нежные, ВЕС.  ПОКОМ</v>
          </cell>
          <cell r="D32">
            <v>23.596</v>
          </cell>
        </row>
        <row r="33">
          <cell r="A33" t="str">
            <v xml:space="preserve"> 248  Сардельки Сочные ТМ Особый рецепт,   ПОКОМ</v>
          </cell>
          <cell r="D33">
            <v>23.12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185.84299999999999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24.893999999999998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11.691000000000001</v>
          </cell>
        </row>
        <row r="37">
          <cell r="A37" t="str">
            <v xml:space="preserve"> 263  Шпикачки Стародворские, ВЕС.  ПОКОМ</v>
          </cell>
          <cell r="D37">
            <v>12.005000000000001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32.89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32.31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36.143999999999998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288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856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471</v>
          </cell>
        </row>
        <row r="44">
          <cell r="A44" t="str">
            <v xml:space="preserve"> 283  Сосиски Сочинки, ВЕС, ТМ Стародворье ПОКОМ</v>
          </cell>
          <cell r="D44">
            <v>101.753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415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32.176000000000002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506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628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13.23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40.520000000000003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410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556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352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73.331999999999994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78.409000000000006</v>
          </cell>
        </row>
        <row r="57">
          <cell r="A57" t="str">
            <v xml:space="preserve"> 316  Колбаса Нежная ТМ Зареченские ВЕС  ПОКОМ</v>
          </cell>
          <cell r="D57">
            <v>22.53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3.82</v>
          </cell>
        </row>
        <row r="59">
          <cell r="A59" t="str">
            <v xml:space="preserve"> 318  Сосиски Датские ТМ Зареченские, ВЕС  ПОКОМ</v>
          </cell>
          <cell r="D59">
            <v>232.03200000000001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502</v>
          </cell>
        </row>
        <row r="61">
          <cell r="A61" t="str">
            <v xml:space="preserve"> 321  Колбаса Сервелат Пражский ТМ Зареченские, ВЕС ПОКОМ</v>
          </cell>
          <cell r="D61">
            <v>6.8760000000000003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699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232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143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126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108.834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86</v>
          </cell>
        </row>
        <row r="68">
          <cell r="A68" t="str">
            <v xml:space="preserve"> 335  Колбаса Сливушка ТМ Вязанка. ВЕС.  ПОКОМ </v>
          </cell>
          <cell r="D68">
            <v>35.344000000000001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611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475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89.421999999999997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83.216999999999999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258.68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103.32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8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37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39.548999999999999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100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160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309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29</v>
          </cell>
        </row>
        <row r="83">
          <cell r="A83" t="str">
            <v xml:space="preserve"> 408  Ветчина Сливушка с индейкой ТМ Вязанка, 0,4кг  ПОКОМ</v>
          </cell>
          <cell r="D83">
            <v>16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798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1288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21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D87">
            <v>2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41.819000000000003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244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34.799999999999997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80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27.553999999999998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68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35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20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62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33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73.775999999999996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649.923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1324.771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622.02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25.135000000000002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10.736000000000001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46.569000000000003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82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216</v>
          </cell>
        </row>
        <row r="107">
          <cell r="A107" t="str">
            <v xml:space="preserve"> 474  Колбаса Молочная 0,4кг ТМ Зареченские  ПОКОМ</v>
          </cell>
          <cell r="D107">
            <v>3</v>
          </cell>
        </row>
        <row r="108">
          <cell r="A108" t="str">
            <v xml:space="preserve"> 475  Колбаса Нежная 0,4кг ТМ Зареченские  ПОКОМ</v>
          </cell>
          <cell r="D108">
            <v>4</v>
          </cell>
        </row>
        <row r="109">
          <cell r="A109" t="str">
            <v xml:space="preserve"> 477  Ветчина Рубленая 0,4кг ТМ Зареченские  ПОКОМ</v>
          </cell>
          <cell r="D109">
            <v>2</v>
          </cell>
        </row>
        <row r="110">
          <cell r="A110" t="str">
            <v xml:space="preserve"> 478  Сардельки Зареченские ВЕС ТМ Зареченские  ПОКОМ</v>
          </cell>
          <cell r="D110">
            <v>17.329000000000001</v>
          </cell>
        </row>
        <row r="111">
          <cell r="A111" t="str">
            <v xml:space="preserve"> 479  Шпикачки Зареченские ВЕС ТМ Зареченские  ПОКОМ</v>
          </cell>
          <cell r="D111">
            <v>10.682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D112">
            <v>205</v>
          </cell>
        </row>
        <row r="113">
          <cell r="A113" t="str">
            <v xml:space="preserve"> 486  Колбаски Бюргерсы с сыром 0,27кг ТМ Баварушка  ПОКОМ</v>
          </cell>
          <cell r="D113">
            <v>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10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33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23</v>
          </cell>
        </row>
        <row r="117">
          <cell r="A117" t="str">
            <v>3215 ВЕТЧ.МЯСНАЯ Папа может п/о 0.4кг 8шт.    ОСТАНКИНО</v>
          </cell>
          <cell r="D117">
            <v>91</v>
          </cell>
        </row>
        <row r="118">
          <cell r="A118" t="str">
            <v>3684 ПРЕСИЖН с/к в/у 1/250 8шт.   ОСТАНКИНО</v>
          </cell>
          <cell r="D118">
            <v>42</v>
          </cell>
        </row>
        <row r="119">
          <cell r="A119" t="str">
            <v>3812 СОЧНЫЕ сос п/о мгс 2*2  ОСТАНКИНО</v>
          </cell>
          <cell r="D119">
            <v>300.762</v>
          </cell>
        </row>
        <row r="120">
          <cell r="A120" t="str">
            <v>4063 МЯСНАЯ Папа может вар п/о_Л   ОСТАНКИНО</v>
          </cell>
          <cell r="D120">
            <v>245.381</v>
          </cell>
        </row>
        <row r="121">
          <cell r="A121" t="str">
            <v>4117 ЭКСТРА Папа может с/к в/у_Л   ОСТАНКИНО</v>
          </cell>
          <cell r="D121">
            <v>2.496</v>
          </cell>
        </row>
        <row r="122">
          <cell r="A122" t="str">
            <v>4555 Докторская ГОСТ вар п/о ОСТАНКИНО</v>
          </cell>
          <cell r="D122">
            <v>4.0199999999999996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32.444000000000003</v>
          </cell>
        </row>
        <row r="124">
          <cell r="A124" t="str">
            <v>4691 ШЕЙКА КОПЧЕНАЯ к/в мл/к в/у 300*6  ОСТАНКИНО</v>
          </cell>
          <cell r="D124">
            <v>29</v>
          </cell>
        </row>
        <row r="125">
          <cell r="A125" t="str">
            <v>4813 ФИЛЕЙНАЯ Папа может вар п/о_Л   ОСТАНКИНО</v>
          </cell>
          <cell r="D125">
            <v>48.322000000000003</v>
          </cell>
        </row>
        <row r="126">
          <cell r="A126" t="str">
            <v>4993 САЛЯМИ ИТАЛЬЯНСКАЯ с/к в/у 1/250*8_120c ОСТАНКИНО</v>
          </cell>
          <cell r="D126">
            <v>89</v>
          </cell>
        </row>
        <row r="127">
          <cell r="A127" t="str">
            <v>5246 ДОКТОРСКАЯ ПРЕМИУМ вар б/о мгс_30с ОСТАНКИНО</v>
          </cell>
          <cell r="D127">
            <v>3.0030000000000001</v>
          </cell>
        </row>
        <row r="128">
          <cell r="A128" t="str">
            <v>5341 СЕРВЕЛАТ ОХОТНИЧИЙ в/к в/у  ОСТАНКИНО</v>
          </cell>
          <cell r="D128">
            <v>49.956000000000003</v>
          </cell>
        </row>
        <row r="129">
          <cell r="A129" t="str">
            <v>5483 ЭКСТРА Папа может с/к в/у 1/250 8шт.   ОСТАНКИНО</v>
          </cell>
          <cell r="D129">
            <v>222</v>
          </cell>
        </row>
        <row r="130">
          <cell r="A130" t="str">
            <v>5533 СОЧНЫЕ сос п/о в/у 1/350 8шт_45с   ОСТАНКИНО</v>
          </cell>
          <cell r="D130">
            <v>216</v>
          </cell>
        </row>
        <row r="131">
          <cell r="A131" t="str">
            <v>5544 Сервелат Финский в/к в/у_45с НОВАЯ ОСТАНКИНО</v>
          </cell>
          <cell r="D131">
            <v>95.051000000000002</v>
          </cell>
        </row>
        <row r="132">
          <cell r="A132" t="str">
            <v>5679 САЛЯМИ ИТАЛЬЯНСКАЯ с/к в/у 1/150_60с ОСТАНКИНО</v>
          </cell>
          <cell r="D132">
            <v>132</v>
          </cell>
        </row>
        <row r="133">
          <cell r="A133" t="str">
            <v>5682 САЛЯМИ МЕЛКОЗЕРНЕНАЯ с/к в/у 1/120_60с   ОСТАНКИНО</v>
          </cell>
          <cell r="D133">
            <v>428</v>
          </cell>
        </row>
        <row r="134">
          <cell r="A134" t="str">
            <v>5698 СЫТНЫЕ Папа может сар б/о мгс 1*3_Маяк  ОСТАНКИНО</v>
          </cell>
          <cell r="D134">
            <v>51.036999999999999</v>
          </cell>
        </row>
        <row r="135">
          <cell r="A135" t="str">
            <v>5706 АРОМАТНАЯ Папа может с/к в/у 1/250 8шт.  ОСТАНКИНО</v>
          </cell>
          <cell r="D135">
            <v>233</v>
          </cell>
        </row>
        <row r="136">
          <cell r="A136" t="str">
            <v>5708 ПОСОЛЬСКАЯ Папа может с/к в/у ОСТАНКИНО</v>
          </cell>
          <cell r="D136">
            <v>6.6150000000000002</v>
          </cell>
        </row>
        <row r="137">
          <cell r="A137" t="str">
            <v>5820 СЛИВОЧНЫЕ Папа может сос п/о мгс 2*2_45с   ОСТАНКИНО</v>
          </cell>
          <cell r="D137">
            <v>26.763999999999999</v>
          </cell>
        </row>
        <row r="138">
          <cell r="A138" t="str">
            <v>5851 ЭКСТРА Папа может вар п/о   ОСТАНКИНО</v>
          </cell>
          <cell r="D138">
            <v>49.621000000000002</v>
          </cell>
        </row>
        <row r="139">
          <cell r="A139" t="str">
            <v>5931 ОХОТНИЧЬЯ Папа может с/к в/у 1/220 8шт.   ОСТАНКИНО</v>
          </cell>
          <cell r="D139">
            <v>180</v>
          </cell>
        </row>
        <row r="140">
          <cell r="A140" t="str">
            <v>6004 РАГУ СВИНОЕ 1кг 8шт.зам_120с ОСТАНКИНО</v>
          </cell>
          <cell r="D140">
            <v>96</v>
          </cell>
        </row>
        <row r="141">
          <cell r="A141" t="str">
            <v>6113 СОЧНЫЕ сос п/о мгс 1*6_Ашан  ОСТАНКИНО</v>
          </cell>
          <cell r="D141">
            <v>197.327</v>
          </cell>
        </row>
        <row r="142">
          <cell r="A142" t="str">
            <v>6200 ГРУДИНКА ПРЕМИУМ к/в мл/к в/у 0.3кг  ОСТАНКИНО</v>
          </cell>
          <cell r="D142">
            <v>27</v>
          </cell>
        </row>
        <row r="143">
          <cell r="A143" t="str">
            <v>6206 СВИНИНА ПО-ДОМАШНЕМУ к/в мл/к в/у 0.3кг  ОСТАНКИНО</v>
          </cell>
          <cell r="D143">
            <v>50</v>
          </cell>
        </row>
        <row r="144">
          <cell r="A144" t="str">
            <v>6221 НЕАПОЛИТАНСКИЙ ДУЭТ с/к с/н мгс 1/90  ОСТАНКИНО</v>
          </cell>
          <cell r="D144">
            <v>21</v>
          </cell>
        </row>
        <row r="145">
          <cell r="A145" t="str">
            <v>6228 МЯСНОЕ АССОРТИ к/з с/н мгс 1/90 10шт.  ОСТАНКИНО</v>
          </cell>
          <cell r="D145">
            <v>53</v>
          </cell>
        </row>
        <row r="146">
          <cell r="A146" t="str">
            <v>6247 ДОМАШНЯЯ Папа может вар п/о 0,4кг 8шт.  ОСТАНКИНО</v>
          </cell>
          <cell r="D146">
            <v>17</v>
          </cell>
        </row>
        <row r="147">
          <cell r="A147" t="str">
            <v>6253 МОЛОЧНЫЕ Коровино сос п/о мгс 1.5*6  ОСТАНКИНО</v>
          </cell>
          <cell r="D147">
            <v>21.587</v>
          </cell>
        </row>
        <row r="148">
          <cell r="A148" t="str">
            <v>6268 ГОВЯЖЬЯ Папа может вар п/о 0,4кг 8 шт.  ОСТАНКИНО</v>
          </cell>
          <cell r="D148">
            <v>73</v>
          </cell>
        </row>
        <row r="149">
          <cell r="A149" t="str">
            <v>6279 КОРЕЙКА ПО-ОСТ.к/в в/с с/н в/у 1/150_45с  ОСТАНКИНО</v>
          </cell>
          <cell r="D149">
            <v>32</v>
          </cell>
        </row>
        <row r="150">
          <cell r="A150" t="str">
            <v>6303 МЯСНЫЕ Папа может сос п/о мгс 1.5*3  ОСТАНКИНО</v>
          </cell>
          <cell r="D150">
            <v>60.457000000000001</v>
          </cell>
        </row>
        <row r="151">
          <cell r="A151" t="str">
            <v>6324 ДОКТОРСКАЯ ГОСТ вар п/о 0.4кг 8шт.  ОСТАНКИНО</v>
          </cell>
          <cell r="D151">
            <v>44</v>
          </cell>
        </row>
        <row r="152">
          <cell r="A152" t="str">
            <v>6325 ДОКТОРСКАЯ ПРЕМИУМ вар п/о 0.4кг 8шт.  ОСТАНКИНО</v>
          </cell>
          <cell r="D152">
            <v>154</v>
          </cell>
        </row>
        <row r="153">
          <cell r="A153" t="str">
            <v>6329 КЛАССИЧЕСКАЯ Папа может вар п/о 0.4кг  ОСТАНКИНО</v>
          </cell>
          <cell r="D153">
            <v>164</v>
          </cell>
        </row>
        <row r="154">
          <cell r="A154" t="str">
            <v>6333 МЯСНАЯ Папа может вар п/о 0.4кг 8шт.  ОСТАНКИНО</v>
          </cell>
          <cell r="D154">
            <v>816</v>
          </cell>
        </row>
        <row r="155">
          <cell r="A155" t="str">
            <v>6340 ДОМАШНИЙ РЕЦЕПТ Коровино 0.5кг 8шт.  ОСТАНКИНО</v>
          </cell>
          <cell r="D155">
            <v>195</v>
          </cell>
        </row>
        <row r="156">
          <cell r="A156" t="str">
            <v>6341 ДОМАШНИЙ РЕЦЕПТ СО ШПИКОМ Коровино 0.5кг  ОСТАНКИНО</v>
          </cell>
          <cell r="D156">
            <v>11</v>
          </cell>
        </row>
        <row r="157">
          <cell r="A157" t="str">
            <v>6353 ЭКСТРА Папа может вар п/о 0.4кг 8шт.  ОСТАНКИНО</v>
          </cell>
          <cell r="D157">
            <v>357</v>
          </cell>
        </row>
        <row r="158">
          <cell r="A158" t="str">
            <v>6392 ФИЛЕЙНАЯ Папа может вар п/о 0.4кг. ОСТАНКИНО</v>
          </cell>
          <cell r="D158">
            <v>755</v>
          </cell>
        </row>
        <row r="159">
          <cell r="A159" t="str">
            <v>6415 БАЛЫКОВАЯ Коровино п/к в/у 0.84кг 6шт.  ОСТАНКИНО</v>
          </cell>
          <cell r="D159">
            <v>24</v>
          </cell>
        </row>
        <row r="160">
          <cell r="A160" t="str">
            <v>6426 КЛАССИЧЕСКАЯ ПМ вар п/о 0.3кг 8шт.  ОСТАНКИНО</v>
          </cell>
          <cell r="D160">
            <v>68</v>
          </cell>
        </row>
        <row r="161">
          <cell r="A161" t="str">
            <v>6448 СВИНИНА МАДЕРА с/к с/н в/у 1/100 10шт.   ОСТАНКИНО</v>
          </cell>
          <cell r="D161">
            <v>57</v>
          </cell>
        </row>
        <row r="162">
          <cell r="A162" t="str">
            <v>6453 ЭКСТРА Папа может с/к с/н в/у 1/100 14шт.   ОСТАНКИНО</v>
          </cell>
          <cell r="D162">
            <v>388</v>
          </cell>
        </row>
        <row r="163">
          <cell r="A163" t="str">
            <v>6454 АРОМАТНАЯ с/к с/н в/у 1/100 14шт.  ОСТАНКИНО</v>
          </cell>
          <cell r="D163">
            <v>339</v>
          </cell>
        </row>
        <row r="164">
          <cell r="A164" t="str">
            <v>6459 СЕРВЕЛАТ ШВЕЙЦАРСК. в/к с/н в/у 1/100*10  ОСТАНКИНО</v>
          </cell>
          <cell r="D164">
            <v>64</v>
          </cell>
        </row>
        <row r="165">
          <cell r="A165" t="str">
            <v>6470 ВЕТЧ.МРАМОРНАЯ в/у_45с  ОСТАНКИНО</v>
          </cell>
          <cell r="D165">
            <v>2.415</v>
          </cell>
        </row>
        <row r="166">
          <cell r="A166" t="str">
            <v>6492 ШПИК С ЧЕСНОК.И ПЕРЦЕМ к/в в/у 0.3кг_45c  ОСТАНКИНО</v>
          </cell>
          <cell r="D166">
            <v>66</v>
          </cell>
        </row>
        <row r="167">
          <cell r="A167" t="str">
            <v>6495 ВЕТЧ.МРАМОРНАЯ в/у срез 0.3кг 6шт_45с  ОСТАНКИНО</v>
          </cell>
          <cell r="D167">
            <v>157</v>
          </cell>
        </row>
        <row r="168">
          <cell r="A168" t="str">
            <v>6527 ШПИКАЧКИ СОЧНЫЕ ПМ сар б/о мгс 1*3 45с ОСТАНКИНО</v>
          </cell>
          <cell r="D168">
            <v>127.98099999999999</v>
          </cell>
        </row>
        <row r="169">
          <cell r="A169" t="str">
            <v>6554 СВИНАЯ ОСТАН.с/к в/с в/у 1/100 10 шт. ОСТАНКИНО</v>
          </cell>
          <cell r="D169">
            <v>9</v>
          </cell>
        </row>
        <row r="170">
          <cell r="A170" t="str">
            <v>6586 МРАМОРНАЯ И БАЛЫКОВАЯ в/к с/н мгс 1/90 ОСТАНКИНО</v>
          </cell>
          <cell r="D170">
            <v>24</v>
          </cell>
        </row>
        <row r="171">
          <cell r="A171" t="str">
            <v>6666 БОЯНСКАЯ Папа может п/к в/у 0,28кг 8 шт. ОСТАНКИНО</v>
          </cell>
          <cell r="D171">
            <v>358</v>
          </cell>
        </row>
        <row r="172">
          <cell r="A172" t="str">
            <v>6683 СЕРВЕЛАТ ЗЕРНИСТЫЙ ПМ в/к в/у 0,35кг  ОСТАНКИНО</v>
          </cell>
          <cell r="D172">
            <v>558</v>
          </cell>
        </row>
        <row r="173">
          <cell r="A173" t="str">
            <v>6684 СЕРВЕЛАТ КАРЕЛЬСКИЙ ПМ в/к в/у 0.28кг  ОСТАНКИНО</v>
          </cell>
          <cell r="D173">
            <v>498</v>
          </cell>
        </row>
        <row r="174">
          <cell r="A174" t="str">
            <v>6689 СЕРВЕЛАТ ОХОТНИЧИЙ ПМ в/к в/у 0,35кг 8шт  ОСТАНКИНО</v>
          </cell>
          <cell r="D174">
            <v>722</v>
          </cell>
        </row>
        <row r="175">
          <cell r="A175" t="str">
            <v>6697 СЕРВЕЛАТ ФИНСКИЙ ПМ в/к в/у 0,35кг 8шт.  ОСТАНКИНО</v>
          </cell>
          <cell r="D175">
            <v>839</v>
          </cell>
        </row>
        <row r="176">
          <cell r="A176" t="str">
            <v>6713 СОЧНЫЙ ГРИЛЬ ПМ сос п/о мгс 0.41кг 8шт.  ОСТАНКИНО</v>
          </cell>
          <cell r="D176">
            <v>219</v>
          </cell>
        </row>
        <row r="177">
          <cell r="A177" t="str">
            <v>6722 СОЧНЫЕ ПМ сос п/о мгс 0,41кг 10шт.  ОСТАНКИНО</v>
          </cell>
          <cell r="D177">
            <v>641</v>
          </cell>
        </row>
        <row r="178">
          <cell r="A178" t="str">
            <v>6726 СЛИВОЧНЫЕ ПМ сос п/о мгс 0.41кг 10шт.  ОСТАНКИНО</v>
          </cell>
          <cell r="D178">
            <v>530</v>
          </cell>
        </row>
        <row r="179">
          <cell r="A179" t="str">
            <v>6762 СЛИВОЧНЫЕ сос ц/о мгс 0.41кг 8шт.  ОСТАНКИНО</v>
          </cell>
          <cell r="D179">
            <v>46</v>
          </cell>
        </row>
        <row r="180">
          <cell r="A180" t="str">
            <v>6765 РУБЛЕНЫЕ сос ц/о мгс 0.36кг 6шт.  ОСТАНКИНО</v>
          </cell>
          <cell r="D180">
            <v>155</v>
          </cell>
        </row>
        <row r="181">
          <cell r="A181" t="str">
            <v>6767 РУБЛЕНЫЕ сос ц/о мгс 1*4  ОСТАНКИНО</v>
          </cell>
          <cell r="D181">
            <v>8.66</v>
          </cell>
        </row>
        <row r="182">
          <cell r="A182" t="str">
            <v>6768 С СЫРОМ сос ц/о мгс 0.41кг 6шт.  ОСТАНКИНО</v>
          </cell>
          <cell r="D182">
            <v>44</v>
          </cell>
        </row>
        <row r="183">
          <cell r="A183" t="str">
            <v>6770 ИСПАНСКИЕ сос ц/о мгс 0.41кг 6шт.  ОСТАНКИНО</v>
          </cell>
          <cell r="D183">
            <v>70</v>
          </cell>
        </row>
        <row r="184">
          <cell r="A184" t="str">
            <v>6773 САЛЯМИ Папа может п/к в/у 0,28кг 8шт.  ОСТАНКИНО</v>
          </cell>
          <cell r="D184">
            <v>92</v>
          </cell>
        </row>
        <row r="185">
          <cell r="A185" t="str">
            <v>6777 МЯСНЫЕ С ГОВЯДИНОЙ ПМ сос п/о мгс 0.4кг  ОСТАНКИНО</v>
          </cell>
          <cell r="D185">
            <v>228</v>
          </cell>
        </row>
        <row r="186">
          <cell r="A186" t="str">
            <v>6785 ВЕНСКАЯ САЛЯМИ п/к в/у 0.33кг 8шт.  ОСТАНКИНО</v>
          </cell>
          <cell r="D186">
            <v>121</v>
          </cell>
        </row>
        <row r="187">
          <cell r="A187" t="str">
            <v>6787 СЕРВЕЛАТ КРЕМЛЕВСКИЙ в/к в/у 0,33кг 8шт.  ОСТАНКИНО</v>
          </cell>
          <cell r="D187">
            <v>47</v>
          </cell>
        </row>
        <row r="188">
          <cell r="A188" t="str">
            <v>6791 СЕРВЕЛАТ ПРЕМИУМ в/к в/у 0,33кг 8шт.  ОСТАНКИНО</v>
          </cell>
          <cell r="D188">
            <v>3</v>
          </cell>
        </row>
        <row r="189">
          <cell r="A189" t="str">
            <v>6793 БАЛЫКОВАЯ в/к в/у 0,33кг 8шт.  ОСТАНКИНО</v>
          </cell>
          <cell r="D189">
            <v>176</v>
          </cell>
        </row>
        <row r="190">
          <cell r="A190" t="str">
            <v>6794 БАЛЫКОВАЯ в/к в/у  ОСТАНКИНО</v>
          </cell>
          <cell r="D190">
            <v>12.093999999999999</v>
          </cell>
        </row>
        <row r="191">
          <cell r="A191" t="str">
            <v>6795 ОСТАНКИНСКАЯ в/к в/у 0,33кг 8шт.  ОСТАНКИНО</v>
          </cell>
          <cell r="D191">
            <v>12</v>
          </cell>
        </row>
        <row r="192">
          <cell r="A192" t="str">
            <v>6801 ОСТАНКИНСКАЯ вар п/о 0.4кг 8шт.  ОСТАНКИНО</v>
          </cell>
          <cell r="D192">
            <v>33</v>
          </cell>
        </row>
        <row r="193">
          <cell r="A193" t="str">
            <v>6802 ОСТАНКИНСКАЯ вар п/о  ОСТАНКИНО</v>
          </cell>
          <cell r="D193">
            <v>4.0709999999999997</v>
          </cell>
        </row>
        <row r="194">
          <cell r="A194" t="str">
            <v>6807 СЕРВЕЛАТ ЕВРОПЕЙСКИЙ в/к в/у 0,33кг 8шт.  ОСТАНКИНО</v>
          </cell>
          <cell r="D194">
            <v>45</v>
          </cell>
        </row>
        <row r="195">
          <cell r="A195" t="str">
            <v>6829 МОЛОЧНЫЕ КЛАССИЧЕСКИЕ сос п/о мгс 2*4_С  ОСТАНКИНО</v>
          </cell>
          <cell r="D195">
            <v>91.007999999999996</v>
          </cell>
        </row>
        <row r="196">
          <cell r="A196" t="str">
            <v>6834 ПОСОЛЬСКАЯ ПМ с/к с/н в/у 1/100 10шт.  ОСТАНКИНО</v>
          </cell>
          <cell r="D196">
            <v>107</v>
          </cell>
        </row>
        <row r="197">
          <cell r="A197" t="str">
            <v>6837 ФИЛЕЙНЫЕ Папа Может сос ц/о мгс 0.4кг  ОСТАНКИНО</v>
          </cell>
          <cell r="D197">
            <v>148</v>
          </cell>
        </row>
        <row r="198">
          <cell r="A198" t="str">
            <v>6852 МОЛОЧНЫЕ ПРЕМИУМ ПМ сос п/о в/ у 1/350  ОСТАНКИНО</v>
          </cell>
          <cell r="D198">
            <v>447</v>
          </cell>
        </row>
        <row r="199">
          <cell r="A199" t="str">
            <v>6853 МОЛОЧНЫЕ ПРЕМИУМ ПМ сос п/о мгс 1*6  ОСТАНКИНО</v>
          </cell>
          <cell r="D199">
            <v>19.222999999999999</v>
          </cell>
        </row>
        <row r="200">
          <cell r="A200" t="str">
            <v>6854 МОЛОЧНЫЕ ПРЕМИУМ ПМ сос п/о мгс 0.6кг  ОСТАНКИНО</v>
          </cell>
          <cell r="D200">
            <v>88</v>
          </cell>
        </row>
        <row r="201">
          <cell r="A201" t="str">
            <v>6861 ДОМАШНИЙ РЕЦЕПТ Коровино вар п/о  ОСТАНКИНО</v>
          </cell>
          <cell r="D201">
            <v>52.933999999999997</v>
          </cell>
        </row>
        <row r="202">
          <cell r="A202" t="str">
            <v>6862 ДОМАШНИЙ РЕЦЕПТ СО ШПИК. Коровино вар п/о  ОСТАНКИНО</v>
          </cell>
          <cell r="D202">
            <v>7.75</v>
          </cell>
        </row>
        <row r="203">
          <cell r="A203" t="str">
            <v>6865 ВЕТЧ.НЕЖНАЯ Коровино п/о  ОСТАНКИНО</v>
          </cell>
          <cell r="D203">
            <v>19.454999999999998</v>
          </cell>
        </row>
        <row r="204">
          <cell r="A204" t="str">
            <v>6870 С ГОВЯДИНОЙ СН сос п/о мгс 1*6  ОСТАНКИНО</v>
          </cell>
          <cell r="D204">
            <v>20.329999999999998</v>
          </cell>
        </row>
        <row r="205">
          <cell r="A205" t="str">
            <v>6901 МЯСНИКС ПМ сос б/о мгс 1/160 14шт.  ОСТАНКИНО</v>
          </cell>
          <cell r="D205">
            <v>9</v>
          </cell>
        </row>
        <row r="206">
          <cell r="A206" t="str">
            <v>6909 ДЛЯ ДЕТЕЙ сос п/о мгс 0.33кг 8шт.  ОСТАНКИНО</v>
          </cell>
          <cell r="D206">
            <v>5</v>
          </cell>
        </row>
        <row r="207">
          <cell r="A207" t="str">
            <v>6919 БЕКОН с/к с/н в/у 1/180 10шт.  ОСТАНКИНО</v>
          </cell>
          <cell r="D207">
            <v>53</v>
          </cell>
        </row>
        <row r="208">
          <cell r="A208" t="str">
            <v>6921 БЕКОН Папа может с/к с/н в/у 1/140 10шт  ОСТАНКИНО</v>
          </cell>
          <cell r="D208">
            <v>95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33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48</v>
          </cell>
        </row>
        <row r="211">
          <cell r="A211" t="str">
            <v>БОНУС ДОМАШНИЙ РЕЦЕПТ Коровино 0.5кг 8шт. (6305)</v>
          </cell>
          <cell r="D211">
            <v>2</v>
          </cell>
        </row>
        <row r="212">
          <cell r="A212" t="str">
            <v>БОНУС ДОМАШНИЙ РЕЦЕПТ Коровино вар п/о (5324)</v>
          </cell>
          <cell r="D212">
            <v>1.956</v>
          </cell>
        </row>
        <row r="213">
          <cell r="A213" t="str">
            <v>БОНУС СОЧНЫЕ сос п/о мгс 0.41кг_UZ (6087)  ОСТАНКИНО</v>
          </cell>
          <cell r="D213">
            <v>21</v>
          </cell>
        </row>
        <row r="214">
          <cell r="A214" t="str">
            <v>БОНУС СОЧНЫЕ сос п/о мгс 1*6_UZ (6088)  ОСТАНКИНО</v>
          </cell>
          <cell r="D214">
            <v>8.6440000000000001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140.001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260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D217">
            <v>0.74</v>
          </cell>
        </row>
        <row r="218">
          <cell r="A218" t="str">
            <v>БОНУС_Колбаса вареная Филейская ТМ Вязанка. ВЕС  ПОКОМ</v>
          </cell>
          <cell r="D218">
            <v>40.695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110</v>
          </cell>
        </row>
        <row r="220">
          <cell r="A220" t="str">
            <v>БОНУС_Мини-чебуречки с мясом  0,3кг ТМ Зареченские  ПОКОМ</v>
          </cell>
          <cell r="D220">
            <v>1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35.1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72</v>
          </cell>
        </row>
        <row r="223">
          <cell r="A223" t="str">
            <v>Бутербродная вареная 0,47 кг шт.  СПК</v>
          </cell>
          <cell r="D223">
            <v>39</v>
          </cell>
        </row>
        <row r="224">
          <cell r="A224" t="str">
            <v>Вацлавская п/к (черева) 390 гр.шт. термоус.пак  СПК</v>
          </cell>
          <cell r="D224">
            <v>5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124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265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504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16</v>
          </cell>
        </row>
        <row r="229">
          <cell r="A229" t="str">
            <v>Гуцульская с/к "КолбасГрад" 160 гр.шт. термоус. пак  СПК</v>
          </cell>
          <cell r="D229">
            <v>28</v>
          </cell>
        </row>
        <row r="230">
          <cell r="A230" t="str">
            <v>Дельгаро с/в "Эликатессе" 140 гр.шт.  СПК</v>
          </cell>
          <cell r="D230">
            <v>6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32</v>
          </cell>
        </row>
        <row r="232">
          <cell r="A232" t="str">
            <v>Докторская вареная в/с 0,47 кг шт.  СПК</v>
          </cell>
          <cell r="D232">
            <v>16</v>
          </cell>
        </row>
        <row r="233">
          <cell r="A233" t="str">
            <v>Докторская вареная термоус.пак. "Высокий вкус"  СПК</v>
          </cell>
          <cell r="D233">
            <v>2.08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175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189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73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166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148</v>
          </cell>
        </row>
        <row r="239">
          <cell r="A239" t="str">
            <v>Ла Фаворте с/в "Эликатессе" 140 гр.шт.  СПК</v>
          </cell>
          <cell r="D239">
            <v>18</v>
          </cell>
        </row>
        <row r="240">
          <cell r="A240" t="str">
            <v>Ливерная Печеночная "Просто выгодно" 0,3 кг.шт.  СПК</v>
          </cell>
          <cell r="D240">
            <v>34</v>
          </cell>
        </row>
        <row r="241">
          <cell r="A241" t="str">
            <v>Любительская вареная термоус.пак. "Высокий вкус"  СПК</v>
          </cell>
          <cell r="D241">
            <v>3.698</v>
          </cell>
        </row>
        <row r="242">
          <cell r="A242" t="str">
            <v>Мини-пицца с ветчиной и сыром 0,3кг ТМ Зареченские  ПОКОМ</v>
          </cell>
          <cell r="D242">
            <v>11</v>
          </cell>
        </row>
        <row r="243">
          <cell r="A243" t="str">
            <v>Мини-сосиски в тесте 0,3кг ТМ Зареченские  ПОКОМ</v>
          </cell>
          <cell r="D243">
            <v>11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66.599999999999994</v>
          </cell>
        </row>
        <row r="245">
          <cell r="A245" t="str">
            <v>Мини-чебуречки с мясом  0,3кг ТМ Зареченские  ПОКОМ</v>
          </cell>
          <cell r="D245">
            <v>5</v>
          </cell>
        </row>
        <row r="246">
          <cell r="A246" t="str">
            <v>Мини-чебуречки с мясом ВЕС 5,5кг ТМ Зареченские  ПОКОМ</v>
          </cell>
          <cell r="D246">
            <v>5.5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18</v>
          </cell>
        </row>
        <row r="248">
          <cell r="A248" t="str">
            <v>Мини-шарики с курочкой и сыром ТМ Зареченские ВЕС  ПОКОМ</v>
          </cell>
          <cell r="D248">
            <v>63</v>
          </cell>
        </row>
        <row r="249">
          <cell r="A249" t="str">
            <v>Мусульманская п/к "Просто выгодно" термофор.пак.  СПК</v>
          </cell>
          <cell r="D249">
            <v>1.012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352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289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320</v>
          </cell>
        </row>
        <row r="253">
          <cell r="A253" t="str">
            <v>Наггетсы с куриным филе и сыром ТМ Вязанка 0,25 кг ПОКОМ</v>
          </cell>
          <cell r="D253">
            <v>179</v>
          </cell>
        </row>
        <row r="254">
          <cell r="A254" t="str">
            <v>Наггетсы Хрустящие 0,3кг ТМ Зареченские  ПОКОМ</v>
          </cell>
          <cell r="D254">
            <v>28</v>
          </cell>
        </row>
        <row r="255">
          <cell r="A255" t="str">
            <v>Наггетсы Хрустящие ТМ Зареченские. ВЕС ПОКОМ</v>
          </cell>
          <cell r="D255">
            <v>222</v>
          </cell>
        </row>
        <row r="256">
          <cell r="A256" t="str">
            <v>Оригинальная с перцем с/к  СПК</v>
          </cell>
          <cell r="D256">
            <v>40.115000000000002</v>
          </cell>
        </row>
        <row r="257">
          <cell r="A257" t="str">
            <v>Особая вареная  СПК</v>
          </cell>
          <cell r="D257">
            <v>2.3959999999999999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29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15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73</v>
          </cell>
        </row>
        <row r="261">
          <cell r="A261" t="str">
            <v>Пельмени Бигбули с мясом, Горячая штучка 0,43кг  ПОКОМ</v>
          </cell>
          <cell r="D261">
            <v>67</v>
          </cell>
        </row>
        <row r="262">
          <cell r="A262" t="str">
            <v>Пельмени Бигбули с мясом, Горячая штучка 0,9кг  ПОКОМ</v>
          </cell>
          <cell r="D262">
            <v>105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63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76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19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334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306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32.4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220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343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356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9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36</v>
          </cell>
        </row>
        <row r="274">
          <cell r="A274" t="str">
            <v>Пельмени Жемчужные сфера 1,0кг ТМ Зареченские  ПОКОМ</v>
          </cell>
          <cell r="D274">
            <v>5</v>
          </cell>
        </row>
        <row r="275">
          <cell r="A275" t="str">
            <v>Пельмени Медвежьи ушки с фермерскими сливками 0,7кг  ПОКОМ</v>
          </cell>
          <cell r="D275">
            <v>58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81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34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312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42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63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166</v>
          </cell>
        </row>
        <row r="282">
          <cell r="A282" t="str">
            <v>Пельмени Сочные сфера 0,8 кг ТМ Стародворье  ПОКОМ</v>
          </cell>
          <cell r="D282">
            <v>15</v>
          </cell>
        </row>
        <row r="283">
          <cell r="A283" t="str">
            <v>Пельмени Сочные сфера 0,9 кг ТМ Стародворье ПОКОМ</v>
          </cell>
          <cell r="D283">
            <v>2</v>
          </cell>
        </row>
        <row r="284">
          <cell r="A284" t="str">
            <v>Пельмени Татарские 0,4кг ТМ Особый рецепт  ПОКОМ</v>
          </cell>
          <cell r="D284">
            <v>13</v>
          </cell>
        </row>
        <row r="285">
          <cell r="A285" t="str">
            <v>Пирожки с мясом 0,3кг ТМ Зареченские  ПОКОМ</v>
          </cell>
          <cell r="D285">
            <v>3</v>
          </cell>
        </row>
        <row r="286">
          <cell r="A286" t="str">
            <v>Пирожки с мясом 3,7кг ВЕС ТМ Зареченские  ПОКОМ</v>
          </cell>
          <cell r="D286">
            <v>48.1</v>
          </cell>
        </row>
        <row r="287">
          <cell r="A287" t="str">
            <v>Пирожки с мясом, картофелем и грибами 0,3кг ТМ Зареченские  ПОКОМ</v>
          </cell>
          <cell r="D287">
            <v>4</v>
          </cell>
        </row>
        <row r="288">
          <cell r="A288" t="str">
            <v>Пирожки с яблоком и грушей 0,3кг ТМ Зареченские  ПОКОМ</v>
          </cell>
          <cell r="D288">
            <v>1</v>
          </cell>
        </row>
        <row r="289">
          <cell r="A289" t="str">
            <v>Покровская вареная 0,47 кг шт.  СПК</v>
          </cell>
          <cell r="D289">
            <v>11</v>
          </cell>
        </row>
        <row r="290">
          <cell r="A290" t="str">
            <v>Ричеза с/к 230 гр.шт.  СПК</v>
          </cell>
          <cell r="D290">
            <v>30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19</v>
          </cell>
        </row>
        <row r="292">
          <cell r="A292" t="str">
            <v>Салями Трюфель с/в "Эликатессе" 0,16 кг.шт.  СПК</v>
          </cell>
          <cell r="D292">
            <v>13</v>
          </cell>
        </row>
        <row r="293">
          <cell r="A293" t="str">
            <v>Сардельки "Докторские" (черева) ( в ср.защ.атм.) 1.0 кг. "Высокий вкус"  СПК</v>
          </cell>
          <cell r="D293">
            <v>20.827000000000002</v>
          </cell>
        </row>
        <row r="294">
          <cell r="A294" t="str">
            <v>Сардельки "Необыкновенные" (в ср.защ.атм.)  СПК</v>
          </cell>
          <cell r="D294">
            <v>4.4189999999999996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5.4279999999999999</v>
          </cell>
        </row>
        <row r="296">
          <cell r="A296" t="str">
            <v>Семейная с чесночком Экстра вареная  СПК</v>
          </cell>
          <cell r="D296">
            <v>2.4300000000000002</v>
          </cell>
        </row>
        <row r="297">
          <cell r="A297" t="str">
            <v>Сервелат Европейский в/к, в/с 0,38 кг.шт.термофор.пак  СПК</v>
          </cell>
          <cell r="D297">
            <v>5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12</v>
          </cell>
        </row>
        <row r="299">
          <cell r="A299" t="str">
            <v>Сервелат Финский в/к 0,38 кг.шт. термофор.пак.  СПК</v>
          </cell>
          <cell r="D299">
            <v>12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13</v>
          </cell>
        </row>
        <row r="301">
          <cell r="A301" t="str">
            <v>Сервелат Фирменный в/к 0,38 кг.шт. термофор.пак.  СПК</v>
          </cell>
          <cell r="D301">
            <v>1</v>
          </cell>
        </row>
        <row r="302">
          <cell r="A302" t="str">
            <v>Сервелат Фирменный в/к термоус.пак.  СПК</v>
          </cell>
          <cell r="D302">
            <v>2.7559999999999998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50</v>
          </cell>
        </row>
        <row r="304">
          <cell r="A304" t="str">
            <v>Сибирская особая с/к 0,235 кг шт.  СПК</v>
          </cell>
          <cell r="D304">
            <v>26</v>
          </cell>
        </row>
        <row r="305">
          <cell r="A305" t="str">
            <v>Славянская п/к 0,38 кг шт.термофор.пак.  СПК</v>
          </cell>
          <cell r="D305">
            <v>17</v>
          </cell>
        </row>
        <row r="306">
          <cell r="A306" t="str">
            <v>Сосиски "Баварские" 0,36 кг.шт. вак.упак.  СПК</v>
          </cell>
          <cell r="D306">
            <v>8</v>
          </cell>
        </row>
        <row r="307">
          <cell r="A307" t="str">
            <v>Сосиски "Молочные" 0,36 кг.шт. вак.упак.  СПК</v>
          </cell>
          <cell r="D307">
            <v>8</v>
          </cell>
        </row>
        <row r="308">
          <cell r="A308" t="str">
            <v>Сосиски Мусульманские "Просто выгодно" (в ср.защ.атм.)  СПК</v>
          </cell>
          <cell r="D308">
            <v>2.5299999999999998</v>
          </cell>
        </row>
        <row r="309">
          <cell r="A309" t="str">
            <v>Сосиски Хот-дог подкопченные (лоток с ср.защ.атм.)  СПК</v>
          </cell>
          <cell r="D309">
            <v>9.5980000000000008</v>
          </cell>
        </row>
        <row r="310">
          <cell r="A310" t="str">
            <v>Сосисоны в темпуре ВЕС  ПОКОМ</v>
          </cell>
          <cell r="D310">
            <v>3.6</v>
          </cell>
        </row>
        <row r="311">
          <cell r="A311" t="str">
            <v>Сочный мегачебурек ТМ Зареченские ВЕС ПОКОМ</v>
          </cell>
          <cell r="D311">
            <v>73.92</v>
          </cell>
        </row>
        <row r="312">
          <cell r="A312" t="str">
            <v>Торо Неро с/в "Эликатессе" 140 гр.шт.  СПК</v>
          </cell>
          <cell r="D312">
            <v>2</v>
          </cell>
        </row>
        <row r="313">
          <cell r="A313" t="str">
            <v>Уши свиные копченые к пиву 0,15кг нар. д/ф шт.  СПК</v>
          </cell>
          <cell r="D313">
            <v>5</v>
          </cell>
        </row>
        <row r="314">
          <cell r="A314" t="str">
            <v>Фестивальная пора с/к 100 гр.шт.нар. (лоток с ср.защ.атм.)  СПК</v>
          </cell>
          <cell r="D314">
            <v>40</v>
          </cell>
        </row>
        <row r="315">
          <cell r="A315" t="str">
            <v>Фестивальная пора с/к 235 гр.шт.  СПК</v>
          </cell>
          <cell r="D315">
            <v>68</v>
          </cell>
        </row>
        <row r="316">
          <cell r="A316" t="str">
            <v>Фестивальная пора с/к термоус.пак  СПК</v>
          </cell>
          <cell r="D316">
            <v>1.8460000000000001</v>
          </cell>
        </row>
        <row r="317">
          <cell r="A317" t="str">
            <v>Фуэт с/в "Эликатессе" 160 гр.шт.  СПК</v>
          </cell>
          <cell r="D317">
            <v>31</v>
          </cell>
        </row>
        <row r="318">
          <cell r="A318" t="str">
            <v>Хинкали Классические ТМ Зареченские ВЕС ПОКОМ</v>
          </cell>
          <cell r="D318">
            <v>10</v>
          </cell>
        </row>
        <row r="319">
          <cell r="A319" t="str">
            <v>Хотстеры с сыром 0,25кг ТМ Горячая штучка  ПОКОМ</v>
          </cell>
          <cell r="D319">
            <v>118</v>
          </cell>
        </row>
        <row r="320">
          <cell r="A320" t="str">
            <v>Хотстеры ТМ Горячая штучка ТС Хотстеры 0,25 кг зам  ПОКОМ</v>
          </cell>
          <cell r="D320">
            <v>205</v>
          </cell>
        </row>
        <row r="321">
          <cell r="A321" t="str">
            <v>Хрустящие крылышки острые к пиву ТМ Горячая штучка 0,3кг зам  ПОКОМ</v>
          </cell>
          <cell r="D321">
            <v>93</v>
          </cell>
        </row>
        <row r="322">
          <cell r="A322" t="str">
            <v>Хрустящие крылышки ТМ Горячая штучка 0,3 кг зам  ПОКОМ</v>
          </cell>
          <cell r="D322">
            <v>113</v>
          </cell>
        </row>
        <row r="323">
          <cell r="A323" t="str">
            <v>Хрустящие крылышки ТМ Зареченские ТС Зареченские продукты. ВЕС ПОКОМ</v>
          </cell>
          <cell r="D323">
            <v>10.8</v>
          </cell>
        </row>
        <row r="324">
          <cell r="A324" t="str">
            <v>Чебупай сочное яблоко ТМ Горячая штучка 0,2 кг зам.  ПОКОМ</v>
          </cell>
          <cell r="D324">
            <v>31</v>
          </cell>
        </row>
        <row r="325">
          <cell r="A325" t="str">
            <v>Чебупай спелая вишня ТМ Горячая штучка 0,2 кг зам.  ПОКОМ</v>
          </cell>
          <cell r="D325">
            <v>33</v>
          </cell>
        </row>
        <row r="326">
          <cell r="A326" t="str">
            <v>Чебупели Курочка гриль ТМ Горячая штучка, 0,3 кг зам  ПОКОМ</v>
          </cell>
          <cell r="D326">
            <v>94</v>
          </cell>
        </row>
        <row r="327">
          <cell r="A327" t="str">
            <v>Чебупицца курочка по-итальянски Горячая штучка 0,25 кг зам  ПОКОМ</v>
          </cell>
          <cell r="D327">
            <v>474</v>
          </cell>
        </row>
        <row r="328">
          <cell r="A328" t="str">
            <v>Чебупицца Пепперони ТМ Горячая штучка ТС Чебупицца 0.25кг зам  ПОКОМ</v>
          </cell>
          <cell r="D328">
            <v>438</v>
          </cell>
        </row>
        <row r="329">
          <cell r="A329" t="str">
            <v>Чебуреки Мясные вес 2,7 кг ТМ Зареченские ВЕС ПОКОМ</v>
          </cell>
          <cell r="D329">
            <v>2.7</v>
          </cell>
        </row>
        <row r="330">
          <cell r="A330" t="str">
            <v>Чебуреки сочные ВЕС ТМ Зареченские  ПОКОМ</v>
          </cell>
          <cell r="D330">
            <v>40</v>
          </cell>
        </row>
        <row r="331">
          <cell r="A331" t="str">
            <v>Шпикачки Русские (черева) (в ср.защ.атм.) "Высокий вкус"  СПК</v>
          </cell>
          <cell r="D331">
            <v>9.2089999999999996</v>
          </cell>
        </row>
        <row r="332">
          <cell r="A332" t="str">
            <v>Эликапреза с/в "Эликатессе" 0,10 кг.шт. нарезка (лоток с ср.защ.атм.)  СПК</v>
          </cell>
          <cell r="D332">
            <v>9</v>
          </cell>
        </row>
        <row r="333">
          <cell r="A333" t="str">
            <v>Юбилейная с/к 0,10 кг.шт. нарезка (лоток с ср.защ.атм.)  СПК</v>
          </cell>
          <cell r="D333">
            <v>21</v>
          </cell>
        </row>
        <row r="334">
          <cell r="A334" t="str">
            <v>Юбилейная с/к 0,235 кг.шт.  СПК</v>
          </cell>
          <cell r="D334">
            <v>152</v>
          </cell>
        </row>
        <row r="335">
          <cell r="A335" t="str">
            <v>Итого</v>
          </cell>
          <cell r="D335">
            <v>43673.595000000001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9" sqref="T9"/>
    </sheetView>
  </sheetViews>
  <sheetFormatPr defaultColWidth="10.5" defaultRowHeight="11.45" customHeight="1" outlineLevelRow="1" x14ac:dyDescent="0.2"/>
  <cols>
    <col min="1" max="1" width="52" style="1" customWidth="1"/>
    <col min="2" max="2" width="4.6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0.83203125" style="5" customWidth="1"/>
    <col min="18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.1640625" style="5" customWidth="1"/>
    <col min="32" max="32" width="6.6640625" style="5" bestFit="1" customWidth="1"/>
    <col min="33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128</v>
      </c>
      <c r="AF3" s="19" t="s">
        <v>129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107</v>
      </c>
      <c r="H4" s="10" t="s">
        <v>108</v>
      </c>
      <c r="I4" s="10" t="s">
        <v>109</v>
      </c>
      <c r="J4" s="10" t="s">
        <v>110</v>
      </c>
      <c r="K4" s="10" t="s">
        <v>111</v>
      </c>
      <c r="L4" s="10" t="s">
        <v>111</v>
      </c>
      <c r="M4" s="10" t="s">
        <v>111</v>
      </c>
      <c r="N4" s="10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0" t="s">
        <v>108</v>
      </c>
      <c r="T4" s="12" t="s">
        <v>111</v>
      </c>
      <c r="U4" s="10" t="s">
        <v>112</v>
      </c>
      <c r="V4" s="13" t="s">
        <v>113</v>
      </c>
      <c r="W4" s="10" t="s">
        <v>114</v>
      </c>
      <c r="X4" s="10" t="s">
        <v>115</v>
      </c>
      <c r="Y4" s="10" t="s">
        <v>108</v>
      </c>
      <c r="Z4" s="10" t="s">
        <v>108</v>
      </c>
      <c r="AA4" s="10" t="s">
        <v>108</v>
      </c>
      <c r="AB4" s="10" t="s">
        <v>116</v>
      </c>
      <c r="AC4" s="10" t="s">
        <v>117</v>
      </c>
      <c r="AD4" s="10" t="s">
        <v>118</v>
      </c>
      <c r="AE4" s="13" t="s">
        <v>119</v>
      </c>
      <c r="AF4" s="13" t="s">
        <v>119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120</v>
      </c>
      <c r="L5" s="16" t="s">
        <v>121</v>
      </c>
      <c r="M5" s="16" t="s">
        <v>122</v>
      </c>
      <c r="R5" s="16" t="s">
        <v>123</v>
      </c>
      <c r="T5" s="16" t="s">
        <v>124</v>
      </c>
      <c r="Y5" s="16" t="s">
        <v>125</v>
      </c>
      <c r="Z5" s="16" t="s">
        <v>126</v>
      </c>
      <c r="AA5" s="16" t="s">
        <v>127</v>
      </c>
      <c r="AB5" s="16" t="s">
        <v>120</v>
      </c>
      <c r="AE5" s="16" t="s">
        <v>123</v>
      </c>
      <c r="AF5" s="16" t="s">
        <v>124</v>
      </c>
    </row>
    <row r="6" spans="1:33" ht="11.1" customHeight="1" x14ac:dyDescent="0.2">
      <c r="A6" s="6"/>
      <c r="B6" s="6"/>
      <c r="C6" s="3"/>
      <c r="D6" s="3"/>
      <c r="E6" s="9">
        <f>SUM(E7:E105)</f>
        <v>92106.34</v>
      </c>
      <c r="F6" s="9">
        <f>SUM(F7:F105)</f>
        <v>78883.691000000006</v>
      </c>
      <c r="I6" s="9">
        <f>SUM(I7:I105)</f>
        <v>93081.468000000023</v>
      </c>
      <c r="J6" s="9">
        <f t="shared" ref="J6:T6" si="0">SUM(J7:J105)</f>
        <v>-975.12799999999982</v>
      </c>
      <c r="K6" s="9">
        <f t="shared" si="0"/>
        <v>14100</v>
      </c>
      <c r="L6" s="9">
        <f t="shared" si="0"/>
        <v>20290</v>
      </c>
      <c r="M6" s="9">
        <f t="shared" si="0"/>
        <v>13890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800</v>
      </c>
      <c r="S6" s="9">
        <f t="shared" si="0"/>
        <v>18421.268</v>
      </c>
      <c r="T6" s="9">
        <f t="shared" si="0"/>
        <v>34270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19829.748200000002</v>
      </c>
      <c r="Z6" s="9">
        <f t="shared" ref="Z6" si="4">SUM(Z7:Z105)</f>
        <v>17925.420400000006</v>
      </c>
      <c r="AA6" s="9">
        <f t="shared" ref="AA6" si="5">SUM(AA7:AA105)</f>
        <v>18864.835600000002</v>
      </c>
      <c r="AB6" s="9">
        <f t="shared" ref="AB6" si="6">SUM(AB7:AB105)</f>
        <v>13610.363999999998</v>
      </c>
      <c r="AE6" s="9">
        <f t="shared" ref="AE6:AF6" si="7">SUM(AE7:AE105)</f>
        <v>800</v>
      </c>
      <c r="AF6" s="9">
        <f t="shared" si="7"/>
        <v>14397.7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89</v>
      </c>
      <c r="D7" s="8">
        <v>1319</v>
      </c>
      <c r="E7" s="8">
        <v>515</v>
      </c>
      <c r="F7" s="8">
        <v>534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594</v>
      </c>
      <c r="J7" s="15">
        <f>E7-I7</f>
        <v>-79</v>
      </c>
      <c r="K7" s="15">
        <f>VLOOKUP(A:A,[1]TDSheet!$A:$O,15,0)</f>
        <v>80</v>
      </c>
      <c r="L7" s="15">
        <f>VLOOKUP(A:A,[1]TDSheet!$A:$P,16,0)</f>
        <v>120</v>
      </c>
      <c r="M7" s="15">
        <f>VLOOKUP(A:A,[1]TDSheet!$A:$T,20,0)</f>
        <v>40</v>
      </c>
      <c r="N7" s="15"/>
      <c r="O7" s="15"/>
      <c r="P7" s="15"/>
      <c r="Q7" s="15"/>
      <c r="R7" s="17"/>
      <c r="S7" s="15">
        <f>E7/5</f>
        <v>103</v>
      </c>
      <c r="T7" s="17">
        <v>160</v>
      </c>
      <c r="U7" s="18">
        <f>(F7+K7+L7+M7+R7+T7)/S7</f>
        <v>9.0679611650485441</v>
      </c>
      <c r="V7" s="15">
        <f>F7/S7</f>
        <v>5.1844660194174761</v>
      </c>
      <c r="W7" s="15"/>
      <c r="X7" s="15"/>
      <c r="Y7" s="15">
        <f>VLOOKUP(A:A,[1]TDSheet!$A:$Y,25,0)</f>
        <v>67</v>
      </c>
      <c r="Z7" s="15">
        <f>VLOOKUP(A:A,[1]TDSheet!$A:$Z,26,0)</f>
        <v>62</v>
      </c>
      <c r="AA7" s="15">
        <f>VLOOKUP(A:A,[1]TDSheet!$A:$AA,27,0)</f>
        <v>102.6</v>
      </c>
      <c r="AB7" s="15">
        <f>VLOOKUP(A:A,[3]TDSheet!$A:$D,4,0)</f>
        <v>91</v>
      </c>
      <c r="AC7" s="15">
        <f>VLOOKUP(A:A,[1]TDSheet!$A:$AC,29,0)</f>
        <v>0</v>
      </c>
      <c r="AD7" s="15" t="str">
        <f>VLOOKUP(A:A,[1]TDSheet!$A:$AD,30,0)</f>
        <v>скидка</v>
      </c>
      <c r="AE7" s="15">
        <f>R7*G7</f>
        <v>0</v>
      </c>
      <c r="AF7" s="15">
        <f>T7*G7</f>
        <v>64</v>
      </c>
      <c r="AG7" s="15"/>
    </row>
    <row r="8" spans="1:33" s="1" customFormat="1" ht="11.1" customHeight="1" outlineLevel="1" x14ac:dyDescent="0.2">
      <c r="A8" s="7" t="s">
        <v>92</v>
      </c>
      <c r="B8" s="7" t="s">
        <v>8</v>
      </c>
      <c r="C8" s="8"/>
      <c r="D8" s="8">
        <v>48</v>
      </c>
      <c r="E8" s="8">
        <v>46</v>
      </c>
      <c r="F8" s="8">
        <v>2</v>
      </c>
      <c r="G8" s="14">
        <v>0.25</v>
      </c>
      <c r="H8" s="1" t="e">
        <f>VLOOKUP(A:A,[1]TDSheet!$A:$H,8,0)</f>
        <v>#N/A</v>
      </c>
      <c r="I8" s="15">
        <f>VLOOKUP(A:A,[2]TDSheet!$A:$F,6,0)</f>
        <v>53</v>
      </c>
      <c r="J8" s="15">
        <f t="shared" ref="J8:J71" si="8">E8-I8</f>
        <v>-7</v>
      </c>
      <c r="K8" s="15">
        <v>0</v>
      </c>
      <c r="L8" s="15">
        <v>0</v>
      </c>
      <c r="M8" s="15">
        <v>0</v>
      </c>
      <c r="N8" s="15"/>
      <c r="O8" s="15"/>
      <c r="P8" s="15"/>
      <c r="Q8" s="15"/>
      <c r="R8" s="17"/>
      <c r="S8" s="15">
        <f t="shared" ref="S8:S71" si="9">E8/5</f>
        <v>9.1999999999999993</v>
      </c>
      <c r="T8" s="17">
        <v>200</v>
      </c>
      <c r="U8" s="18">
        <f t="shared" ref="U8:U71" si="10">(F8+K8+L8+M8+R8+T8)/S8</f>
        <v>21.956521739130437</v>
      </c>
      <c r="V8" s="15">
        <f t="shared" ref="V8:V71" si="11">F8/S8</f>
        <v>0.21739130434782611</v>
      </c>
      <c r="W8" s="15"/>
      <c r="X8" s="15"/>
      <c r="Y8" s="15">
        <v>0</v>
      </c>
      <c r="Z8" s="15">
        <v>0</v>
      </c>
      <c r="AA8" s="15">
        <v>0</v>
      </c>
      <c r="AB8" s="15">
        <f>VLOOKUP(A:A,[3]TDSheet!$A:$D,4,0)</f>
        <v>42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1" si="12">R8*G8</f>
        <v>0</v>
      </c>
      <c r="AF8" s="15">
        <f t="shared" ref="AF8:AF71" si="13">T8*G8</f>
        <v>50</v>
      </c>
      <c r="AG8" s="15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656.02599999999995</v>
      </c>
      <c r="D9" s="8">
        <v>2815.931</v>
      </c>
      <c r="E9" s="8">
        <v>1800.9549999999999</v>
      </c>
      <c r="F9" s="8">
        <v>1646.463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1784.1</v>
      </c>
      <c r="J9" s="15">
        <f t="shared" si="8"/>
        <v>16.855000000000018</v>
      </c>
      <c r="K9" s="15">
        <f>VLOOKUP(A:A,[1]TDSheet!$A:$O,15,0)</f>
        <v>300</v>
      </c>
      <c r="L9" s="15">
        <f>VLOOKUP(A:A,[1]TDSheet!$A:$P,16,0)</f>
        <v>900</v>
      </c>
      <c r="M9" s="15">
        <f>VLOOKUP(A:A,[1]TDSheet!$A:$T,20,0)</f>
        <v>0</v>
      </c>
      <c r="N9" s="15"/>
      <c r="O9" s="15"/>
      <c r="P9" s="15"/>
      <c r="Q9" s="15"/>
      <c r="R9" s="17"/>
      <c r="S9" s="15">
        <f t="shared" si="9"/>
        <v>360.19099999999997</v>
      </c>
      <c r="T9" s="17">
        <v>500</v>
      </c>
      <c r="U9" s="18">
        <f t="shared" si="10"/>
        <v>9.2908012693265523</v>
      </c>
      <c r="V9" s="15">
        <f t="shared" si="11"/>
        <v>4.5710831197892228</v>
      </c>
      <c r="W9" s="15"/>
      <c r="X9" s="15"/>
      <c r="Y9" s="15">
        <f>VLOOKUP(A:A,[1]TDSheet!$A:$Y,25,0)</f>
        <v>416.99620000000004</v>
      </c>
      <c r="Z9" s="15">
        <f>VLOOKUP(A:A,[1]TDSheet!$A:$Z,26,0)</f>
        <v>379.25760000000002</v>
      </c>
      <c r="AA9" s="15">
        <f>VLOOKUP(A:A,[1]TDSheet!$A:$AA,27,0)</f>
        <v>390.07460000000003</v>
      </c>
      <c r="AB9" s="15">
        <f>VLOOKUP(A:A,[3]TDSheet!$A:$D,4,0)</f>
        <v>300.762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0</v>
      </c>
      <c r="AF9" s="15">
        <f t="shared" si="13"/>
        <v>500</v>
      </c>
      <c r="AG9" s="15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1028.53</v>
      </c>
      <c r="D10" s="8">
        <v>3050.2330000000002</v>
      </c>
      <c r="E10" s="8">
        <v>1997.1079999999999</v>
      </c>
      <c r="F10" s="8">
        <v>2050.652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1964.35</v>
      </c>
      <c r="J10" s="15">
        <f t="shared" si="8"/>
        <v>32.758000000000038</v>
      </c>
      <c r="K10" s="15">
        <f>VLOOKUP(A:A,[1]TDSheet!$A:$O,15,0)</f>
        <v>100</v>
      </c>
      <c r="L10" s="15">
        <f>VLOOKUP(A:A,[1]TDSheet!$A:$P,16,0)</f>
        <v>500</v>
      </c>
      <c r="M10" s="15">
        <f>VLOOKUP(A:A,[1]TDSheet!$A:$T,20,0)</f>
        <v>200</v>
      </c>
      <c r="N10" s="15"/>
      <c r="O10" s="15"/>
      <c r="P10" s="15"/>
      <c r="Q10" s="15"/>
      <c r="R10" s="17"/>
      <c r="S10" s="15">
        <f t="shared" si="9"/>
        <v>399.42160000000001</v>
      </c>
      <c r="T10" s="17">
        <v>800</v>
      </c>
      <c r="U10" s="18">
        <f t="shared" si="10"/>
        <v>9.1398462176306943</v>
      </c>
      <c r="V10" s="15">
        <f t="shared" si="11"/>
        <v>5.134053841855323</v>
      </c>
      <c r="W10" s="15"/>
      <c r="X10" s="15"/>
      <c r="Y10" s="15">
        <f>VLOOKUP(A:A,[1]TDSheet!$A:$Y,25,0)</f>
        <v>471.84499999999997</v>
      </c>
      <c r="Z10" s="15">
        <f>VLOOKUP(A:A,[1]TDSheet!$A:$Z,26,0)</f>
        <v>426.20020000000005</v>
      </c>
      <c r="AA10" s="15">
        <f>VLOOKUP(A:A,[1]TDSheet!$A:$AA,27,0)</f>
        <v>429.46360000000004</v>
      </c>
      <c r="AB10" s="15">
        <f>VLOOKUP(A:A,[3]TDSheet!$A:$D,4,0)</f>
        <v>245.381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>
        <f t="shared" si="13"/>
        <v>800</v>
      </c>
      <c r="AG10" s="15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110.163</v>
      </c>
      <c r="D11" s="8">
        <v>51.889000000000003</v>
      </c>
      <c r="E11" s="8">
        <v>86.790999999999997</v>
      </c>
      <c r="F11" s="8">
        <v>75.260999999999996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82.6</v>
      </c>
      <c r="J11" s="15">
        <f t="shared" si="8"/>
        <v>4.1910000000000025</v>
      </c>
      <c r="K11" s="15">
        <f>VLOOKUP(A:A,[1]TDSheet!$A:$O,15,0)</f>
        <v>0</v>
      </c>
      <c r="L11" s="15">
        <f>VLOOKUP(A:A,[1]TDSheet!$A:$P,16,0)</f>
        <v>0</v>
      </c>
      <c r="M11" s="15">
        <f>VLOOKUP(A:A,[1]TDSheet!$A:$T,20,0)</f>
        <v>0</v>
      </c>
      <c r="N11" s="15"/>
      <c r="O11" s="15"/>
      <c r="P11" s="15"/>
      <c r="Q11" s="15"/>
      <c r="R11" s="17"/>
      <c r="S11" s="15">
        <f t="shared" si="9"/>
        <v>17.3582</v>
      </c>
      <c r="T11" s="17">
        <v>100</v>
      </c>
      <c r="U11" s="18">
        <f t="shared" si="10"/>
        <v>10.096726619119494</v>
      </c>
      <c r="V11" s="15">
        <f t="shared" si="11"/>
        <v>4.3357606203408183</v>
      </c>
      <c r="W11" s="15"/>
      <c r="X11" s="15"/>
      <c r="Y11" s="15">
        <f>VLOOKUP(A:A,[1]TDSheet!$A:$Y,25,0)</f>
        <v>8.6967999999999996</v>
      </c>
      <c r="Z11" s="15">
        <f>VLOOKUP(A:A,[1]TDSheet!$A:$Z,26,0)</f>
        <v>14.754799999999999</v>
      </c>
      <c r="AA11" s="15">
        <f>VLOOKUP(A:A,[1]TDSheet!$A:$AA,27,0)</f>
        <v>7.8611999999999993</v>
      </c>
      <c r="AB11" s="15">
        <f>VLOOKUP(A:A,[3]TDSheet!$A:$D,4,0)</f>
        <v>2.496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>
        <f t="shared" si="13"/>
        <v>100</v>
      </c>
      <c r="AG11" s="15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25.518000000000001</v>
      </c>
      <c r="D12" s="8">
        <v>2.7080000000000002</v>
      </c>
      <c r="E12" s="8">
        <v>16.102</v>
      </c>
      <c r="F12" s="8">
        <v>12.124000000000001</v>
      </c>
      <c r="G12" s="1">
        <f>VLOOKUP(A:A,[1]TDSheet!$A:$G,7,0)</f>
        <v>1</v>
      </c>
      <c r="H12" s="1" t="e">
        <f>VLOOKUP(A:A,[1]TDSheet!$A:$H,8,0)</f>
        <v>#N/A</v>
      </c>
      <c r="I12" s="15">
        <f>VLOOKUP(A:A,[2]TDSheet!$A:$F,6,0)</f>
        <v>15.05</v>
      </c>
      <c r="J12" s="15">
        <f t="shared" si="8"/>
        <v>1.0519999999999996</v>
      </c>
      <c r="K12" s="15">
        <f>VLOOKUP(A:A,[1]TDSheet!$A:$O,15,0)</f>
        <v>0</v>
      </c>
      <c r="L12" s="15">
        <f>VLOOKUP(A:A,[1]TDSheet!$A:$P,16,0)</f>
        <v>0</v>
      </c>
      <c r="M12" s="15">
        <f>VLOOKUP(A:A,[1]TDSheet!$A:$T,20,0)</f>
        <v>0</v>
      </c>
      <c r="N12" s="15"/>
      <c r="O12" s="15"/>
      <c r="P12" s="15"/>
      <c r="Q12" s="15"/>
      <c r="R12" s="17"/>
      <c r="S12" s="15">
        <f t="shared" si="9"/>
        <v>3.2204000000000002</v>
      </c>
      <c r="T12" s="17">
        <v>20</v>
      </c>
      <c r="U12" s="18">
        <f t="shared" si="10"/>
        <v>9.9751583654204445</v>
      </c>
      <c r="V12" s="15">
        <f t="shared" si="11"/>
        <v>3.7647497205316109</v>
      </c>
      <c r="W12" s="15"/>
      <c r="X12" s="15"/>
      <c r="Y12" s="15">
        <f>VLOOKUP(A:A,[1]TDSheet!$A:$Y,25,0)</f>
        <v>0</v>
      </c>
      <c r="Z12" s="15">
        <f>VLOOKUP(A:A,[1]TDSheet!$A:$Z,26,0)</f>
        <v>0</v>
      </c>
      <c r="AA12" s="15">
        <f>VLOOKUP(A:A,[1]TDSheet!$A:$AA,27,0)</f>
        <v>1.0804</v>
      </c>
      <c r="AB12" s="15">
        <f>VLOOKUP(A:A,[3]TDSheet!$A:$D,4,0)</f>
        <v>4.0199999999999996</v>
      </c>
      <c r="AC12" s="15" t="str">
        <f>VLOOKUP(A:A,[1]TDSheet!$A:$AC,29,0)</f>
        <v>увел</v>
      </c>
      <c r="AD12" s="15" t="e">
        <f>VLOOKUP(A:A,[1]TDSheet!$A:$AD,30,0)</f>
        <v>#N/A</v>
      </c>
      <c r="AE12" s="15">
        <f t="shared" si="12"/>
        <v>0</v>
      </c>
      <c r="AF12" s="15">
        <f t="shared" si="13"/>
        <v>20</v>
      </c>
      <c r="AG12" s="15"/>
    </row>
    <row r="13" spans="1:33" s="1" customFormat="1" ht="21.95" customHeight="1" outlineLevel="1" x14ac:dyDescent="0.2">
      <c r="A13" s="7" t="s">
        <v>15</v>
      </c>
      <c r="B13" s="7" t="s">
        <v>9</v>
      </c>
      <c r="C13" s="8">
        <v>78.132000000000005</v>
      </c>
      <c r="D13" s="8">
        <v>211.136</v>
      </c>
      <c r="E13" s="8">
        <v>116.255</v>
      </c>
      <c r="F13" s="8">
        <v>122.867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118.5</v>
      </c>
      <c r="J13" s="15">
        <f t="shared" si="8"/>
        <v>-2.2450000000000045</v>
      </c>
      <c r="K13" s="15">
        <f>VLOOKUP(A:A,[1]TDSheet!$A:$O,15,0)</f>
        <v>20</v>
      </c>
      <c r="L13" s="15">
        <f>VLOOKUP(A:A,[1]TDSheet!$A:$P,16,0)</f>
        <v>0</v>
      </c>
      <c r="M13" s="15">
        <f>VLOOKUP(A:A,[1]TDSheet!$A:$T,20,0)</f>
        <v>20</v>
      </c>
      <c r="N13" s="15"/>
      <c r="O13" s="15"/>
      <c r="P13" s="15"/>
      <c r="Q13" s="15"/>
      <c r="R13" s="17"/>
      <c r="S13" s="15">
        <f t="shared" si="9"/>
        <v>23.250999999999998</v>
      </c>
      <c r="T13" s="17">
        <v>40</v>
      </c>
      <c r="U13" s="18">
        <f t="shared" si="10"/>
        <v>8.7250870930282591</v>
      </c>
      <c r="V13" s="15">
        <f t="shared" si="11"/>
        <v>5.2843748655971794</v>
      </c>
      <c r="W13" s="15"/>
      <c r="X13" s="15"/>
      <c r="Y13" s="15">
        <f>VLOOKUP(A:A,[1]TDSheet!$A:$Y,25,0)</f>
        <v>25.1568</v>
      </c>
      <c r="Z13" s="15">
        <f>VLOOKUP(A:A,[1]TDSheet!$A:$Z,26,0)</f>
        <v>30.471800000000002</v>
      </c>
      <c r="AA13" s="15">
        <f>VLOOKUP(A:A,[1]TDSheet!$A:$AA,27,0)</f>
        <v>25.9786</v>
      </c>
      <c r="AB13" s="15">
        <f>VLOOKUP(A:A,[3]TDSheet!$A:$D,4,0)</f>
        <v>32.444000000000003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0</v>
      </c>
      <c r="AF13" s="15">
        <f t="shared" si="13"/>
        <v>40</v>
      </c>
      <c r="AG13" s="15"/>
    </row>
    <row r="14" spans="1:33" s="1" customFormat="1" ht="11.1" customHeight="1" outlineLevel="1" x14ac:dyDescent="0.2">
      <c r="A14" s="7" t="s">
        <v>93</v>
      </c>
      <c r="B14" s="7" t="s">
        <v>8</v>
      </c>
      <c r="C14" s="8"/>
      <c r="D14" s="8">
        <v>48</v>
      </c>
      <c r="E14" s="8">
        <v>47</v>
      </c>
      <c r="F14" s="8"/>
      <c r="G14" s="14">
        <v>0.3</v>
      </c>
      <c r="H14" s="1" t="e">
        <f>VLOOKUP(A:A,[1]TDSheet!$A:$H,8,0)</f>
        <v>#N/A</v>
      </c>
      <c r="I14" s="15">
        <f>VLOOKUP(A:A,[2]TDSheet!$A:$F,6,0)</f>
        <v>72</v>
      </c>
      <c r="J14" s="15">
        <f t="shared" si="8"/>
        <v>-25</v>
      </c>
      <c r="K14" s="15">
        <v>0</v>
      </c>
      <c r="L14" s="15">
        <v>0</v>
      </c>
      <c r="M14" s="15">
        <v>0</v>
      </c>
      <c r="N14" s="15"/>
      <c r="O14" s="15"/>
      <c r="P14" s="15"/>
      <c r="Q14" s="15"/>
      <c r="R14" s="17"/>
      <c r="S14" s="15">
        <f t="shared" si="9"/>
        <v>9.4</v>
      </c>
      <c r="T14" s="17">
        <v>120</v>
      </c>
      <c r="U14" s="18">
        <f t="shared" si="10"/>
        <v>12.76595744680851</v>
      </c>
      <c r="V14" s="15">
        <f t="shared" si="11"/>
        <v>0</v>
      </c>
      <c r="W14" s="15"/>
      <c r="X14" s="15"/>
      <c r="Y14" s="15">
        <v>0</v>
      </c>
      <c r="Z14" s="15">
        <v>0</v>
      </c>
      <c r="AA14" s="15">
        <v>0</v>
      </c>
      <c r="AB14" s="15">
        <f>VLOOKUP(A:A,[3]TDSheet!$A:$D,4,0)</f>
        <v>29</v>
      </c>
      <c r="AC14" s="15" t="e">
        <f>VLOOKUP(A:A,[1]TDSheet!$A:$AC,29,0)</f>
        <v>#N/A</v>
      </c>
      <c r="AD14" s="15" t="e">
        <f>VLOOKUP(A:A,[1]TDSheet!$A:$AD,30,0)</f>
        <v>#N/A</v>
      </c>
      <c r="AE14" s="15">
        <f t="shared" si="12"/>
        <v>0</v>
      </c>
      <c r="AF14" s="15">
        <f t="shared" si="13"/>
        <v>36</v>
      </c>
      <c r="AG14" s="15"/>
    </row>
    <row r="15" spans="1:33" s="1" customFormat="1" ht="11.1" customHeight="1" outlineLevel="1" x14ac:dyDescent="0.2">
      <c r="A15" s="7" t="s">
        <v>16</v>
      </c>
      <c r="B15" s="7" t="s">
        <v>9</v>
      </c>
      <c r="C15" s="8">
        <v>233.31800000000001</v>
      </c>
      <c r="D15" s="8">
        <v>822.48199999999997</v>
      </c>
      <c r="E15" s="8">
        <v>537.44200000000001</v>
      </c>
      <c r="F15" s="8">
        <v>502.05500000000001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530.04999999999995</v>
      </c>
      <c r="J15" s="15">
        <f t="shared" si="8"/>
        <v>7.3920000000000528</v>
      </c>
      <c r="K15" s="15">
        <f>VLOOKUP(A:A,[1]TDSheet!$A:$O,15,0)</f>
        <v>100</v>
      </c>
      <c r="L15" s="15">
        <f>VLOOKUP(A:A,[1]TDSheet!$A:$P,16,0)</f>
        <v>100</v>
      </c>
      <c r="M15" s="15">
        <f>VLOOKUP(A:A,[1]TDSheet!$A:$T,20,0)</f>
        <v>120</v>
      </c>
      <c r="N15" s="15"/>
      <c r="O15" s="15"/>
      <c r="P15" s="15"/>
      <c r="Q15" s="15"/>
      <c r="R15" s="17"/>
      <c r="S15" s="15">
        <f t="shared" si="9"/>
        <v>107.4884</v>
      </c>
      <c r="T15" s="17">
        <v>100</v>
      </c>
      <c r="U15" s="18">
        <f t="shared" si="10"/>
        <v>8.5781814595807546</v>
      </c>
      <c r="V15" s="15">
        <f t="shared" si="11"/>
        <v>4.6707830798486167</v>
      </c>
      <c r="W15" s="15"/>
      <c r="X15" s="15"/>
      <c r="Y15" s="15">
        <f>VLOOKUP(A:A,[1]TDSheet!$A:$Y,25,0)</f>
        <v>117.89259999999999</v>
      </c>
      <c r="Z15" s="15">
        <f>VLOOKUP(A:A,[1]TDSheet!$A:$Z,26,0)</f>
        <v>115.86679999999998</v>
      </c>
      <c r="AA15" s="15">
        <f>VLOOKUP(A:A,[1]TDSheet!$A:$AA,27,0)</f>
        <v>117.86880000000001</v>
      </c>
      <c r="AB15" s="15">
        <f>VLOOKUP(A:A,[3]TDSheet!$A:$D,4,0)</f>
        <v>48.322000000000003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0</v>
      </c>
      <c r="AF15" s="15">
        <f t="shared" si="13"/>
        <v>100</v>
      </c>
      <c r="AG15" s="15"/>
    </row>
    <row r="16" spans="1:33" s="1" customFormat="1" ht="11.1" customHeight="1" outlineLevel="1" x14ac:dyDescent="0.2">
      <c r="A16" s="7" t="s">
        <v>17</v>
      </c>
      <c r="B16" s="7" t="s">
        <v>8</v>
      </c>
      <c r="C16" s="8">
        <v>286</v>
      </c>
      <c r="D16" s="8">
        <v>846</v>
      </c>
      <c r="E16" s="8">
        <v>418</v>
      </c>
      <c r="F16" s="8">
        <v>684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449</v>
      </c>
      <c r="J16" s="15">
        <f t="shared" si="8"/>
        <v>-31</v>
      </c>
      <c r="K16" s="15">
        <f>VLOOKUP(A:A,[1]TDSheet!$A:$O,15,0)</f>
        <v>0</v>
      </c>
      <c r="L16" s="15">
        <f>VLOOKUP(A:A,[1]TDSheet!$A:$P,16,0)</f>
        <v>400</v>
      </c>
      <c r="M16" s="15">
        <f>VLOOKUP(A:A,[1]TDSheet!$A:$T,20,0)</f>
        <v>0</v>
      </c>
      <c r="N16" s="15"/>
      <c r="O16" s="15"/>
      <c r="P16" s="15"/>
      <c r="Q16" s="15"/>
      <c r="R16" s="17"/>
      <c r="S16" s="15">
        <f t="shared" si="9"/>
        <v>83.6</v>
      </c>
      <c r="T16" s="17"/>
      <c r="U16" s="18">
        <f t="shared" si="10"/>
        <v>12.966507177033494</v>
      </c>
      <c r="V16" s="15">
        <f t="shared" si="11"/>
        <v>8.1818181818181817</v>
      </c>
      <c r="W16" s="15"/>
      <c r="X16" s="15"/>
      <c r="Y16" s="15">
        <f>VLOOKUP(A:A,[1]TDSheet!$A:$Y,25,0)</f>
        <v>95.6</v>
      </c>
      <c r="Z16" s="15">
        <f>VLOOKUP(A:A,[1]TDSheet!$A:$Z,26,0)</f>
        <v>97.8</v>
      </c>
      <c r="AA16" s="15">
        <f>VLOOKUP(A:A,[1]TDSheet!$A:$AA,27,0)</f>
        <v>93.2</v>
      </c>
      <c r="AB16" s="15">
        <f>VLOOKUP(A:A,[3]TDSheet!$A:$D,4,0)</f>
        <v>89</v>
      </c>
      <c r="AC16" s="15">
        <f>VLOOKUP(A:A,[1]TDSheet!$A:$AC,29,0)</f>
        <v>0</v>
      </c>
      <c r="AD16" s="15" t="e">
        <f>VLOOKUP(A:A,[1]TDSheet!$A:$AD,30,0)</f>
        <v>#N/A</v>
      </c>
      <c r="AE16" s="15">
        <f t="shared" si="12"/>
        <v>0</v>
      </c>
      <c r="AF16" s="15">
        <f t="shared" si="13"/>
        <v>0</v>
      </c>
      <c r="AG16" s="15"/>
    </row>
    <row r="17" spans="1:33" s="1" customFormat="1" ht="11.1" customHeight="1" outlineLevel="1" x14ac:dyDescent="0.2">
      <c r="A17" s="7" t="s">
        <v>18</v>
      </c>
      <c r="B17" s="7" t="s">
        <v>9</v>
      </c>
      <c r="C17" s="8">
        <v>29.956</v>
      </c>
      <c r="D17" s="8">
        <v>140.04400000000001</v>
      </c>
      <c r="E17" s="8">
        <v>68.653000000000006</v>
      </c>
      <c r="F17" s="8">
        <v>37.975000000000001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82.4</v>
      </c>
      <c r="J17" s="15">
        <f t="shared" si="8"/>
        <v>-13.747</v>
      </c>
      <c r="K17" s="15">
        <f>VLOOKUP(A:A,[1]TDSheet!$A:$O,15,0)</f>
        <v>10</v>
      </c>
      <c r="L17" s="15">
        <f>VLOOKUP(A:A,[1]TDSheet!$A:$P,16,0)</f>
        <v>0</v>
      </c>
      <c r="M17" s="15">
        <f>VLOOKUP(A:A,[1]TDSheet!$A:$T,20,0)</f>
        <v>0</v>
      </c>
      <c r="N17" s="15"/>
      <c r="O17" s="15"/>
      <c r="P17" s="15"/>
      <c r="Q17" s="15"/>
      <c r="R17" s="17"/>
      <c r="S17" s="15">
        <f t="shared" si="9"/>
        <v>13.730600000000001</v>
      </c>
      <c r="T17" s="17">
        <v>30</v>
      </c>
      <c r="U17" s="18">
        <f t="shared" si="10"/>
        <v>5.6789215329264557</v>
      </c>
      <c r="V17" s="15">
        <f t="shared" si="11"/>
        <v>2.7657203618195854</v>
      </c>
      <c r="W17" s="15"/>
      <c r="X17" s="15"/>
      <c r="Y17" s="15">
        <f>VLOOKUP(A:A,[1]TDSheet!$A:$Y,25,0)</f>
        <v>10.1434</v>
      </c>
      <c r="Z17" s="15">
        <f>VLOOKUP(A:A,[1]TDSheet!$A:$Z,26,0)</f>
        <v>11.948600000000001</v>
      </c>
      <c r="AA17" s="15">
        <f>VLOOKUP(A:A,[1]TDSheet!$A:$AA,27,0)</f>
        <v>11.389799999999999</v>
      </c>
      <c r="AB17" s="15">
        <f>VLOOKUP(A:A,[3]TDSheet!$A:$D,4,0)</f>
        <v>3.0030000000000001</v>
      </c>
      <c r="AC17" s="15">
        <f>VLOOKUP(A:A,[1]TDSheet!$A:$AC,29,0)</f>
        <v>0</v>
      </c>
      <c r="AD17" s="15" t="str">
        <f>VLOOKUP(A:A,[1]TDSheet!$A:$AD,30,0)</f>
        <v>увел</v>
      </c>
      <c r="AE17" s="15">
        <f t="shared" si="12"/>
        <v>0</v>
      </c>
      <c r="AF17" s="15">
        <f t="shared" si="13"/>
        <v>30</v>
      </c>
      <c r="AG17" s="15"/>
    </row>
    <row r="18" spans="1:33" s="1" customFormat="1" ht="11.1" customHeight="1" outlineLevel="1" x14ac:dyDescent="0.2">
      <c r="A18" s="7" t="s">
        <v>19</v>
      </c>
      <c r="B18" s="7" t="s">
        <v>9</v>
      </c>
      <c r="C18" s="8">
        <v>154.27099999999999</v>
      </c>
      <c r="D18" s="8">
        <v>1104.223</v>
      </c>
      <c r="E18" s="8">
        <v>500.99400000000003</v>
      </c>
      <c r="F18" s="8">
        <v>482.01799999999997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542.96</v>
      </c>
      <c r="J18" s="15">
        <f t="shared" si="8"/>
        <v>-41.966000000000008</v>
      </c>
      <c r="K18" s="15">
        <f>VLOOKUP(A:A,[1]TDSheet!$A:$O,15,0)</f>
        <v>120</v>
      </c>
      <c r="L18" s="15">
        <f>VLOOKUP(A:A,[1]TDSheet!$A:$P,16,0)</f>
        <v>150</v>
      </c>
      <c r="M18" s="15">
        <f>VLOOKUP(A:A,[1]TDSheet!$A:$T,20,0)</f>
        <v>100</v>
      </c>
      <c r="N18" s="15"/>
      <c r="O18" s="15"/>
      <c r="P18" s="15"/>
      <c r="Q18" s="15"/>
      <c r="R18" s="17"/>
      <c r="S18" s="15">
        <f t="shared" si="9"/>
        <v>100.19880000000001</v>
      </c>
      <c r="T18" s="17">
        <v>100</v>
      </c>
      <c r="U18" s="18">
        <f t="shared" si="10"/>
        <v>9.5012914326319269</v>
      </c>
      <c r="V18" s="15">
        <f t="shared" si="11"/>
        <v>4.8106164944091141</v>
      </c>
      <c r="W18" s="15"/>
      <c r="X18" s="15"/>
      <c r="Y18" s="15">
        <f>VLOOKUP(A:A,[1]TDSheet!$A:$Y,25,0)</f>
        <v>104.64100000000001</v>
      </c>
      <c r="Z18" s="15">
        <f>VLOOKUP(A:A,[1]TDSheet!$A:$Z,26,0)</f>
        <v>85.019000000000005</v>
      </c>
      <c r="AA18" s="15">
        <f>VLOOKUP(A:A,[1]TDSheet!$A:$AA,27,0)</f>
        <v>115.4118</v>
      </c>
      <c r="AB18" s="15">
        <f>VLOOKUP(A:A,[3]TDSheet!$A:$D,4,0)</f>
        <v>49.956000000000003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0</v>
      </c>
      <c r="AF18" s="15">
        <f t="shared" si="13"/>
        <v>100</v>
      </c>
      <c r="AG18" s="15"/>
    </row>
    <row r="19" spans="1:33" s="1" customFormat="1" ht="11.1" customHeight="1" outlineLevel="1" x14ac:dyDescent="0.2">
      <c r="A19" s="7" t="s">
        <v>20</v>
      </c>
      <c r="B19" s="7" t="s">
        <v>8</v>
      </c>
      <c r="C19" s="8">
        <v>642</v>
      </c>
      <c r="D19" s="8">
        <v>2496</v>
      </c>
      <c r="E19" s="8">
        <v>1256</v>
      </c>
      <c r="F19" s="8">
        <v>1554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1241</v>
      </c>
      <c r="J19" s="15">
        <f t="shared" si="8"/>
        <v>15</v>
      </c>
      <c r="K19" s="15">
        <f>VLOOKUP(A:A,[1]TDSheet!$A:$O,15,0)</f>
        <v>0</v>
      </c>
      <c r="L19" s="15">
        <f>VLOOKUP(A:A,[1]TDSheet!$A:$P,16,0)</f>
        <v>1000</v>
      </c>
      <c r="M19" s="15">
        <f>VLOOKUP(A:A,[1]TDSheet!$A:$T,20,0)</f>
        <v>0</v>
      </c>
      <c r="N19" s="15"/>
      <c r="O19" s="15"/>
      <c r="P19" s="15"/>
      <c r="Q19" s="15"/>
      <c r="R19" s="17"/>
      <c r="S19" s="15">
        <f t="shared" si="9"/>
        <v>251.2</v>
      </c>
      <c r="T19" s="17"/>
      <c r="U19" s="18">
        <f t="shared" si="10"/>
        <v>10.167197452229299</v>
      </c>
      <c r="V19" s="15">
        <f t="shared" si="11"/>
        <v>6.1863057324840769</v>
      </c>
      <c r="W19" s="15"/>
      <c r="X19" s="15"/>
      <c r="Y19" s="15">
        <f>VLOOKUP(A:A,[1]TDSheet!$A:$Y,25,0)</f>
        <v>203.4</v>
      </c>
      <c r="Z19" s="15">
        <f>VLOOKUP(A:A,[1]TDSheet!$A:$Z,26,0)</f>
        <v>204.2</v>
      </c>
      <c r="AA19" s="15">
        <f>VLOOKUP(A:A,[1]TDSheet!$A:$AA,27,0)</f>
        <v>278.8</v>
      </c>
      <c r="AB19" s="15">
        <f>VLOOKUP(A:A,[3]TDSheet!$A:$D,4,0)</f>
        <v>222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2"/>
        <v>0</v>
      </c>
      <c r="AF19" s="15">
        <f t="shared" si="13"/>
        <v>0</v>
      </c>
      <c r="AG19" s="15"/>
    </row>
    <row r="20" spans="1:33" s="1" customFormat="1" ht="11.1" customHeight="1" outlineLevel="1" x14ac:dyDescent="0.2">
      <c r="A20" s="7" t="s">
        <v>21</v>
      </c>
      <c r="B20" s="7" t="s">
        <v>8</v>
      </c>
      <c r="C20" s="8">
        <v>710</v>
      </c>
      <c r="D20" s="8">
        <v>19</v>
      </c>
      <c r="E20" s="8">
        <v>637</v>
      </c>
      <c r="F20" s="8">
        <v>75</v>
      </c>
      <c r="G20" s="21">
        <f>VLOOKUP(A:A,[1]TDSheet!$A:$G,7,0)</f>
        <v>0</v>
      </c>
      <c r="H20" s="1" t="e">
        <f>VLOOKUP(A:A,[1]TDSheet!$A:$H,8,0)</f>
        <v>#N/A</v>
      </c>
      <c r="I20" s="15">
        <f>VLOOKUP(A:A,[2]TDSheet!$A:$F,6,0)</f>
        <v>655</v>
      </c>
      <c r="J20" s="15">
        <f t="shared" si="8"/>
        <v>-18</v>
      </c>
      <c r="K20" s="15">
        <f>VLOOKUP(A:A,[1]TDSheet!$A:$O,15,0)</f>
        <v>0</v>
      </c>
      <c r="L20" s="15">
        <f>VLOOKUP(A:A,[1]TDSheet!$A:$P,16,0)</f>
        <v>0</v>
      </c>
      <c r="M20" s="15">
        <f>VLOOKUP(A:A,[1]TDSheet!$A:$T,20,0)</f>
        <v>0</v>
      </c>
      <c r="N20" s="15"/>
      <c r="O20" s="15"/>
      <c r="P20" s="15"/>
      <c r="Q20" s="15"/>
      <c r="R20" s="17"/>
      <c r="S20" s="15">
        <f t="shared" si="9"/>
        <v>127.4</v>
      </c>
      <c r="T20" s="17"/>
      <c r="U20" s="18">
        <f t="shared" si="10"/>
        <v>0.58869701726844581</v>
      </c>
      <c r="V20" s="15">
        <f t="shared" si="11"/>
        <v>0.58869701726844581</v>
      </c>
      <c r="W20" s="15"/>
      <c r="X20" s="15"/>
      <c r="Y20" s="15">
        <f>VLOOKUP(A:A,[1]TDSheet!$A:$Y,25,0)</f>
        <v>0</v>
      </c>
      <c r="Z20" s="15">
        <f>VLOOKUP(A:A,[1]TDSheet!$A:$Z,26,0)</f>
        <v>0</v>
      </c>
      <c r="AA20" s="15">
        <f>VLOOKUP(A:A,[1]TDSheet!$A:$AA,27,0)</f>
        <v>18.2</v>
      </c>
      <c r="AB20" s="15">
        <f>VLOOKUP(A:A,[3]TDSheet!$A:$D,4,0)</f>
        <v>216</v>
      </c>
      <c r="AC20" s="15" t="str">
        <f>VLOOKUP(A:A,[1]TDSheet!$A:$AC,29,0)</f>
        <v>увел</v>
      </c>
      <c r="AD20" s="15" t="e">
        <f>VLOOKUP(A:A,[1]TDSheet!$A:$AD,30,0)</f>
        <v>#N/A</v>
      </c>
      <c r="AE20" s="15">
        <f t="shared" si="12"/>
        <v>0</v>
      </c>
      <c r="AF20" s="15">
        <f t="shared" si="13"/>
        <v>0</v>
      </c>
      <c r="AG20" s="15"/>
    </row>
    <row r="21" spans="1:33" s="1" customFormat="1" ht="11.1" customHeight="1" outlineLevel="1" x14ac:dyDescent="0.2">
      <c r="A21" s="7" t="s">
        <v>22</v>
      </c>
      <c r="B21" s="7" t="s">
        <v>9</v>
      </c>
      <c r="C21" s="8">
        <v>335.68099999999998</v>
      </c>
      <c r="D21" s="8">
        <v>2417.9789999999998</v>
      </c>
      <c r="E21" s="8">
        <v>1321.252</v>
      </c>
      <c r="F21" s="8">
        <v>996.33100000000002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1290.8</v>
      </c>
      <c r="J21" s="15">
        <f t="shared" si="8"/>
        <v>30.451999999999998</v>
      </c>
      <c r="K21" s="15">
        <f>VLOOKUP(A:A,[1]TDSheet!$A:$O,15,0)</f>
        <v>300</v>
      </c>
      <c r="L21" s="15">
        <f>VLOOKUP(A:A,[1]TDSheet!$A:$P,16,0)</f>
        <v>350</v>
      </c>
      <c r="M21" s="15">
        <f>VLOOKUP(A:A,[1]TDSheet!$A:$T,20,0)</f>
        <v>220</v>
      </c>
      <c r="N21" s="15"/>
      <c r="O21" s="15"/>
      <c r="P21" s="15"/>
      <c r="Q21" s="15"/>
      <c r="R21" s="17"/>
      <c r="S21" s="15">
        <f t="shared" si="9"/>
        <v>264.25040000000001</v>
      </c>
      <c r="T21" s="17">
        <v>500</v>
      </c>
      <c r="U21" s="18">
        <f t="shared" si="10"/>
        <v>8.9548814306430575</v>
      </c>
      <c r="V21" s="15">
        <f t="shared" si="11"/>
        <v>3.7704048886964787</v>
      </c>
      <c r="W21" s="15"/>
      <c r="X21" s="15"/>
      <c r="Y21" s="15">
        <f>VLOOKUP(A:A,[1]TDSheet!$A:$Y,25,0)</f>
        <v>256.12240000000003</v>
      </c>
      <c r="Z21" s="15">
        <f>VLOOKUP(A:A,[1]TDSheet!$A:$Z,26,0)</f>
        <v>242.08319999999998</v>
      </c>
      <c r="AA21" s="15">
        <f>VLOOKUP(A:A,[1]TDSheet!$A:$AA,27,0)</f>
        <v>285.36799999999999</v>
      </c>
      <c r="AB21" s="15">
        <f>VLOOKUP(A:A,[3]TDSheet!$A:$D,4,0)</f>
        <v>95.051000000000002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0</v>
      </c>
      <c r="AF21" s="15">
        <f t="shared" si="13"/>
        <v>500</v>
      </c>
      <c r="AG21" s="15"/>
    </row>
    <row r="22" spans="1:33" s="1" customFormat="1" ht="11.1" customHeight="1" outlineLevel="1" x14ac:dyDescent="0.2">
      <c r="A22" s="7" t="s">
        <v>23</v>
      </c>
      <c r="B22" s="7" t="s">
        <v>8</v>
      </c>
      <c r="C22" s="8">
        <v>836</v>
      </c>
      <c r="D22" s="8">
        <v>36</v>
      </c>
      <c r="E22" s="8">
        <v>529</v>
      </c>
      <c r="F22" s="8">
        <v>323</v>
      </c>
      <c r="G22" s="1">
        <f>VLOOKUP(A:A,[1]TDSheet!$A:$G,7,0)</f>
        <v>0.15</v>
      </c>
      <c r="H22" s="1">
        <f>VLOOKUP(A:A,[1]TDSheet!$A:$H,8,0)</f>
        <v>60</v>
      </c>
      <c r="I22" s="15">
        <f>VLOOKUP(A:A,[2]TDSheet!$A:$F,6,0)</f>
        <v>548</v>
      </c>
      <c r="J22" s="15">
        <f t="shared" si="8"/>
        <v>-19</v>
      </c>
      <c r="K22" s="15">
        <f>VLOOKUP(A:A,[1]TDSheet!$A:$O,15,0)</f>
        <v>0</v>
      </c>
      <c r="L22" s="15">
        <f>VLOOKUP(A:A,[1]TDSheet!$A:$P,16,0)</f>
        <v>0</v>
      </c>
      <c r="M22" s="15">
        <f>VLOOKUP(A:A,[1]TDSheet!$A:$T,20,0)</f>
        <v>200</v>
      </c>
      <c r="N22" s="15"/>
      <c r="O22" s="15"/>
      <c r="P22" s="15"/>
      <c r="Q22" s="15"/>
      <c r="R22" s="17"/>
      <c r="S22" s="15">
        <f t="shared" si="9"/>
        <v>105.8</v>
      </c>
      <c r="T22" s="17">
        <v>200</v>
      </c>
      <c r="U22" s="18">
        <f t="shared" si="10"/>
        <v>6.8336483931947072</v>
      </c>
      <c r="V22" s="15">
        <f t="shared" si="11"/>
        <v>3.0529300567107751</v>
      </c>
      <c r="W22" s="15"/>
      <c r="X22" s="15"/>
      <c r="Y22" s="15">
        <f>VLOOKUP(A:A,[1]TDSheet!$A:$Y,25,0)</f>
        <v>0</v>
      </c>
      <c r="Z22" s="15">
        <f>VLOOKUP(A:A,[1]TDSheet!$A:$Z,26,0)</f>
        <v>19.600000000000001</v>
      </c>
      <c r="AA22" s="15">
        <f>VLOOKUP(A:A,[1]TDSheet!$A:$AA,27,0)</f>
        <v>120.4</v>
      </c>
      <c r="AB22" s="15">
        <f>VLOOKUP(A:A,[3]TDSheet!$A:$D,4,0)</f>
        <v>132</v>
      </c>
      <c r="AC22" s="15" t="str">
        <f>VLOOKUP(A:A,[1]TDSheet!$A:$AC,29,0)</f>
        <v>костик</v>
      </c>
      <c r="AD22" s="15" t="e">
        <f>VLOOKUP(A:A,[1]TDSheet!$A:$AD,30,0)</f>
        <v>#N/A</v>
      </c>
      <c r="AE22" s="15">
        <f t="shared" si="12"/>
        <v>0</v>
      </c>
      <c r="AF22" s="15">
        <f t="shared" si="13"/>
        <v>30</v>
      </c>
      <c r="AG22" s="15"/>
    </row>
    <row r="23" spans="1:33" s="1" customFormat="1" ht="11.1" customHeight="1" outlineLevel="1" x14ac:dyDescent="0.2">
      <c r="A23" s="7" t="s">
        <v>24</v>
      </c>
      <c r="B23" s="7" t="s">
        <v>8</v>
      </c>
      <c r="C23" s="8">
        <v>1259</v>
      </c>
      <c r="D23" s="8">
        <v>3324</v>
      </c>
      <c r="E23" s="8">
        <v>2483</v>
      </c>
      <c r="F23" s="8">
        <v>1994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2570</v>
      </c>
      <c r="J23" s="15">
        <f t="shared" si="8"/>
        <v>-87</v>
      </c>
      <c r="K23" s="15">
        <f>VLOOKUP(A:A,[1]TDSheet!$A:$O,15,0)</f>
        <v>800</v>
      </c>
      <c r="L23" s="15">
        <f>VLOOKUP(A:A,[1]TDSheet!$A:$P,16,0)</f>
        <v>400</v>
      </c>
      <c r="M23" s="15">
        <f>VLOOKUP(A:A,[1]TDSheet!$A:$T,20,0)</f>
        <v>600</v>
      </c>
      <c r="N23" s="15"/>
      <c r="O23" s="15"/>
      <c r="P23" s="15"/>
      <c r="Q23" s="15"/>
      <c r="R23" s="17"/>
      <c r="S23" s="15">
        <f t="shared" si="9"/>
        <v>496.6</v>
      </c>
      <c r="T23" s="17">
        <v>600</v>
      </c>
      <c r="U23" s="18">
        <f t="shared" si="10"/>
        <v>8.8481675392670152</v>
      </c>
      <c r="V23" s="15">
        <f t="shared" si="11"/>
        <v>4.0153040676600886</v>
      </c>
      <c r="W23" s="15"/>
      <c r="X23" s="15"/>
      <c r="Y23" s="15">
        <f>VLOOKUP(A:A,[1]TDSheet!$A:$Y,25,0)</f>
        <v>739.2</v>
      </c>
      <c r="Z23" s="15">
        <f>VLOOKUP(A:A,[1]TDSheet!$A:$Z,26,0)</f>
        <v>510.6</v>
      </c>
      <c r="AA23" s="15">
        <f>VLOOKUP(A:A,[1]TDSheet!$A:$AA,27,0)</f>
        <v>565.20000000000005</v>
      </c>
      <c r="AB23" s="15">
        <f>VLOOKUP(A:A,[3]TDSheet!$A:$D,4,0)</f>
        <v>428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12"/>
        <v>0</v>
      </c>
      <c r="AF23" s="15">
        <f t="shared" si="13"/>
        <v>72</v>
      </c>
      <c r="AG23" s="15"/>
    </row>
    <row r="24" spans="1:33" s="1" customFormat="1" ht="11.1" customHeight="1" outlineLevel="1" x14ac:dyDescent="0.2">
      <c r="A24" s="7" t="s">
        <v>25</v>
      </c>
      <c r="B24" s="7" t="s">
        <v>9</v>
      </c>
      <c r="C24" s="8">
        <v>19.488</v>
      </c>
      <c r="D24" s="8">
        <v>516.88900000000001</v>
      </c>
      <c r="E24" s="8">
        <v>249.91900000000001</v>
      </c>
      <c r="F24" s="8">
        <v>270.33100000000002</v>
      </c>
      <c r="G24" s="1">
        <f>VLOOKUP(A:A,[1]TDSheet!$A:$G,7,0)</f>
        <v>1</v>
      </c>
      <c r="H24" s="1" t="e">
        <f>VLOOKUP(A:A,[1]TDSheet!$A:$H,8,0)</f>
        <v>#N/A</v>
      </c>
      <c r="I24" s="15">
        <f>VLOOKUP(A:A,[2]TDSheet!$A:$F,6,0)</f>
        <v>264.7</v>
      </c>
      <c r="J24" s="15">
        <f t="shared" si="8"/>
        <v>-14.780999999999977</v>
      </c>
      <c r="K24" s="15">
        <f>VLOOKUP(A:A,[1]TDSheet!$A:$O,15,0)</f>
        <v>30</v>
      </c>
      <c r="L24" s="15">
        <f>VLOOKUP(A:A,[1]TDSheet!$A:$P,16,0)</f>
        <v>0</v>
      </c>
      <c r="M24" s="15">
        <f>VLOOKUP(A:A,[1]TDSheet!$A:$T,20,0)</f>
        <v>100</v>
      </c>
      <c r="N24" s="15"/>
      <c r="O24" s="15"/>
      <c r="P24" s="15"/>
      <c r="Q24" s="15"/>
      <c r="R24" s="17"/>
      <c r="S24" s="15">
        <f t="shared" si="9"/>
        <v>49.983800000000002</v>
      </c>
      <c r="T24" s="17">
        <v>30</v>
      </c>
      <c r="U24" s="18">
        <f t="shared" si="10"/>
        <v>8.609409448661367</v>
      </c>
      <c r="V24" s="15">
        <f t="shared" si="11"/>
        <v>5.4083723126292922</v>
      </c>
      <c r="W24" s="15"/>
      <c r="X24" s="15"/>
      <c r="Y24" s="15">
        <f>VLOOKUP(A:A,[1]TDSheet!$A:$Y,25,0)</f>
        <v>66.264800000000008</v>
      </c>
      <c r="Z24" s="15">
        <f>VLOOKUP(A:A,[1]TDSheet!$A:$Z,26,0)</f>
        <v>45.9236</v>
      </c>
      <c r="AA24" s="15">
        <f>VLOOKUP(A:A,[1]TDSheet!$A:$AA,27,0)</f>
        <v>61.6496</v>
      </c>
      <c r="AB24" s="15">
        <f>VLOOKUP(A:A,[3]TDSheet!$A:$D,4,0)</f>
        <v>51.036999999999999</v>
      </c>
      <c r="AC24" s="15" t="e">
        <f>VLOOKUP(A:A,[1]TDSheet!$A:$AC,29,0)</f>
        <v>#N/A</v>
      </c>
      <c r="AD24" s="15" t="e">
        <f>VLOOKUP(A:A,[1]TDSheet!$A:$AD,30,0)</f>
        <v>#N/A</v>
      </c>
      <c r="AE24" s="15">
        <f t="shared" si="12"/>
        <v>0</v>
      </c>
      <c r="AF24" s="15">
        <f t="shared" si="13"/>
        <v>30</v>
      </c>
      <c r="AG24" s="15"/>
    </row>
    <row r="25" spans="1:33" s="1" customFormat="1" ht="11.1" customHeight="1" outlineLevel="1" x14ac:dyDescent="0.2">
      <c r="A25" s="7" t="s">
        <v>26</v>
      </c>
      <c r="B25" s="7" t="s">
        <v>8</v>
      </c>
      <c r="C25" s="8">
        <v>514</v>
      </c>
      <c r="D25" s="8">
        <v>1760</v>
      </c>
      <c r="E25" s="8">
        <v>945</v>
      </c>
      <c r="F25" s="8">
        <v>1174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987</v>
      </c>
      <c r="J25" s="15">
        <f t="shared" si="8"/>
        <v>-42</v>
      </c>
      <c r="K25" s="15">
        <f>VLOOKUP(A:A,[1]TDSheet!$A:$O,15,0)</f>
        <v>0</v>
      </c>
      <c r="L25" s="15">
        <f>VLOOKUP(A:A,[1]TDSheet!$A:$P,16,0)</f>
        <v>800</v>
      </c>
      <c r="M25" s="15">
        <f>VLOOKUP(A:A,[1]TDSheet!$A:$T,20,0)</f>
        <v>0</v>
      </c>
      <c r="N25" s="15"/>
      <c r="O25" s="15"/>
      <c r="P25" s="15"/>
      <c r="Q25" s="15"/>
      <c r="R25" s="17"/>
      <c r="S25" s="15">
        <f t="shared" si="9"/>
        <v>189</v>
      </c>
      <c r="T25" s="17"/>
      <c r="U25" s="18">
        <f t="shared" si="10"/>
        <v>10.444444444444445</v>
      </c>
      <c r="V25" s="15">
        <f t="shared" si="11"/>
        <v>6.2116402116402121</v>
      </c>
      <c r="W25" s="15"/>
      <c r="X25" s="15"/>
      <c r="Y25" s="15">
        <f>VLOOKUP(A:A,[1]TDSheet!$A:$Y,25,0)</f>
        <v>171.4</v>
      </c>
      <c r="Z25" s="15">
        <f>VLOOKUP(A:A,[1]TDSheet!$A:$Z,26,0)</f>
        <v>203.8</v>
      </c>
      <c r="AA25" s="15">
        <f>VLOOKUP(A:A,[1]TDSheet!$A:$AA,27,0)</f>
        <v>214.4</v>
      </c>
      <c r="AB25" s="15">
        <f>VLOOKUP(A:A,[3]TDSheet!$A:$D,4,0)</f>
        <v>233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0</v>
      </c>
      <c r="AF25" s="15">
        <f t="shared" si="13"/>
        <v>0</v>
      </c>
      <c r="AG25" s="15"/>
    </row>
    <row r="26" spans="1:33" s="1" customFormat="1" ht="11.1" customHeight="1" outlineLevel="1" x14ac:dyDescent="0.2">
      <c r="A26" s="7" t="s">
        <v>27</v>
      </c>
      <c r="B26" s="7" t="s">
        <v>9</v>
      </c>
      <c r="C26" s="8">
        <v>77.382000000000005</v>
      </c>
      <c r="D26" s="8">
        <v>168.309</v>
      </c>
      <c r="E26" s="8">
        <v>102.224</v>
      </c>
      <c r="F26" s="8">
        <v>125.714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98.8</v>
      </c>
      <c r="J26" s="15">
        <f t="shared" si="8"/>
        <v>3.4240000000000066</v>
      </c>
      <c r="K26" s="15">
        <f>VLOOKUP(A:A,[1]TDSheet!$A:$O,15,0)</f>
        <v>0</v>
      </c>
      <c r="L26" s="15">
        <f>VLOOKUP(A:A,[1]TDSheet!$A:$P,16,0)</f>
        <v>0</v>
      </c>
      <c r="M26" s="15">
        <f>VLOOKUP(A:A,[1]TDSheet!$A:$T,20,0)</f>
        <v>0</v>
      </c>
      <c r="N26" s="15"/>
      <c r="O26" s="15"/>
      <c r="P26" s="15"/>
      <c r="Q26" s="15"/>
      <c r="R26" s="17"/>
      <c r="S26" s="15">
        <f t="shared" si="9"/>
        <v>20.444800000000001</v>
      </c>
      <c r="T26" s="17">
        <v>100</v>
      </c>
      <c r="U26" s="18">
        <f t="shared" si="10"/>
        <v>11.04016669275317</v>
      </c>
      <c r="V26" s="15">
        <f t="shared" si="11"/>
        <v>6.1489474096102672</v>
      </c>
      <c r="W26" s="15"/>
      <c r="X26" s="15"/>
      <c r="Y26" s="15">
        <f>VLOOKUP(A:A,[1]TDSheet!$A:$Y,25,0)</f>
        <v>16.425800000000002</v>
      </c>
      <c r="Z26" s="15">
        <f>VLOOKUP(A:A,[1]TDSheet!$A:$Z,26,0)</f>
        <v>19.5794</v>
      </c>
      <c r="AA26" s="15">
        <f>VLOOKUP(A:A,[1]TDSheet!$A:$AA,27,0)</f>
        <v>21.323</v>
      </c>
      <c r="AB26" s="15">
        <f>VLOOKUP(A:A,[3]TDSheet!$A:$D,4,0)</f>
        <v>6.6150000000000002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>
        <f t="shared" si="13"/>
        <v>100</v>
      </c>
      <c r="AG26" s="15"/>
    </row>
    <row r="27" spans="1:33" s="1" customFormat="1" ht="11.1" customHeight="1" outlineLevel="1" x14ac:dyDescent="0.2">
      <c r="A27" s="7" t="s">
        <v>28</v>
      </c>
      <c r="B27" s="7" t="s">
        <v>9</v>
      </c>
      <c r="C27" s="8">
        <v>72.393000000000001</v>
      </c>
      <c r="D27" s="8">
        <v>207.81899999999999</v>
      </c>
      <c r="E27" s="8">
        <v>149.321</v>
      </c>
      <c r="F27" s="8">
        <v>126.828</v>
      </c>
      <c r="G27" s="1">
        <f>VLOOKUP(A:A,[1]TDSheet!$A:$G,7,0)</f>
        <v>1</v>
      </c>
      <c r="H27" s="1">
        <f>VLOOKUP(A:A,[1]TDSheet!$A:$H,8,0)</f>
        <v>45</v>
      </c>
      <c r="I27" s="15">
        <f>VLOOKUP(A:A,[2]TDSheet!$A:$F,6,0)</f>
        <v>151.19999999999999</v>
      </c>
      <c r="J27" s="15">
        <f t="shared" si="8"/>
        <v>-1.8789999999999907</v>
      </c>
      <c r="K27" s="15">
        <f>VLOOKUP(A:A,[1]TDSheet!$A:$O,15,0)</f>
        <v>20</v>
      </c>
      <c r="L27" s="15">
        <f>VLOOKUP(A:A,[1]TDSheet!$A:$P,16,0)</f>
        <v>0</v>
      </c>
      <c r="M27" s="15">
        <f>VLOOKUP(A:A,[1]TDSheet!$A:$T,20,0)</f>
        <v>100</v>
      </c>
      <c r="N27" s="15"/>
      <c r="O27" s="15"/>
      <c r="P27" s="15"/>
      <c r="Q27" s="15"/>
      <c r="R27" s="17"/>
      <c r="S27" s="15">
        <f t="shared" si="9"/>
        <v>29.8642</v>
      </c>
      <c r="T27" s="17">
        <v>20</v>
      </c>
      <c r="U27" s="18">
        <f t="shared" si="10"/>
        <v>8.9347111256956477</v>
      </c>
      <c r="V27" s="15">
        <f t="shared" si="11"/>
        <v>4.2468239564428316</v>
      </c>
      <c r="W27" s="15"/>
      <c r="X27" s="15"/>
      <c r="Y27" s="15">
        <f>VLOOKUP(A:A,[1]TDSheet!$A:$Y,25,0)</f>
        <v>40.815199999999997</v>
      </c>
      <c r="Z27" s="15">
        <f>VLOOKUP(A:A,[1]TDSheet!$A:$Z,26,0)</f>
        <v>32.359200000000001</v>
      </c>
      <c r="AA27" s="15">
        <f>VLOOKUP(A:A,[1]TDSheet!$A:$AA,27,0)</f>
        <v>31.753800000000002</v>
      </c>
      <c r="AB27" s="15">
        <f>VLOOKUP(A:A,[3]TDSheet!$A:$D,4,0)</f>
        <v>26.763999999999999</v>
      </c>
      <c r="AC27" s="15" t="str">
        <f>VLOOKUP(A:A,[1]TDSheet!$A:$AC,29,0)</f>
        <v>м21з</v>
      </c>
      <c r="AD27" s="15" t="str">
        <f>VLOOKUP(A:A,[1]TDSheet!$A:$AD,30,0)</f>
        <v>костик</v>
      </c>
      <c r="AE27" s="15">
        <f t="shared" si="12"/>
        <v>0</v>
      </c>
      <c r="AF27" s="15">
        <f t="shared" si="13"/>
        <v>20</v>
      </c>
      <c r="AG27" s="15"/>
    </row>
    <row r="28" spans="1:33" s="1" customFormat="1" ht="11.1" customHeight="1" outlineLevel="1" x14ac:dyDescent="0.2">
      <c r="A28" s="7" t="s">
        <v>29</v>
      </c>
      <c r="B28" s="7" t="s">
        <v>9</v>
      </c>
      <c r="C28" s="8">
        <v>329.48399999999998</v>
      </c>
      <c r="D28" s="8">
        <v>314.62900000000002</v>
      </c>
      <c r="E28" s="8">
        <v>355.62599999999998</v>
      </c>
      <c r="F28" s="8">
        <v>280.298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348.8</v>
      </c>
      <c r="J28" s="15">
        <f t="shared" si="8"/>
        <v>6.825999999999965</v>
      </c>
      <c r="K28" s="15">
        <f>VLOOKUP(A:A,[1]TDSheet!$A:$O,15,0)</f>
        <v>50</v>
      </c>
      <c r="L28" s="15">
        <f>VLOOKUP(A:A,[1]TDSheet!$A:$P,16,0)</f>
        <v>100</v>
      </c>
      <c r="M28" s="15">
        <f>VLOOKUP(A:A,[1]TDSheet!$A:$T,20,0)</f>
        <v>0</v>
      </c>
      <c r="N28" s="15"/>
      <c r="O28" s="15"/>
      <c r="P28" s="15"/>
      <c r="Q28" s="15"/>
      <c r="R28" s="17"/>
      <c r="S28" s="15">
        <f t="shared" si="9"/>
        <v>71.125199999999992</v>
      </c>
      <c r="T28" s="17">
        <v>200</v>
      </c>
      <c r="U28" s="18">
        <f t="shared" si="10"/>
        <v>8.8618098789177395</v>
      </c>
      <c r="V28" s="15">
        <f t="shared" si="11"/>
        <v>3.940909832239488</v>
      </c>
      <c r="W28" s="15"/>
      <c r="X28" s="15"/>
      <c r="Y28" s="15">
        <f>VLOOKUP(A:A,[1]TDSheet!$A:$Y,25,0)</f>
        <v>84.904600000000002</v>
      </c>
      <c r="Z28" s="15">
        <f>VLOOKUP(A:A,[1]TDSheet!$A:$Z,26,0)</f>
        <v>73.632199999999997</v>
      </c>
      <c r="AA28" s="15">
        <f>VLOOKUP(A:A,[1]TDSheet!$A:$AA,27,0)</f>
        <v>67.1858</v>
      </c>
      <c r="AB28" s="15">
        <f>VLOOKUP(A:A,[3]TDSheet!$A:$D,4,0)</f>
        <v>49.621000000000002</v>
      </c>
      <c r="AC28" s="15">
        <f>VLOOKUP(A:A,[1]TDSheet!$A:$AC,29,0)</f>
        <v>0</v>
      </c>
      <c r="AD28" s="15" t="str">
        <f>VLOOKUP(A:A,[1]TDSheet!$A:$AD,30,0)</f>
        <v>скидка</v>
      </c>
      <c r="AE28" s="15">
        <f t="shared" si="12"/>
        <v>0</v>
      </c>
      <c r="AF28" s="15">
        <f t="shared" si="13"/>
        <v>200</v>
      </c>
      <c r="AG28" s="15"/>
    </row>
    <row r="29" spans="1:33" s="1" customFormat="1" ht="11.1" customHeight="1" outlineLevel="1" x14ac:dyDescent="0.2">
      <c r="A29" s="7" t="s">
        <v>30</v>
      </c>
      <c r="B29" s="7" t="s">
        <v>8</v>
      </c>
      <c r="C29" s="8">
        <v>455</v>
      </c>
      <c r="D29" s="8">
        <v>2143</v>
      </c>
      <c r="E29" s="8">
        <v>1404</v>
      </c>
      <c r="F29" s="8">
        <v>1033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1372</v>
      </c>
      <c r="J29" s="15">
        <f t="shared" si="8"/>
        <v>32</v>
      </c>
      <c r="K29" s="15">
        <f>VLOOKUP(A:A,[1]TDSheet!$A:$O,15,0)</f>
        <v>240</v>
      </c>
      <c r="L29" s="15">
        <f>VLOOKUP(A:A,[1]TDSheet!$A:$P,16,0)</f>
        <v>400</v>
      </c>
      <c r="M29" s="15">
        <f>VLOOKUP(A:A,[1]TDSheet!$A:$T,20,0)</f>
        <v>400</v>
      </c>
      <c r="N29" s="15"/>
      <c r="O29" s="15"/>
      <c r="P29" s="15"/>
      <c r="Q29" s="15"/>
      <c r="R29" s="17"/>
      <c r="S29" s="15">
        <f t="shared" si="9"/>
        <v>280.8</v>
      </c>
      <c r="T29" s="17">
        <v>400</v>
      </c>
      <c r="U29" s="18">
        <f t="shared" si="10"/>
        <v>8.8069800569800574</v>
      </c>
      <c r="V29" s="15">
        <f t="shared" si="11"/>
        <v>3.6787749287749287</v>
      </c>
      <c r="W29" s="15"/>
      <c r="X29" s="15"/>
      <c r="Y29" s="15">
        <f>VLOOKUP(A:A,[1]TDSheet!$A:$Y,25,0)</f>
        <v>196.6</v>
      </c>
      <c r="Z29" s="15">
        <f>VLOOKUP(A:A,[1]TDSheet!$A:$Z,26,0)</f>
        <v>221.4</v>
      </c>
      <c r="AA29" s="15">
        <f>VLOOKUP(A:A,[1]TDSheet!$A:$AA,27,0)</f>
        <v>264.39999999999998</v>
      </c>
      <c r="AB29" s="15">
        <f>VLOOKUP(A:A,[3]TDSheet!$A:$D,4,0)</f>
        <v>180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0</v>
      </c>
      <c r="AF29" s="15">
        <f t="shared" si="13"/>
        <v>88</v>
      </c>
      <c r="AG29" s="15"/>
    </row>
    <row r="30" spans="1:33" s="1" customFormat="1" ht="11.1" customHeight="1" outlineLevel="1" x14ac:dyDescent="0.2">
      <c r="A30" s="7" t="s">
        <v>31</v>
      </c>
      <c r="B30" s="7" t="s">
        <v>9</v>
      </c>
      <c r="C30" s="8">
        <v>1043.96</v>
      </c>
      <c r="D30" s="8">
        <v>3609.232</v>
      </c>
      <c r="E30" s="20">
        <v>2428</v>
      </c>
      <c r="F30" s="20">
        <v>1737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2117.1999999999998</v>
      </c>
      <c r="J30" s="15">
        <f t="shared" si="8"/>
        <v>310.80000000000018</v>
      </c>
      <c r="K30" s="15">
        <f>VLOOKUP(A:A,[1]TDSheet!$A:$O,15,0)</f>
        <v>300</v>
      </c>
      <c r="L30" s="15">
        <f>VLOOKUP(A:A,[1]TDSheet!$A:$P,16,0)</f>
        <v>900</v>
      </c>
      <c r="M30" s="15">
        <f>VLOOKUP(A:A,[1]TDSheet!$A:$T,20,0)</f>
        <v>0</v>
      </c>
      <c r="N30" s="15"/>
      <c r="O30" s="15"/>
      <c r="P30" s="15"/>
      <c r="Q30" s="15"/>
      <c r="R30" s="17">
        <v>800</v>
      </c>
      <c r="S30" s="15">
        <f t="shared" si="9"/>
        <v>485.6</v>
      </c>
      <c r="T30" s="17">
        <v>600</v>
      </c>
      <c r="U30" s="18">
        <f t="shared" si="10"/>
        <v>8.9312191103789118</v>
      </c>
      <c r="V30" s="15">
        <f t="shared" si="11"/>
        <v>3.5770181219110375</v>
      </c>
      <c r="W30" s="15"/>
      <c r="X30" s="15"/>
      <c r="Y30" s="15">
        <f>VLOOKUP(A:A,[1]TDSheet!$A:$Y,25,0)</f>
        <v>631.4</v>
      </c>
      <c r="Z30" s="15">
        <f>VLOOKUP(A:A,[1]TDSheet!$A:$Z,26,0)</f>
        <v>441.8</v>
      </c>
      <c r="AA30" s="15">
        <f>VLOOKUP(A:A,[1]TDSheet!$A:$AA,27,0)</f>
        <v>488.4</v>
      </c>
      <c r="AB30" s="15">
        <f>VLOOKUP(A:A,[3]TDSheet!$A:$D,4,0)</f>
        <v>197.327</v>
      </c>
      <c r="AC30" s="15" t="str">
        <f>VLOOKUP(A:A,[1]TDSheet!$A:$AC,29,0)</f>
        <v>?</v>
      </c>
      <c r="AD30" s="15" t="str">
        <f>VLOOKUP(A:A,[1]TDSheet!$A:$AD,30,0)</f>
        <v>м311з</v>
      </c>
      <c r="AE30" s="15">
        <f t="shared" si="12"/>
        <v>800</v>
      </c>
      <c r="AF30" s="15">
        <f t="shared" si="13"/>
        <v>600</v>
      </c>
      <c r="AG30" s="15"/>
    </row>
    <row r="31" spans="1:33" s="1" customFormat="1" ht="11.1" customHeight="1" outlineLevel="1" x14ac:dyDescent="0.2">
      <c r="A31" s="7" t="s">
        <v>94</v>
      </c>
      <c r="B31" s="7" t="s">
        <v>8</v>
      </c>
      <c r="C31" s="8"/>
      <c r="D31" s="8">
        <v>48</v>
      </c>
      <c r="E31" s="8">
        <v>46</v>
      </c>
      <c r="F31" s="8">
        <v>1</v>
      </c>
      <c r="G31" s="14">
        <v>0.3</v>
      </c>
      <c r="H31" s="1" t="e">
        <f>VLOOKUP(A:A,[1]TDSheet!$A:$H,8,0)</f>
        <v>#N/A</v>
      </c>
      <c r="I31" s="15">
        <f>VLOOKUP(A:A,[2]TDSheet!$A:$F,6,0)</f>
        <v>85</v>
      </c>
      <c r="J31" s="15">
        <f t="shared" si="8"/>
        <v>-39</v>
      </c>
      <c r="K31" s="15">
        <v>0</v>
      </c>
      <c r="L31" s="15">
        <v>0</v>
      </c>
      <c r="M31" s="15">
        <v>0</v>
      </c>
      <c r="N31" s="15"/>
      <c r="O31" s="15"/>
      <c r="P31" s="15"/>
      <c r="Q31" s="15"/>
      <c r="R31" s="17"/>
      <c r="S31" s="15">
        <f t="shared" si="9"/>
        <v>9.1999999999999993</v>
      </c>
      <c r="T31" s="17">
        <v>200</v>
      </c>
      <c r="U31" s="18">
        <f t="shared" si="10"/>
        <v>21.847826086956523</v>
      </c>
      <c r="V31" s="15">
        <f t="shared" si="11"/>
        <v>0.10869565217391305</v>
      </c>
      <c r="W31" s="15"/>
      <c r="X31" s="15"/>
      <c r="Y31" s="15">
        <v>0</v>
      </c>
      <c r="Z31" s="15">
        <v>0</v>
      </c>
      <c r="AA31" s="15">
        <v>0</v>
      </c>
      <c r="AB31" s="15">
        <f>VLOOKUP(A:A,[3]TDSheet!$A:$D,4,0)</f>
        <v>27</v>
      </c>
      <c r="AC31" s="15" t="e">
        <f>VLOOKUP(A:A,[1]TDSheet!$A:$AC,29,0)</f>
        <v>#N/A</v>
      </c>
      <c r="AD31" s="15" t="e">
        <f>VLOOKUP(A:A,[1]TDSheet!$A:$AD,30,0)</f>
        <v>#N/A</v>
      </c>
      <c r="AE31" s="15">
        <f t="shared" si="12"/>
        <v>0</v>
      </c>
      <c r="AF31" s="15">
        <f t="shared" si="13"/>
        <v>60</v>
      </c>
      <c r="AG31" s="15"/>
    </row>
    <row r="32" spans="1:33" s="1" customFormat="1" ht="11.1" customHeight="1" outlineLevel="1" x14ac:dyDescent="0.2">
      <c r="A32" s="7" t="s">
        <v>32</v>
      </c>
      <c r="B32" s="7" t="s">
        <v>8</v>
      </c>
      <c r="C32" s="8">
        <v>371</v>
      </c>
      <c r="D32" s="8">
        <v>586</v>
      </c>
      <c r="E32" s="8">
        <v>599</v>
      </c>
      <c r="F32" s="8">
        <v>340</v>
      </c>
      <c r="G32" s="1">
        <f>VLOOKUP(A:A,[1]TDSheet!$A:$G,7,0)</f>
        <v>0.3</v>
      </c>
      <c r="H32" s="1" t="e">
        <f>VLOOKUP(A:A,[1]TDSheet!$A:$H,8,0)</f>
        <v>#N/A</v>
      </c>
      <c r="I32" s="15">
        <f>VLOOKUP(A:A,[2]TDSheet!$A:$F,6,0)</f>
        <v>611</v>
      </c>
      <c r="J32" s="15">
        <f t="shared" si="8"/>
        <v>-12</v>
      </c>
      <c r="K32" s="15">
        <f>VLOOKUP(A:A,[1]TDSheet!$A:$O,15,0)</f>
        <v>120</v>
      </c>
      <c r="L32" s="15">
        <f>VLOOKUP(A:A,[1]TDSheet!$A:$P,16,0)</f>
        <v>0</v>
      </c>
      <c r="M32" s="15">
        <f>VLOOKUP(A:A,[1]TDSheet!$A:$T,20,0)</f>
        <v>240</v>
      </c>
      <c r="N32" s="15"/>
      <c r="O32" s="15"/>
      <c r="P32" s="15"/>
      <c r="Q32" s="15"/>
      <c r="R32" s="17"/>
      <c r="S32" s="15">
        <f t="shared" si="9"/>
        <v>119.8</v>
      </c>
      <c r="T32" s="17">
        <v>320</v>
      </c>
      <c r="U32" s="18">
        <f t="shared" si="10"/>
        <v>8.5141903171953253</v>
      </c>
      <c r="V32" s="15">
        <f t="shared" si="11"/>
        <v>2.8380634390651087</v>
      </c>
      <c r="W32" s="15"/>
      <c r="X32" s="15"/>
      <c r="Y32" s="15">
        <f>VLOOKUP(A:A,[1]TDSheet!$A:$Y,25,0)</f>
        <v>104.8</v>
      </c>
      <c r="Z32" s="15">
        <f>VLOOKUP(A:A,[1]TDSheet!$A:$Z,26,0)</f>
        <v>129.19999999999999</v>
      </c>
      <c r="AA32" s="15">
        <f>VLOOKUP(A:A,[1]TDSheet!$A:$AA,27,0)</f>
        <v>115.4</v>
      </c>
      <c r="AB32" s="15">
        <f>VLOOKUP(A:A,[3]TDSheet!$A:$D,4,0)</f>
        <v>50</v>
      </c>
      <c r="AC32" s="15" t="e">
        <f>VLOOKUP(A:A,[1]TDSheet!$A:$AC,29,0)</f>
        <v>#N/A</v>
      </c>
      <c r="AD32" s="15" t="e">
        <f>VLOOKUP(A:A,[1]TDSheet!$A:$AD,30,0)</f>
        <v>#N/A</v>
      </c>
      <c r="AE32" s="15">
        <f t="shared" si="12"/>
        <v>0</v>
      </c>
      <c r="AF32" s="15">
        <f t="shared" si="13"/>
        <v>96</v>
      </c>
      <c r="AG32" s="15"/>
    </row>
    <row r="33" spans="1:33" s="1" customFormat="1" ht="11.1" customHeight="1" outlineLevel="1" x14ac:dyDescent="0.2">
      <c r="A33" s="7" t="s">
        <v>33</v>
      </c>
      <c r="B33" s="7" t="s">
        <v>8</v>
      </c>
      <c r="C33" s="8">
        <v>443</v>
      </c>
      <c r="D33" s="8">
        <v>2</v>
      </c>
      <c r="E33" s="8">
        <v>76</v>
      </c>
      <c r="F33" s="8">
        <v>368</v>
      </c>
      <c r="G33" s="1">
        <f>VLOOKUP(A:A,[1]TDSheet!$A:$G,7,0)</f>
        <v>0</v>
      </c>
      <c r="H33" s="1" t="e">
        <f>VLOOKUP(A:A,[1]TDSheet!$A:$H,8,0)</f>
        <v>#N/A</v>
      </c>
      <c r="I33" s="15">
        <f>VLOOKUP(A:A,[2]TDSheet!$A:$F,6,0)</f>
        <v>77</v>
      </c>
      <c r="J33" s="15">
        <f t="shared" si="8"/>
        <v>-1</v>
      </c>
      <c r="K33" s="15">
        <f>VLOOKUP(A:A,[1]TDSheet!$A:$O,15,0)</f>
        <v>0</v>
      </c>
      <c r="L33" s="15">
        <f>VLOOKUP(A:A,[1]TDSheet!$A:$P,16,0)</f>
        <v>0</v>
      </c>
      <c r="M33" s="15">
        <f>VLOOKUP(A:A,[1]TDSheet!$A:$T,20,0)</f>
        <v>0</v>
      </c>
      <c r="N33" s="15"/>
      <c r="O33" s="15"/>
      <c r="P33" s="15"/>
      <c r="Q33" s="15"/>
      <c r="R33" s="17"/>
      <c r="S33" s="15">
        <f t="shared" si="9"/>
        <v>15.2</v>
      </c>
      <c r="T33" s="17"/>
      <c r="U33" s="18">
        <f t="shared" si="10"/>
        <v>24.210526315789476</v>
      </c>
      <c r="V33" s="15">
        <f t="shared" si="11"/>
        <v>24.210526315789476</v>
      </c>
      <c r="W33" s="15"/>
      <c r="X33" s="15"/>
      <c r="Y33" s="15">
        <f>VLOOKUP(A:A,[1]TDSheet!$A:$Y,25,0)</f>
        <v>0</v>
      </c>
      <c r="Z33" s="15">
        <f>VLOOKUP(A:A,[1]TDSheet!$A:$Z,26,0)</f>
        <v>0</v>
      </c>
      <c r="AA33" s="15">
        <f>VLOOKUP(A:A,[1]TDSheet!$A:$AA,27,0)</f>
        <v>14.8</v>
      </c>
      <c r="AB33" s="15">
        <f>VLOOKUP(A:A,[3]TDSheet!$A:$D,4,0)</f>
        <v>21</v>
      </c>
      <c r="AC33" s="15" t="str">
        <f>VLOOKUP(A:A,[1]TDSheet!$A:$AC,29,0)</f>
        <v>увел</v>
      </c>
      <c r="AD33" s="15" t="e">
        <f>VLOOKUP(A:A,[1]TDSheet!$A:$AD,30,0)</f>
        <v>#N/A</v>
      </c>
      <c r="AE33" s="15">
        <f t="shared" si="12"/>
        <v>0</v>
      </c>
      <c r="AF33" s="15">
        <f t="shared" si="13"/>
        <v>0</v>
      </c>
      <c r="AG33" s="15"/>
    </row>
    <row r="34" spans="1:33" s="1" customFormat="1" ht="11.1" customHeight="1" outlineLevel="1" x14ac:dyDescent="0.2">
      <c r="A34" s="7" t="s">
        <v>34</v>
      </c>
      <c r="B34" s="7" t="s">
        <v>8</v>
      </c>
      <c r="C34" s="8">
        <v>502</v>
      </c>
      <c r="D34" s="8">
        <v>385</v>
      </c>
      <c r="E34" s="8">
        <v>477</v>
      </c>
      <c r="F34" s="8">
        <v>405</v>
      </c>
      <c r="G34" s="1">
        <f>VLOOKUP(A:A,[1]TDSheet!$A:$G,7,0)</f>
        <v>0.09</v>
      </c>
      <c r="H34" s="1">
        <f>VLOOKUP(A:A,[1]TDSheet!$A:$H,8,0)</f>
        <v>45</v>
      </c>
      <c r="I34" s="15">
        <f>VLOOKUP(A:A,[2]TDSheet!$A:$F,6,0)</f>
        <v>483</v>
      </c>
      <c r="J34" s="15">
        <f t="shared" si="8"/>
        <v>-6</v>
      </c>
      <c r="K34" s="15">
        <f>VLOOKUP(A:A,[1]TDSheet!$A:$O,15,0)</f>
        <v>150</v>
      </c>
      <c r="L34" s="15">
        <f>VLOOKUP(A:A,[1]TDSheet!$A:$P,16,0)</f>
        <v>0</v>
      </c>
      <c r="M34" s="15">
        <f>VLOOKUP(A:A,[1]TDSheet!$A:$T,20,0)</f>
        <v>150</v>
      </c>
      <c r="N34" s="15"/>
      <c r="O34" s="15"/>
      <c r="P34" s="15"/>
      <c r="Q34" s="15"/>
      <c r="R34" s="17"/>
      <c r="S34" s="15">
        <f t="shared" si="9"/>
        <v>95.4</v>
      </c>
      <c r="T34" s="17">
        <v>120</v>
      </c>
      <c r="U34" s="18">
        <f t="shared" si="10"/>
        <v>8.6477987421383649</v>
      </c>
      <c r="V34" s="15">
        <f t="shared" si="11"/>
        <v>4.2452830188679247</v>
      </c>
      <c r="W34" s="15"/>
      <c r="X34" s="15"/>
      <c r="Y34" s="15">
        <f>VLOOKUP(A:A,[1]TDSheet!$A:$Y,25,0)</f>
        <v>130.4</v>
      </c>
      <c r="Z34" s="15">
        <f>VLOOKUP(A:A,[1]TDSheet!$A:$Z,26,0)</f>
        <v>90</v>
      </c>
      <c r="AA34" s="15">
        <f>VLOOKUP(A:A,[1]TDSheet!$A:$AA,27,0)</f>
        <v>104.2</v>
      </c>
      <c r="AB34" s="15">
        <f>VLOOKUP(A:A,[3]TDSheet!$A:$D,4,0)</f>
        <v>53</v>
      </c>
      <c r="AC34" s="15">
        <f>VLOOKUP(A:A,[1]TDSheet!$A:$AC,29,0)</f>
        <v>0</v>
      </c>
      <c r="AD34" s="15">
        <f>VLOOKUP(A:A,[1]TDSheet!$A:$AD,30,0)</f>
        <v>0</v>
      </c>
      <c r="AE34" s="15">
        <f t="shared" si="12"/>
        <v>0</v>
      </c>
      <c r="AF34" s="15">
        <f t="shared" si="13"/>
        <v>10.799999999999999</v>
      </c>
      <c r="AG34" s="15"/>
    </row>
    <row r="35" spans="1:33" s="1" customFormat="1" ht="11.1" customHeight="1" outlineLevel="1" x14ac:dyDescent="0.2">
      <c r="A35" s="7" t="s">
        <v>35</v>
      </c>
      <c r="B35" s="7" t="s">
        <v>8</v>
      </c>
      <c r="C35" s="8">
        <v>148</v>
      </c>
      <c r="D35" s="8">
        <v>423</v>
      </c>
      <c r="E35" s="8">
        <v>226</v>
      </c>
      <c r="F35" s="8">
        <v>247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230</v>
      </c>
      <c r="J35" s="15">
        <f t="shared" si="8"/>
        <v>-4</v>
      </c>
      <c r="K35" s="15">
        <f>VLOOKUP(A:A,[1]TDSheet!$A:$O,15,0)</f>
        <v>0</v>
      </c>
      <c r="L35" s="15">
        <f>VLOOKUP(A:A,[1]TDSheet!$A:$P,16,0)</f>
        <v>0</v>
      </c>
      <c r="M35" s="15">
        <f>VLOOKUP(A:A,[1]TDSheet!$A:$T,20,0)</f>
        <v>120</v>
      </c>
      <c r="N35" s="15"/>
      <c r="O35" s="15"/>
      <c r="P35" s="15"/>
      <c r="Q35" s="15"/>
      <c r="R35" s="17"/>
      <c r="S35" s="15">
        <f t="shared" si="9"/>
        <v>45.2</v>
      </c>
      <c r="T35" s="17">
        <v>40</v>
      </c>
      <c r="U35" s="18">
        <f t="shared" si="10"/>
        <v>9.0044247787610612</v>
      </c>
      <c r="V35" s="15">
        <f t="shared" si="11"/>
        <v>5.4646017699115044</v>
      </c>
      <c r="W35" s="15"/>
      <c r="X35" s="15"/>
      <c r="Y35" s="15">
        <f>VLOOKUP(A:A,[1]TDSheet!$A:$Y,25,0)</f>
        <v>52</v>
      </c>
      <c r="Z35" s="15">
        <f>VLOOKUP(A:A,[1]TDSheet!$A:$Z,26,0)</f>
        <v>58.8</v>
      </c>
      <c r="AA35" s="15">
        <f>VLOOKUP(A:A,[1]TDSheet!$A:$AA,27,0)</f>
        <v>52.8</v>
      </c>
      <c r="AB35" s="15">
        <f>VLOOKUP(A:A,[3]TDSheet!$A:$D,4,0)</f>
        <v>17</v>
      </c>
      <c r="AC35" s="15" t="str">
        <f>VLOOKUP(A:A,[1]TDSheet!$A:$AC,29,0)</f>
        <v>м30з</v>
      </c>
      <c r="AD35" s="15" t="str">
        <f>VLOOKUP(A:A,[1]TDSheet!$A:$AD,30,0)</f>
        <v>костик</v>
      </c>
      <c r="AE35" s="15">
        <f t="shared" si="12"/>
        <v>0</v>
      </c>
      <c r="AF35" s="15">
        <f t="shared" si="13"/>
        <v>16</v>
      </c>
      <c r="AG35" s="15"/>
    </row>
    <row r="36" spans="1:33" s="1" customFormat="1" ht="11.1" customHeight="1" outlineLevel="1" x14ac:dyDescent="0.2">
      <c r="A36" s="7" t="s">
        <v>95</v>
      </c>
      <c r="B36" s="7" t="s">
        <v>9</v>
      </c>
      <c r="C36" s="8"/>
      <c r="D36" s="8">
        <v>27.670999999999999</v>
      </c>
      <c r="E36" s="8">
        <v>27.716999999999999</v>
      </c>
      <c r="F36" s="8">
        <v>-4.5999999999999999E-2</v>
      </c>
      <c r="G36" s="14">
        <v>1</v>
      </c>
      <c r="H36" s="1" t="e">
        <f>VLOOKUP(A:A,[1]TDSheet!$A:$H,8,0)</f>
        <v>#N/A</v>
      </c>
      <c r="I36" s="15">
        <f>VLOOKUP(A:A,[2]TDSheet!$A:$F,6,0)</f>
        <v>33.799999999999997</v>
      </c>
      <c r="J36" s="15">
        <f t="shared" si="8"/>
        <v>-6.0829999999999984</v>
      </c>
      <c r="K36" s="15">
        <v>0</v>
      </c>
      <c r="L36" s="15">
        <v>0</v>
      </c>
      <c r="M36" s="15">
        <v>0</v>
      </c>
      <c r="N36" s="15"/>
      <c r="O36" s="15"/>
      <c r="P36" s="15"/>
      <c r="Q36" s="15"/>
      <c r="R36" s="17"/>
      <c r="S36" s="15">
        <f t="shared" si="9"/>
        <v>5.5434000000000001</v>
      </c>
      <c r="T36" s="17">
        <v>200</v>
      </c>
      <c r="U36" s="18">
        <f t="shared" si="10"/>
        <v>36.070642565934264</v>
      </c>
      <c r="V36" s="15">
        <f t="shared" si="11"/>
        <v>-8.2981563661290898E-3</v>
      </c>
      <c r="W36" s="15"/>
      <c r="X36" s="15"/>
      <c r="Y36" s="15">
        <v>0</v>
      </c>
      <c r="Z36" s="15">
        <v>0</v>
      </c>
      <c r="AA36" s="15">
        <v>0</v>
      </c>
      <c r="AB36" s="15">
        <f>VLOOKUP(A:A,[3]TDSheet!$A:$D,4,0)</f>
        <v>21.587</v>
      </c>
      <c r="AC36" s="23" t="e">
        <f>VLOOKUP(A:A,[1]TDSheet!$A:$AC,29,0)</f>
        <v>#N/A</v>
      </c>
      <c r="AD36" s="15" t="e">
        <f>VLOOKUP(A:A,[1]TDSheet!$A:$AD,30,0)</f>
        <v>#N/A</v>
      </c>
      <c r="AE36" s="15">
        <f t="shared" si="12"/>
        <v>0</v>
      </c>
      <c r="AF36" s="15">
        <f t="shared" si="13"/>
        <v>200</v>
      </c>
      <c r="AG36" s="15"/>
    </row>
    <row r="37" spans="1:33" s="1" customFormat="1" ht="11.1" customHeight="1" outlineLevel="1" x14ac:dyDescent="0.2">
      <c r="A37" s="7" t="s">
        <v>36</v>
      </c>
      <c r="B37" s="7" t="s">
        <v>8</v>
      </c>
      <c r="C37" s="8">
        <v>112</v>
      </c>
      <c r="D37" s="8">
        <v>869</v>
      </c>
      <c r="E37" s="8">
        <v>464</v>
      </c>
      <c r="F37" s="8">
        <v>402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470</v>
      </c>
      <c r="J37" s="15">
        <f t="shared" si="8"/>
        <v>-6</v>
      </c>
      <c r="K37" s="15">
        <f>VLOOKUP(A:A,[1]TDSheet!$A:$O,15,0)</f>
        <v>120</v>
      </c>
      <c r="L37" s="15">
        <f>VLOOKUP(A:A,[1]TDSheet!$A:$P,16,0)</f>
        <v>0</v>
      </c>
      <c r="M37" s="15">
        <f>VLOOKUP(A:A,[1]TDSheet!$A:$T,20,0)</f>
        <v>200</v>
      </c>
      <c r="N37" s="15"/>
      <c r="O37" s="15"/>
      <c r="P37" s="15"/>
      <c r="Q37" s="15"/>
      <c r="R37" s="17"/>
      <c r="S37" s="15">
        <f t="shared" si="9"/>
        <v>92.8</v>
      </c>
      <c r="T37" s="17">
        <v>80</v>
      </c>
      <c r="U37" s="18">
        <f t="shared" si="10"/>
        <v>8.6422413793103452</v>
      </c>
      <c r="V37" s="15">
        <f t="shared" si="11"/>
        <v>4.3318965517241379</v>
      </c>
      <c r="W37" s="15"/>
      <c r="X37" s="15"/>
      <c r="Y37" s="15">
        <f>VLOOKUP(A:A,[1]TDSheet!$A:$Y,25,0)</f>
        <v>85</v>
      </c>
      <c r="Z37" s="15">
        <f>VLOOKUP(A:A,[1]TDSheet!$A:$Z,26,0)</f>
        <v>86.6</v>
      </c>
      <c r="AA37" s="15">
        <f>VLOOKUP(A:A,[1]TDSheet!$A:$AA,27,0)</f>
        <v>104.2</v>
      </c>
      <c r="AB37" s="15">
        <f>VLOOKUP(A:A,[3]TDSheet!$A:$D,4,0)</f>
        <v>73</v>
      </c>
      <c r="AC37" s="15" t="str">
        <f>VLOOKUP(A:A,[1]TDSheet!$A:$AC,29,0)</f>
        <v>м135з</v>
      </c>
      <c r="AD37" s="15" t="e">
        <f>VLOOKUP(A:A,[1]TDSheet!$A:$AD,30,0)</f>
        <v>#N/A</v>
      </c>
      <c r="AE37" s="15">
        <f t="shared" si="12"/>
        <v>0</v>
      </c>
      <c r="AF37" s="15">
        <f t="shared" si="13"/>
        <v>32</v>
      </c>
      <c r="AG37" s="15"/>
    </row>
    <row r="38" spans="1:33" s="1" customFormat="1" ht="11.1" customHeight="1" outlineLevel="1" x14ac:dyDescent="0.2">
      <c r="A38" s="7" t="s">
        <v>37</v>
      </c>
      <c r="B38" s="7" t="s">
        <v>8</v>
      </c>
      <c r="C38" s="8"/>
      <c r="D38" s="8">
        <v>96</v>
      </c>
      <c r="E38" s="8">
        <v>43</v>
      </c>
      <c r="F38" s="8">
        <v>53</v>
      </c>
      <c r="G38" s="14">
        <v>0.15</v>
      </c>
      <c r="H38" s="1" t="e">
        <f>VLOOKUP(A:A,[1]TDSheet!$A:$H,8,0)</f>
        <v>#N/A</v>
      </c>
      <c r="I38" s="15">
        <f>VLOOKUP(A:A,[2]TDSheet!$A:$F,6,0)</f>
        <v>43</v>
      </c>
      <c r="J38" s="15">
        <f t="shared" si="8"/>
        <v>0</v>
      </c>
      <c r="K38" s="15">
        <v>0</v>
      </c>
      <c r="L38" s="15">
        <v>0</v>
      </c>
      <c r="M38" s="15">
        <v>0</v>
      </c>
      <c r="N38" s="15"/>
      <c r="O38" s="15"/>
      <c r="P38" s="15"/>
      <c r="Q38" s="15"/>
      <c r="R38" s="17"/>
      <c r="S38" s="15">
        <f t="shared" si="9"/>
        <v>8.6</v>
      </c>
      <c r="T38" s="17">
        <v>40</v>
      </c>
      <c r="U38" s="18">
        <f t="shared" si="10"/>
        <v>10.813953488372093</v>
      </c>
      <c r="V38" s="15">
        <f t="shared" si="11"/>
        <v>6.1627906976744189</v>
      </c>
      <c r="W38" s="15"/>
      <c r="X38" s="15"/>
      <c r="Y38" s="15">
        <v>0</v>
      </c>
      <c r="Z38" s="15">
        <v>0</v>
      </c>
      <c r="AA38" s="15">
        <v>0</v>
      </c>
      <c r="AB38" s="15">
        <f>VLOOKUP(A:A,[3]TDSheet!$A:$D,4,0)</f>
        <v>32</v>
      </c>
      <c r="AC38" s="15" t="e">
        <f>VLOOKUP(A:A,[1]TDSheet!$A:$AC,29,0)</f>
        <v>#N/A</v>
      </c>
      <c r="AD38" s="15" t="e">
        <f>VLOOKUP(A:A,[1]TDSheet!$A:$AD,30,0)</f>
        <v>#N/A</v>
      </c>
      <c r="AE38" s="15">
        <f t="shared" si="12"/>
        <v>0</v>
      </c>
      <c r="AF38" s="15">
        <f t="shared" si="13"/>
        <v>6</v>
      </c>
      <c r="AG38" s="15"/>
    </row>
    <row r="39" spans="1:33" s="1" customFormat="1" ht="11.1" customHeight="1" outlineLevel="1" x14ac:dyDescent="0.2">
      <c r="A39" s="7" t="s">
        <v>38</v>
      </c>
      <c r="B39" s="7" t="s">
        <v>9</v>
      </c>
      <c r="C39" s="8">
        <v>160.19200000000001</v>
      </c>
      <c r="D39" s="8">
        <v>712.89700000000005</v>
      </c>
      <c r="E39" s="8">
        <v>449.86099999999999</v>
      </c>
      <c r="F39" s="8">
        <v>408.99299999999999</v>
      </c>
      <c r="G39" s="1">
        <f>VLOOKUP(A:A,[1]TDSheet!$A:$G,7,0)</f>
        <v>1</v>
      </c>
      <c r="H39" s="1">
        <f>VLOOKUP(A:A,[1]TDSheet!$A:$H,8,0)</f>
        <v>45</v>
      </c>
      <c r="I39" s="15">
        <f>VLOOKUP(A:A,[2]TDSheet!$A:$F,6,0)</f>
        <v>444.4</v>
      </c>
      <c r="J39" s="15">
        <f t="shared" si="8"/>
        <v>5.4610000000000127</v>
      </c>
      <c r="K39" s="15">
        <f>VLOOKUP(A:A,[1]TDSheet!$A:$O,15,0)</f>
        <v>140</v>
      </c>
      <c r="L39" s="15">
        <f>VLOOKUP(A:A,[1]TDSheet!$A:$P,16,0)</f>
        <v>0</v>
      </c>
      <c r="M39" s="15">
        <f>VLOOKUP(A:A,[1]TDSheet!$A:$T,20,0)</f>
        <v>150</v>
      </c>
      <c r="N39" s="15"/>
      <c r="O39" s="15"/>
      <c r="P39" s="15"/>
      <c r="Q39" s="15"/>
      <c r="R39" s="17"/>
      <c r="S39" s="15">
        <f t="shared" si="9"/>
        <v>89.972200000000001</v>
      </c>
      <c r="T39" s="17">
        <v>70</v>
      </c>
      <c r="U39" s="18">
        <f t="shared" si="10"/>
        <v>8.5470067420825533</v>
      </c>
      <c r="V39" s="15">
        <f t="shared" si="11"/>
        <v>4.5457708047596928</v>
      </c>
      <c r="W39" s="15"/>
      <c r="X39" s="15"/>
      <c r="Y39" s="15">
        <f>VLOOKUP(A:A,[1]TDSheet!$A:$Y,25,0)</f>
        <v>106.95219999999999</v>
      </c>
      <c r="Z39" s="15">
        <f>VLOOKUP(A:A,[1]TDSheet!$A:$Z,26,0)</f>
        <v>101.4786</v>
      </c>
      <c r="AA39" s="15">
        <f>VLOOKUP(A:A,[1]TDSheet!$A:$AA,27,0)</f>
        <v>107.57860000000001</v>
      </c>
      <c r="AB39" s="15">
        <f>VLOOKUP(A:A,[3]TDSheet!$A:$D,4,0)</f>
        <v>60.457000000000001</v>
      </c>
      <c r="AC39" s="15">
        <f>VLOOKUP(A:A,[1]TDSheet!$A:$AC,29,0)</f>
        <v>0</v>
      </c>
      <c r="AD39" s="15" t="str">
        <f>VLOOKUP(A:A,[1]TDSheet!$A:$AD,30,0)</f>
        <v>костик</v>
      </c>
      <c r="AE39" s="15">
        <f t="shared" si="12"/>
        <v>0</v>
      </c>
      <c r="AF39" s="15">
        <f t="shared" si="13"/>
        <v>70</v>
      </c>
      <c r="AG39" s="15"/>
    </row>
    <row r="40" spans="1:33" s="1" customFormat="1" ht="11.1" customHeight="1" outlineLevel="1" x14ac:dyDescent="0.2">
      <c r="A40" s="7" t="s">
        <v>96</v>
      </c>
      <c r="B40" s="7" t="s">
        <v>8</v>
      </c>
      <c r="C40" s="8">
        <v>97</v>
      </c>
      <c r="D40" s="8">
        <v>305</v>
      </c>
      <c r="E40" s="8">
        <v>386</v>
      </c>
      <c r="F40" s="8">
        <v>8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399</v>
      </c>
      <c r="J40" s="15">
        <f t="shared" si="8"/>
        <v>-13</v>
      </c>
      <c r="K40" s="15">
        <f>VLOOKUP(A:A,[1]TDSheet!$A:$O,15,0)</f>
        <v>80</v>
      </c>
      <c r="L40" s="15">
        <f>VLOOKUP(A:A,[1]TDSheet!$A:$P,16,0)</f>
        <v>0</v>
      </c>
      <c r="M40" s="15">
        <f>VLOOKUP(A:A,[1]TDSheet!$A:$T,20,0)</f>
        <v>280</v>
      </c>
      <c r="N40" s="15"/>
      <c r="O40" s="15"/>
      <c r="P40" s="15"/>
      <c r="Q40" s="15"/>
      <c r="R40" s="17"/>
      <c r="S40" s="15">
        <f t="shared" si="9"/>
        <v>77.2</v>
      </c>
      <c r="T40" s="17">
        <v>320</v>
      </c>
      <c r="U40" s="18">
        <f t="shared" si="10"/>
        <v>8.9119170984455955</v>
      </c>
      <c r="V40" s="15">
        <f t="shared" si="11"/>
        <v>0.10362694300518134</v>
      </c>
      <c r="W40" s="15"/>
      <c r="X40" s="15"/>
      <c r="Y40" s="15">
        <f>VLOOKUP(A:A,[1]TDSheet!$A:$Y,25,0)</f>
        <v>0</v>
      </c>
      <c r="Z40" s="15">
        <f>VLOOKUP(A:A,[1]TDSheet!$A:$Z,26,0)</f>
        <v>35</v>
      </c>
      <c r="AA40" s="15">
        <f>VLOOKUP(A:A,[1]TDSheet!$A:$AA,27,0)</f>
        <v>46.8</v>
      </c>
      <c r="AB40" s="15">
        <f>VLOOKUP(A:A,[3]TDSheet!$A:$D,4,0)</f>
        <v>44</v>
      </c>
      <c r="AC40" s="15" t="str">
        <f>VLOOKUP(A:A,[1]TDSheet!$A:$AC,29,0)</f>
        <v>костик</v>
      </c>
      <c r="AD40" s="15" t="e">
        <f>VLOOKUP(A:A,[1]TDSheet!$A:$AD,30,0)</f>
        <v>#N/A</v>
      </c>
      <c r="AE40" s="15">
        <f t="shared" si="12"/>
        <v>0</v>
      </c>
      <c r="AF40" s="15">
        <f t="shared" si="13"/>
        <v>128</v>
      </c>
      <c r="AG40" s="15"/>
    </row>
    <row r="41" spans="1:33" s="1" customFormat="1" ht="11.1" customHeight="1" outlineLevel="1" x14ac:dyDescent="0.2">
      <c r="A41" s="7" t="s">
        <v>39</v>
      </c>
      <c r="B41" s="7" t="s">
        <v>8</v>
      </c>
      <c r="C41" s="8">
        <v>453</v>
      </c>
      <c r="D41" s="8">
        <v>838</v>
      </c>
      <c r="E41" s="8">
        <v>762</v>
      </c>
      <c r="F41" s="8">
        <v>515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774</v>
      </c>
      <c r="J41" s="15">
        <f t="shared" si="8"/>
        <v>-12</v>
      </c>
      <c r="K41" s="15">
        <f>VLOOKUP(A:A,[1]TDSheet!$A:$O,15,0)</f>
        <v>240</v>
      </c>
      <c r="L41" s="15">
        <f>VLOOKUP(A:A,[1]TDSheet!$A:$P,16,0)</f>
        <v>0</v>
      </c>
      <c r="M41" s="15">
        <f>VLOOKUP(A:A,[1]TDSheet!$A:$T,20,0)</f>
        <v>200</v>
      </c>
      <c r="N41" s="15"/>
      <c r="O41" s="15"/>
      <c r="P41" s="15"/>
      <c r="Q41" s="15"/>
      <c r="R41" s="17"/>
      <c r="S41" s="15">
        <f t="shared" si="9"/>
        <v>152.4</v>
      </c>
      <c r="T41" s="17">
        <v>360</v>
      </c>
      <c r="U41" s="18">
        <f t="shared" si="10"/>
        <v>8.6286089238845136</v>
      </c>
      <c r="V41" s="15">
        <f t="shared" si="11"/>
        <v>3.379265091863517</v>
      </c>
      <c r="W41" s="15"/>
      <c r="X41" s="15"/>
      <c r="Y41" s="15">
        <f>VLOOKUP(A:A,[1]TDSheet!$A:$Y,25,0)</f>
        <v>211</v>
      </c>
      <c r="Z41" s="15">
        <f>VLOOKUP(A:A,[1]TDSheet!$A:$Z,26,0)</f>
        <v>183.8</v>
      </c>
      <c r="AA41" s="15">
        <f>VLOOKUP(A:A,[1]TDSheet!$A:$AA,27,0)</f>
        <v>159.80000000000001</v>
      </c>
      <c r="AB41" s="15">
        <f>VLOOKUP(A:A,[3]TDSheet!$A:$D,4,0)</f>
        <v>154</v>
      </c>
      <c r="AC41" s="15" t="str">
        <f>VLOOKUP(A:A,[1]TDSheet!$A:$AC,29,0)</f>
        <v>м43з</v>
      </c>
      <c r="AD41" s="15" t="e">
        <f>VLOOKUP(A:A,[1]TDSheet!$A:$AD,30,0)</f>
        <v>#N/A</v>
      </c>
      <c r="AE41" s="15">
        <f t="shared" si="12"/>
        <v>0</v>
      </c>
      <c r="AF41" s="15">
        <f t="shared" si="13"/>
        <v>144</v>
      </c>
      <c r="AG41" s="15"/>
    </row>
    <row r="42" spans="1:33" s="1" customFormat="1" ht="11.1" customHeight="1" outlineLevel="1" x14ac:dyDescent="0.2">
      <c r="A42" s="7" t="s">
        <v>40</v>
      </c>
      <c r="B42" s="7" t="s">
        <v>8</v>
      </c>
      <c r="C42" s="8">
        <v>698</v>
      </c>
      <c r="D42" s="8">
        <v>13</v>
      </c>
      <c r="E42" s="8">
        <v>478</v>
      </c>
      <c r="F42" s="8">
        <v>222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490</v>
      </c>
      <c r="J42" s="15">
        <f t="shared" si="8"/>
        <v>-12</v>
      </c>
      <c r="K42" s="15">
        <f>VLOOKUP(A:A,[1]TDSheet!$A:$O,15,0)</f>
        <v>0</v>
      </c>
      <c r="L42" s="15">
        <f>VLOOKUP(A:A,[1]TDSheet!$A:$P,16,0)</f>
        <v>0</v>
      </c>
      <c r="M42" s="15">
        <f>VLOOKUP(A:A,[1]TDSheet!$A:$T,20,0)</f>
        <v>0</v>
      </c>
      <c r="N42" s="15"/>
      <c r="O42" s="15"/>
      <c r="P42" s="15"/>
      <c r="Q42" s="15"/>
      <c r="R42" s="17"/>
      <c r="S42" s="15">
        <f t="shared" si="9"/>
        <v>95.6</v>
      </c>
      <c r="T42" s="17"/>
      <c r="U42" s="18">
        <f t="shared" si="10"/>
        <v>2.3221757322175733</v>
      </c>
      <c r="V42" s="15">
        <f t="shared" si="11"/>
        <v>2.3221757322175733</v>
      </c>
      <c r="W42" s="15"/>
      <c r="X42" s="15"/>
      <c r="Y42" s="15">
        <f>VLOOKUP(A:A,[1]TDSheet!$A:$Y,25,0)</f>
        <v>0</v>
      </c>
      <c r="Z42" s="15">
        <f>VLOOKUP(A:A,[1]TDSheet!$A:$Z,26,0)</f>
        <v>0</v>
      </c>
      <c r="AA42" s="15">
        <f>VLOOKUP(A:A,[1]TDSheet!$A:$AA,27,0)</f>
        <v>22.8</v>
      </c>
      <c r="AB42" s="15">
        <f>VLOOKUP(A:A,[3]TDSheet!$A:$D,4,0)</f>
        <v>164</v>
      </c>
      <c r="AC42" s="15" t="str">
        <f>VLOOKUP(A:A,[1]TDSheet!$A:$AC,29,0)</f>
        <v>увел</v>
      </c>
      <c r="AD42" s="15" t="e">
        <f>VLOOKUP(A:A,[1]TDSheet!$A:$AD,30,0)</f>
        <v>#N/A</v>
      </c>
      <c r="AE42" s="15">
        <f t="shared" si="12"/>
        <v>0</v>
      </c>
      <c r="AF42" s="15">
        <f t="shared" si="13"/>
        <v>0</v>
      </c>
      <c r="AG42" s="15"/>
    </row>
    <row r="43" spans="1:33" s="1" customFormat="1" ht="11.1" customHeight="1" outlineLevel="1" x14ac:dyDescent="0.2">
      <c r="A43" s="7" t="s">
        <v>41</v>
      </c>
      <c r="B43" s="7" t="s">
        <v>8</v>
      </c>
      <c r="C43" s="8">
        <v>2142</v>
      </c>
      <c r="D43" s="8">
        <v>9239</v>
      </c>
      <c r="E43" s="8">
        <v>5956</v>
      </c>
      <c r="F43" s="8">
        <v>5282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6041</v>
      </c>
      <c r="J43" s="15">
        <f t="shared" si="8"/>
        <v>-85</v>
      </c>
      <c r="K43" s="15">
        <f>VLOOKUP(A:A,[1]TDSheet!$A:$O,15,0)</f>
        <v>1200</v>
      </c>
      <c r="L43" s="15">
        <f>VLOOKUP(A:A,[1]TDSheet!$A:$P,16,0)</f>
        <v>1600</v>
      </c>
      <c r="M43" s="15">
        <f>VLOOKUP(A:A,[1]TDSheet!$A:$T,20,0)</f>
        <v>800</v>
      </c>
      <c r="N43" s="15"/>
      <c r="O43" s="15"/>
      <c r="P43" s="15"/>
      <c r="Q43" s="15"/>
      <c r="R43" s="17"/>
      <c r="S43" s="15">
        <f t="shared" si="9"/>
        <v>1191.2</v>
      </c>
      <c r="T43" s="17">
        <v>1400</v>
      </c>
      <c r="U43" s="18">
        <f t="shared" si="10"/>
        <v>8.6316319677635995</v>
      </c>
      <c r="V43" s="15">
        <f t="shared" si="11"/>
        <v>4.4341840161182002</v>
      </c>
      <c r="W43" s="15"/>
      <c r="X43" s="15"/>
      <c r="Y43" s="15">
        <f>VLOOKUP(A:A,[1]TDSheet!$A:$Y,25,0)</f>
        <v>1522.4</v>
      </c>
      <c r="Z43" s="15">
        <f>VLOOKUP(A:A,[1]TDSheet!$A:$Z,26,0)</f>
        <v>1173.2</v>
      </c>
      <c r="AA43" s="15">
        <f>VLOOKUP(A:A,[1]TDSheet!$A:$AA,27,0)</f>
        <v>1315</v>
      </c>
      <c r="AB43" s="15">
        <f>VLOOKUP(A:A,[3]TDSheet!$A:$D,4,0)</f>
        <v>816</v>
      </c>
      <c r="AC43" s="15" t="str">
        <f>VLOOKUP(A:A,[1]TDSheet!$A:$AC,29,0)</f>
        <v>кор</v>
      </c>
      <c r="AD43" s="15">
        <f>VLOOKUP(A:A,[1]TDSheet!$A:$AD,30,0)</f>
        <v>0</v>
      </c>
      <c r="AE43" s="15">
        <f t="shared" si="12"/>
        <v>0</v>
      </c>
      <c r="AF43" s="15">
        <f t="shared" si="13"/>
        <v>560</v>
      </c>
      <c r="AG43" s="15"/>
    </row>
    <row r="44" spans="1:33" s="1" customFormat="1" ht="11.1" customHeight="1" outlineLevel="1" x14ac:dyDescent="0.2">
      <c r="A44" s="7" t="s">
        <v>42</v>
      </c>
      <c r="B44" s="7" t="s">
        <v>8</v>
      </c>
      <c r="C44" s="8">
        <v>454</v>
      </c>
      <c r="D44" s="8">
        <v>1889</v>
      </c>
      <c r="E44" s="20">
        <v>1358</v>
      </c>
      <c r="F44" s="20">
        <v>746</v>
      </c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1316</v>
      </c>
      <c r="J44" s="15">
        <f t="shared" si="8"/>
        <v>42</v>
      </c>
      <c r="K44" s="15">
        <f>VLOOKUP(A:A,[1]TDSheet!$A:$O,15,0)</f>
        <v>280</v>
      </c>
      <c r="L44" s="15">
        <f>VLOOKUP(A:A,[1]TDSheet!$A:$P,16,0)</f>
        <v>400</v>
      </c>
      <c r="M44" s="15">
        <f>VLOOKUP(A:A,[1]TDSheet!$A:$T,20,0)</f>
        <v>600</v>
      </c>
      <c r="N44" s="15"/>
      <c r="O44" s="15"/>
      <c r="P44" s="15"/>
      <c r="Q44" s="15"/>
      <c r="R44" s="17"/>
      <c r="S44" s="15">
        <f t="shared" si="9"/>
        <v>271.60000000000002</v>
      </c>
      <c r="T44" s="17">
        <v>400</v>
      </c>
      <c r="U44" s="18">
        <f t="shared" si="10"/>
        <v>8.9322533136966111</v>
      </c>
      <c r="V44" s="15">
        <f t="shared" si="11"/>
        <v>2.7466863033873339</v>
      </c>
      <c r="W44" s="15"/>
      <c r="X44" s="15"/>
      <c r="Y44" s="15">
        <f>VLOOKUP(A:A,[1]TDSheet!$A:$Y,25,0)</f>
        <v>157.6</v>
      </c>
      <c r="Z44" s="15">
        <f>VLOOKUP(A:A,[1]TDSheet!$A:$Z,26,0)</f>
        <v>204.6</v>
      </c>
      <c r="AA44" s="15">
        <f>VLOOKUP(A:A,[1]TDSheet!$A:$AA,27,0)</f>
        <v>234.8</v>
      </c>
      <c r="AB44" s="15">
        <f>VLOOKUP(A:A,[3]TDSheet!$A:$D,4,0)</f>
        <v>195</v>
      </c>
      <c r="AC44" s="15" t="e">
        <f>VLOOKUP(A:A,[1]TDSheet!$A:$AC,29,0)</f>
        <v>#N/A</v>
      </c>
      <c r="AD44" s="15" t="e">
        <f>VLOOKUP(A:A,[1]TDSheet!$A:$AD,30,0)</f>
        <v>#N/A</v>
      </c>
      <c r="AE44" s="15">
        <f t="shared" si="12"/>
        <v>0</v>
      </c>
      <c r="AF44" s="15">
        <f t="shared" si="13"/>
        <v>200</v>
      </c>
      <c r="AG44" s="15"/>
    </row>
    <row r="45" spans="1:33" s="1" customFormat="1" ht="11.1" customHeight="1" outlineLevel="1" x14ac:dyDescent="0.2">
      <c r="A45" s="7" t="s">
        <v>43</v>
      </c>
      <c r="B45" s="7" t="s">
        <v>8</v>
      </c>
      <c r="C45" s="8">
        <v>41</v>
      </c>
      <c r="D45" s="8">
        <v>126</v>
      </c>
      <c r="E45" s="8">
        <v>72</v>
      </c>
      <c r="F45" s="8">
        <v>95</v>
      </c>
      <c r="G45" s="1">
        <f>VLOOKUP(A:A,[1]TDSheet!$A:$G,7,0)</f>
        <v>0.5</v>
      </c>
      <c r="H45" s="1" t="e">
        <f>VLOOKUP(A:A,[1]TDSheet!$A:$H,8,0)</f>
        <v>#N/A</v>
      </c>
      <c r="I45" s="15">
        <f>VLOOKUP(A:A,[2]TDSheet!$A:$F,6,0)</f>
        <v>72</v>
      </c>
      <c r="J45" s="15">
        <f t="shared" si="8"/>
        <v>0</v>
      </c>
      <c r="K45" s="15">
        <f>VLOOKUP(A:A,[1]TDSheet!$A:$O,15,0)</f>
        <v>0</v>
      </c>
      <c r="L45" s="15">
        <f>VLOOKUP(A:A,[1]TDSheet!$A:$P,16,0)</f>
        <v>0</v>
      </c>
      <c r="M45" s="15">
        <f>VLOOKUP(A:A,[1]TDSheet!$A:$T,20,0)</f>
        <v>40</v>
      </c>
      <c r="N45" s="15"/>
      <c r="O45" s="15"/>
      <c r="P45" s="15"/>
      <c r="Q45" s="15"/>
      <c r="R45" s="17"/>
      <c r="S45" s="15">
        <f t="shared" si="9"/>
        <v>14.4</v>
      </c>
      <c r="T45" s="17"/>
      <c r="U45" s="18">
        <f t="shared" si="10"/>
        <v>9.375</v>
      </c>
      <c r="V45" s="15">
        <f t="shared" si="11"/>
        <v>6.5972222222222223</v>
      </c>
      <c r="W45" s="15"/>
      <c r="X45" s="15"/>
      <c r="Y45" s="15">
        <f>VLOOKUP(A:A,[1]TDSheet!$A:$Y,25,0)</f>
        <v>11</v>
      </c>
      <c r="Z45" s="15">
        <f>VLOOKUP(A:A,[1]TDSheet!$A:$Z,26,0)</f>
        <v>15.2</v>
      </c>
      <c r="AA45" s="15">
        <f>VLOOKUP(A:A,[1]TDSheet!$A:$AA,27,0)</f>
        <v>20</v>
      </c>
      <c r="AB45" s="15">
        <f>VLOOKUP(A:A,[3]TDSheet!$A:$D,4,0)</f>
        <v>11</v>
      </c>
      <c r="AC45" s="15" t="str">
        <f>VLOOKUP(A:A,[1]TDSheet!$A:$AC,29,0)</f>
        <v>увел</v>
      </c>
      <c r="AD45" s="15" t="e">
        <f>VLOOKUP(A:A,[1]TDSheet!$A:$AD,30,0)</f>
        <v>#N/A</v>
      </c>
      <c r="AE45" s="15">
        <f t="shared" si="12"/>
        <v>0</v>
      </c>
      <c r="AF45" s="15">
        <f t="shared" si="13"/>
        <v>0</v>
      </c>
      <c r="AG45" s="15"/>
    </row>
    <row r="46" spans="1:33" s="1" customFormat="1" ht="11.1" customHeight="1" outlineLevel="1" x14ac:dyDescent="0.2">
      <c r="A46" s="7" t="s">
        <v>44</v>
      </c>
      <c r="B46" s="7" t="s">
        <v>8</v>
      </c>
      <c r="C46" s="8">
        <v>1210</v>
      </c>
      <c r="D46" s="8">
        <v>3108</v>
      </c>
      <c r="E46" s="8">
        <v>2146</v>
      </c>
      <c r="F46" s="8">
        <v>2102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2210</v>
      </c>
      <c r="J46" s="15">
        <f t="shared" si="8"/>
        <v>-64</v>
      </c>
      <c r="K46" s="15">
        <f>VLOOKUP(A:A,[1]TDSheet!$A:$O,15,0)</f>
        <v>320</v>
      </c>
      <c r="L46" s="15">
        <f>VLOOKUP(A:A,[1]TDSheet!$A:$P,16,0)</f>
        <v>400</v>
      </c>
      <c r="M46" s="15">
        <f>VLOOKUP(A:A,[1]TDSheet!$A:$T,20,0)</f>
        <v>400</v>
      </c>
      <c r="N46" s="15"/>
      <c r="O46" s="15"/>
      <c r="P46" s="15"/>
      <c r="Q46" s="15"/>
      <c r="R46" s="17"/>
      <c r="S46" s="15">
        <f t="shared" si="9"/>
        <v>429.2</v>
      </c>
      <c r="T46" s="17">
        <v>600</v>
      </c>
      <c r="U46" s="18">
        <f t="shared" si="10"/>
        <v>8.9049394221808011</v>
      </c>
      <c r="V46" s="15">
        <f t="shared" si="11"/>
        <v>4.8974836905871388</v>
      </c>
      <c r="W46" s="15"/>
      <c r="X46" s="15"/>
      <c r="Y46" s="15">
        <f>VLOOKUP(A:A,[1]TDSheet!$A:$Y,25,0)</f>
        <v>544.79999999999995</v>
      </c>
      <c r="Z46" s="15">
        <f>VLOOKUP(A:A,[1]TDSheet!$A:$Z,26,0)</f>
        <v>419.6</v>
      </c>
      <c r="AA46" s="15">
        <f>VLOOKUP(A:A,[1]TDSheet!$A:$AA,27,0)</f>
        <v>477.4</v>
      </c>
      <c r="AB46" s="15">
        <f>VLOOKUP(A:A,[3]TDSheet!$A:$D,4,0)</f>
        <v>357</v>
      </c>
      <c r="AC46" s="15" t="str">
        <f>VLOOKUP(A:A,[1]TDSheet!$A:$AC,29,0)</f>
        <v>м1400з</v>
      </c>
      <c r="AD46" s="15" t="str">
        <f>VLOOKUP(A:A,[1]TDSheet!$A:$AD,30,0)</f>
        <v>м470з</v>
      </c>
      <c r="AE46" s="15">
        <f t="shared" si="12"/>
        <v>0</v>
      </c>
      <c r="AF46" s="15">
        <f t="shared" si="13"/>
        <v>240</v>
      </c>
      <c r="AG46" s="15"/>
    </row>
    <row r="47" spans="1:33" s="1" customFormat="1" ht="11.1" customHeight="1" outlineLevel="1" x14ac:dyDescent="0.2">
      <c r="A47" s="7" t="s">
        <v>45</v>
      </c>
      <c r="B47" s="7" t="s">
        <v>8</v>
      </c>
      <c r="C47" s="8">
        <v>3369</v>
      </c>
      <c r="D47" s="8">
        <v>6989</v>
      </c>
      <c r="E47" s="8">
        <v>5744</v>
      </c>
      <c r="F47" s="8">
        <v>4525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5775</v>
      </c>
      <c r="J47" s="15">
        <f t="shared" si="8"/>
        <v>-31</v>
      </c>
      <c r="K47" s="15">
        <f>VLOOKUP(A:A,[1]TDSheet!$A:$O,15,0)</f>
        <v>0</v>
      </c>
      <c r="L47" s="15">
        <f>VLOOKUP(A:A,[1]TDSheet!$A:$P,16,0)</f>
        <v>1000</v>
      </c>
      <c r="M47" s="15">
        <f>VLOOKUP(A:A,[1]TDSheet!$A:$T,20,0)</f>
        <v>1000</v>
      </c>
      <c r="N47" s="15"/>
      <c r="O47" s="15"/>
      <c r="P47" s="15"/>
      <c r="Q47" s="15"/>
      <c r="R47" s="17"/>
      <c r="S47" s="15">
        <f t="shared" si="9"/>
        <v>1148.8</v>
      </c>
      <c r="T47" s="17">
        <v>3400</v>
      </c>
      <c r="U47" s="18">
        <f t="shared" si="10"/>
        <v>8.639449860724234</v>
      </c>
      <c r="V47" s="15">
        <f t="shared" si="11"/>
        <v>3.9388927576601671</v>
      </c>
      <c r="W47" s="15"/>
      <c r="X47" s="15"/>
      <c r="Y47" s="15">
        <f>VLOOKUP(A:A,[1]TDSheet!$A:$Y,25,0)</f>
        <v>1184.2</v>
      </c>
      <c r="Z47" s="15">
        <f>VLOOKUP(A:A,[1]TDSheet!$A:$Z,26,0)</f>
        <v>1282</v>
      </c>
      <c r="AA47" s="15">
        <f>VLOOKUP(A:A,[1]TDSheet!$A:$AA,27,0)</f>
        <v>1018.4</v>
      </c>
      <c r="AB47" s="15">
        <f>VLOOKUP(A:A,[3]TDSheet!$A:$D,4,0)</f>
        <v>755</v>
      </c>
      <c r="AC47" s="15" t="str">
        <f>VLOOKUP(A:A,[1]TDSheet!$A:$AC,29,0)</f>
        <v>кор</v>
      </c>
      <c r="AD47" s="15" t="e">
        <f>VLOOKUP(A:A,[1]TDSheet!$A:$AD,30,0)</f>
        <v>#N/A</v>
      </c>
      <c r="AE47" s="15">
        <f t="shared" si="12"/>
        <v>0</v>
      </c>
      <c r="AF47" s="15">
        <f t="shared" si="13"/>
        <v>1360</v>
      </c>
      <c r="AG47" s="15"/>
    </row>
    <row r="48" spans="1:33" s="1" customFormat="1" ht="11.1" customHeight="1" outlineLevel="1" x14ac:dyDescent="0.2">
      <c r="A48" s="7" t="s">
        <v>46</v>
      </c>
      <c r="B48" s="7" t="s">
        <v>8</v>
      </c>
      <c r="C48" s="8"/>
      <c r="D48" s="8">
        <v>48</v>
      </c>
      <c r="E48" s="8">
        <v>47</v>
      </c>
      <c r="F48" s="8">
        <v>1</v>
      </c>
      <c r="G48" s="14">
        <v>0.84</v>
      </c>
      <c r="H48" s="1" t="e">
        <f>VLOOKUP(A:A,[1]TDSheet!$A:$H,8,0)</f>
        <v>#N/A</v>
      </c>
      <c r="I48" s="15">
        <f>VLOOKUP(A:A,[2]TDSheet!$A:$F,6,0)</f>
        <v>52</v>
      </c>
      <c r="J48" s="15">
        <f t="shared" si="8"/>
        <v>-5</v>
      </c>
      <c r="K48" s="15">
        <v>0</v>
      </c>
      <c r="L48" s="15">
        <v>0</v>
      </c>
      <c r="M48" s="15">
        <v>0</v>
      </c>
      <c r="N48" s="15"/>
      <c r="O48" s="15"/>
      <c r="P48" s="15"/>
      <c r="Q48" s="15"/>
      <c r="R48" s="17"/>
      <c r="S48" s="15">
        <f t="shared" si="9"/>
        <v>9.4</v>
      </c>
      <c r="T48" s="17">
        <v>200</v>
      </c>
      <c r="U48" s="18">
        <f t="shared" si="10"/>
        <v>21.382978723404253</v>
      </c>
      <c r="V48" s="15">
        <f t="shared" si="11"/>
        <v>0.10638297872340426</v>
      </c>
      <c r="W48" s="15"/>
      <c r="X48" s="15"/>
      <c r="Y48" s="15">
        <v>0</v>
      </c>
      <c r="Z48" s="15">
        <v>0</v>
      </c>
      <c r="AA48" s="15">
        <v>0</v>
      </c>
      <c r="AB48" s="15">
        <f>VLOOKUP(A:A,[3]TDSheet!$A:$D,4,0)</f>
        <v>24</v>
      </c>
      <c r="AC48" s="15" t="e">
        <f>VLOOKUP(A:A,[1]TDSheet!$A:$AC,29,0)</f>
        <v>#N/A</v>
      </c>
      <c r="AD48" s="15" t="e">
        <f>VLOOKUP(A:A,[1]TDSheet!$A:$AD,30,0)</f>
        <v>#N/A</v>
      </c>
      <c r="AE48" s="15">
        <f t="shared" si="12"/>
        <v>0</v>
      </c>
      <c r="AF48" s="15">
        <f t="shared" si="13"/>
        <v>168</v>
      </c>
      <c r="AG48" s="15"/>
    </row>
    <row r="49" spans="1:33" s="1" customFormat="1" ht="11.1" customHeight="1" outlineLevel="1" x14ac:dyDescent="0.2">
      <c r="A49" s="7" t="s">
        <v>47</v>
      </c>
      <c r="B49" s="7" t="s">
        <v>8</v>
      </c>
      <c r="C49" s="8">
        <v>1989</v>
      </c>
      <c r="D49" s="8">
        <v>1245</v>
      </c>
      <c r="E49" s="8">
        <v>1956</v>
      </c>
      <c r="F49" s="8">
        <v>1262</v>
      </c>
      <c r="G49" s="1">
        <f>VLOOKUP(A:A,[1]TDSheet!$A:$G,7,0)</f>
        <v>0.3</v>
      </c>
      <c r="H49" s="1">
        <f>VLOOKUP(A:A,[1]TDSheet!$A:$H,8,0)</f>
        <v>60</v>
      </c>
      <c r="I49" s="15">
        <f>VLOOKUP(A:A,[2]TDSheet!$A:$F,6,0)</f>
        <v>1925</v>
      </c>
      <c r="J49" s="15">
        <f t="shared" si="8"/>
        <v>31</v>
      </c>
      <c r="K49" s="15">
        <f>VLOOKUP(A:A,[1]TDSheet!$A:$O,15,0)</f>
        <v>480</v>
      </c>
      <c r="L49" s="15">
        <f>VLOOKUP(A:A,[1]TDSheet!$A:$P,16,0)</f>
        <v>200</v>
      </c>
      <c r="M49" s="15">
        <f>VLOOKUP(A:A,[1]TDSheet!$A:$T,20,0)</f>
        <v>600</v>
      </c>
      <c r="N49" s="15"/>
      <c r="O49" s="15"/>
      <c r="P49" s="15"/>
      <c r="Q49" s="15"/>
      <c r="R49" s="17"/>
      <c r="S49" s="15">
        <f t="shared" si="9"/>
        <v>391.2</v>
      </c>
      <c r="T49" s="17">
        <v>800</v>
      </c>
      <c r="U49" s="18">
        <f t="shared" si="10"/>
        <v>8.5429447852760738</v>
      </c>
      <c r="V49" s="15">
        <f t="shared" si="11"/>
        <v>3.2259713701431494</v>
      </c>
      <c r="W49" s="15"/>
      <c r="X49" s="15"/>
      <c r="Y49" s="15">
        <f>VLOOKUP(A:A,[1]TDSheet!$A:$Y,25,0)</f>
        <v>374.8</v>
      </c>
      <c r="Z49" s="15">
        <f>VLOOKUP(A:A,[1]TDSheet!$A:$Z,26,0)</f>
        <v>419.6</v>
      </c>
      <c r="AA49" s="15">
        <f>VLOOKUP(A:A,[1]TDSheet!$A:$AA,27,0)</f>
        <v>368.6</v>
      </c>
      <c r="AB49" s="15">
        <f>VLOOKUP(A:A,[3]TDSheet!$A:$D,4,0)</f>
        <v>68</v>
      </c>
      <c r="AC49" s="15" t="str">
        <f>VLOOKUP(A:A,[1]TDSheet!$A:$AC,29,0)</f>
        <v>костик</v>
      </c>
      <c r="AD49" s="15" t="str">
        <f>VLOOKUP(A:A,[1]TDSheet!$A:$AD,30,0)</f>
        <v>зк</v>
      </c>
      <c r="AE49" s="15">
        <f t="shared" si="12"/>
        <v>0</v>
      </c>
      <c r="AF49" s="15">
        <f t="shared" si="13"/>
        <v>240</v>
      </c>
      <c r="AG49" s="15"/>
    </row>
    <row r="50" spans="1:33" s="1" customFormat="1" ht="11.1" customHeight="1" outlineLevel="1" x14ac:dyDescent="0.2">
      <c r="A50" s="7" t="s">
        <v>48</v>
      </c>
      <c r="B50" s="7" t="s">
        <v>8</v>
      </c>
      <c r="C50" s="8"/>
      <c r="D50" s="8">
        <v>100</v>
      </c>
      <c r="E50" s="8">
        <v>71</v>
      </c>
      <c r="F50" s="8">
        <v>29</v>
      </c>
      <c r="G50" s="14">
        <v>0.1</v>
      </c>
      <c r="H50" s="1" t="e">
        <f>VLOOKUP(A:A,[1]TDSheet!$A:$H,8,0)</f>
        <v>#N/A</v>
      </c>
      <c r="I50" s="15">
        <f>VLOOKUP(A:A,[2]TDSheet!$A:$F,6,0)</f>
        <v>73</v>
      </c>
      <c r="J50" s="15">
        <f t="shared" si="8"/>
        <v>-2</v>
      </c>
      <c r="K50" s="15">
        <v>0</v>
      </c>
      <c r="L50" s="15">
        <v>0</v>
      </c>
      <c r="M50" s="15">
        <v>0</v>
      </c>
      <c r="N50" s="15"/>
      <c r="O50" s="15"/>
      <c r="P50" s="15"/>
      <c r="Q50" s="15"/>
      <c r="R50" s="17"/>
      <c r="S50" s="15">
        <f t="shared" si="9"/>
        <v>14.2</v>
      </c>
      <c r="T50" s="17">
        <v>300</v>
      </c>
      <c r="U50" s="18">
        <f t="shared" si="10"/>
        <v>23.169014084507044</v>
      </c>
      <c r="V50" s="15">
        <f t="shared" si="11"/>
        <v>2.0422535211267605</v>
      </c>
      <c r="W50" s="15"/>
      <c r="X50" s="15"/>
      <c r="Y50" s="15">
        <v>0</v>
      </c>
      <c r="Z50" s="15">
        <v>0</v>
      </c>
      <c r="AA50" s="15">
        <v>0</v>
      </c>
      <c r="AB50" s="15">
        <f>VLOOKUP(A:A,[3]TDSheet!$A:$D,4,0)</f>
        <v>57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2"/>
        <v>0</v>
      </c>
      <c r="AF50" s="15">
        <f t="shared" si="13"/>
        <v>30</v>
      </c>
      <c r="AG50" s="15"/>
    </row>
    <row r="51" spans="1:33" s="1" customFormat="1" ht="11.1" customHeight="1" outlineLevel="1" x14ac:dyDescent="0.2">
      <c r="A51" s="7" t="s">
        <v>49</v>
      </c>
      <c r="B51" s="7" t="s">
        <v>8</v>
      </c>
      <c r="C51" s="8">
        <v>844</v>
      </c>
      <c r="D51" s="8">
        <v>2879</v>
      </c>
      <c r="E51" s="8">
        <v>1981</v>
      </c>
      <c r="F51" s="8">
        <v>1703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2010</v>
      </c>
      <c r="J51" s="15">
        <f t="shared" si="8"/>
        <v>-29</v>
      </c>
      <c r="K51" s="15">
        <f>VLOOKUP(A:A,[1]TDSheet!$A:$O,15,0)</f>
        <v>280</v>
      </c>
      <c r="L51" s="15">
        <f>VLOOKUP(A:A,[1]TDSheet!$A:$P,16,0)</f>
        <v>0</v>
      </c>
      <c r="M51" s="15">
        <f>VLOOKUP(A:A,[1]TDSheet!$A:$T,20,0)</f>
        <v>700</v>
      </c>
      <c r="N51" s="15"/>
      <c r="O51" s="15"/>
      <c r="P51" s="15"/>
      <c r="Q51" s="15"/>
      <c r="R51" s="17"/>
      <c r="S51" s="15">
        <f t="shared" si="9"/>
        <v>396.2</v>
      </c>
      <c r="T51" s="17">
        <v>700</v>
      </c>
      <c r="U51" s="18">
        <f t="shared" si="10"/>
        <v>8.538616860171631</v>
      </c>
      <c r="V51" s="15">
        <f t="shared" si="11"/>
        <v>4.2983341746592627</v>
      </c>
      <c r="W51" s="15"/>
      <c r="X51" s="15"/>
      <c r="Y51" s="15">
        <f>VLOOKUP(A:A,[1]TDSheet!$A:$Y,25,0)</f>
        <v>540</v>
      </c>
      <c r="Z51" s="15">
        <f>VLOOKUP(A:A,[1]TDSheet!$A:$Z,26,0)</f>
        <v>430.6</v>
      </c>
      <c r="AA51" s="15">
        <f>VLOOKUP(A:A,[1]TDSheet!$A:$AA,27,0)</f>
        <v>422</v>
      </c>
      <c r="AB51" s="15">
        <f>VLOOKUP(A:A,[3]TDSheet!$A:$D,4,0)</f>
        <v>388</v>
      </c>
      <c r="AC51" s="15" t="str">
        <f>VLOOKUP(A:A,[1]TDSheet!$A:$AC,29,0)</f>
        <v>костик</v>
      </c>
      <c r="AD51" s="15" t="e">
        <f>VLOOKUP(A:A,[1]TDSheet!$A:$AD,30,0)</f>
        <v>#N/A</v>
      </c>
      <c r="AE51" s="15">
        <f t="shared" si="12"/>
        <v>0</v>
      </c>
      <c r="AF51" s="15">
        <f t="shared" si="13"/>
        <v>70</v>
      </c>
      <c r="AG51" s="15"/>
    </row>
    <row r="52" spans="1:33" s="1" customFormat="1" ht="11.1" customHeight="1" outlineLevel="1" x14ac:dyDescent="0.2">
      <c r="A52" s="7" t="s">
        <v>50</v>
      </c>
      <c r="B52" s="7" t="s">
        <v>8</v>
      </c>
      <c r="C52" s="8">
        <v>848</v>
      </c>
      <c r="D52" s="8">
        <v>2631</v>
      </c>
      <c r="E52" s="8">
        <v>1702</v>
      </c>
      <c r="F52" s="8">
        <v>1718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1757</v>
      </c>
      <c r="J52" s="15">
        <f t="shared" si="8"/>
        <v>-55</v>
      </c>
      <c r="K52" s="15">
        <f>VLOOKUP(A:A,[1]TDSheet!$A:$O,15,0)</f>
        <v>280</v>
      </c>
      <c r="L52" s="15">
        <f>VLOOKUP(A:A,[1]TDSheet!$A:$P,16,0)</f>
        <v>0</v>
      </c>
      <c r="M52" s="15">
        <f>VLOOKUP(A:A,[1]TDSheet!$A:$T,20,0)</f>
        <v>420</v>
      </c>
      <c r="N52" s="15"/>
      <c r="O52" s="15"/>
      <c r="P52" s="15"/>
      <c r="Q52" s="15"/>
      <c r="R52" s="17"/>
      <c r="S52" s="15">
        <f t="shared" si="9"/>
        <v>340.4</v>
      </c>
      <c r="T52" s="17">
        <v>560</v>
      </c>
      <c r="U52" s="18">
        <f t="shared" si="10"/>
        <v>8.7485311398354888</v>
      </c>
      <c r="V52" s="15">
        <f t="shared" si="11"/>
        <v>5.0470035252643948</v>
      </c>
      <c r="W52" s="15"/>
      <c r="X52" s="15"/>
      <c r="Y52" s="15">
        <f>VLOOKUP(A:A,[1]TDSheet!$A:$Y,25,0)</f>
        <v>410.2</v>
      </c>
      <c r="Z52" s="15">
        <f>VLOOKUP(A:A,[1]TDSheet!$A:$Z,26,0)</f>
        <v>375.4</v>
      </c>
      <c r="AA52" s="15">
        <f>VLOOKUP(A:A,[1]TDSheet!$A:$AA,27,0)</f>
        <v>386.2</v>
      </c>
      <c r="AB52" s="15">
        <f>VLOOKUP(A:A,[3]TDSheet!$A:$D,4,0)</f>
        <v>339</v>
      </c>
      <c r="AC52" s="15" t="str">
        <f>VLOOKUP(A:A,[1]TDSheet!$A:$AC,29,0)</f>
        <v>костик</v>
      </c>
      <c r="AD52" s="15">
        <f>VLOOKUP(A:A,[1]TDSheet!$A:$AD,30,0)</f>
        <v>0</v>
      </c>
      <c r="AE52" s="15">
        <f t="shared" si="12"/>
        <v>0</v>
      </c>
      <c r="AF52" s="15">
        <f t="shared" si="13"/>
        <v>56</v>
      </c>
      <c r="AG52" s="15"/>
    </row>
    <row r="53" spans="1:33" s="1" customFormat="1" ht="11.1" customHeight="1" outlineLevel="1" x14ac:dyDescent="0.2">
      <c r="A53" s="7" t="s">
        <v>97</v>
      </c>
      <c r="B53" s="7" t="s">
        <v>8</v>
      </c>
      <c r="C53" s="8">
        <v>201</v>
      </c>
      <c r="D53" s="8">
        <v>199</v>
      </c>
      <c r="E53" s="8">
        <v>190</v>
      </c>
      <c r="F53" s="8">
        <v>208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192</v>
      </c>
      <c r="J53" s="15">
        <f t="shared" si="8"/>
        <v>-2</v>
      </c>
      <c r="K53" s="15">
        <f>VLOOKUP(A:A,[1]TDSheet!$A:$O,15,0)</f>
        <v>0</v>
      </c>
      <c r="L53" s="15">
        <f>VLOOKUP(A:A,[1]TDSheet!$A:$P,16,0)</f>
        <v>0</v>
      </c>
      <c r="M53" s="15">
        <f>VLOOKUP(A:A,[1]TDSheet!$A:$T,20,0)</f>
        <v>40</v>
      </c>
      <c r="N53" s="15"/>
      <c r="O53" s="15"/>
      <c r="P53" s="15"/>
      <c r="Q53" s="15"/>
      <c r="R53" s="17"/>
      <c r="S53" s="15">
        <f t="shared" si="9"/>
        <v>38</v>
      </c>
      <c r="T53" s="17">
        <v>80</v>
      </c>
      <c r="U53" s="18">
        <f t="shared" si="10"/>
        <v>8.6315789473684212</v>
      </c>
      <c r="V53" s="15">
        <f t="shared" si="11"/>
        <v>5.4736842105263159</v>
      </c>
      <c r="W53" s="15"/>
      <c r="X53" s="15"/>
      <c r="Y53" s="15">
        <f>VLOOKUP(A:A,[1]TDSheet!$A:$Y,25,0)</f>
        <v>46</v>
      </c>
      <c r="Z53" s="15">
        <f>VLOOKUP(A:A,[1]TDSheet!$A:$Z,26,0)</f>
        <v>56.8</v>
      </c>
      <c r="AA53" s="15">
        <f>VLOOKUP(A:A,[1]TDSheet!$A:$AA,27,0)</f>
        <v>39.200000000000003</v>
      </c>
      <c r="AB53" s="15">
        <f>VLOOKUP(A:A,[3]TDSheet!$A:$D,4,0)</f>
        <v>64</v>
      </c>
      <c r="AC53" s="15" t="str">
        <f>VLOOKUP(A:A,[1]TDSheet!$A:$AC,29,0)</f>
        <v>костик</v>
      </c>
      <c r="AD53" s="15" t="e">
        <f>VLOOKUP(A:A,[1]TDSheet!$A:$AD,30,0)</f>
        <v>#N/A</v>
      </c>
      <c r="AE53" s="15">
        <f t="shared" si="12"/>
        <v>0</v>
      </c>
      <c r="AF53" s="15">
        <f t="shared" si="13"/>
        <v>8</v>
      </c>
      <c r="AG53" s="15"/>
    </row>
    <row r="54" spans="1:33" s="1" customFormat="1" ht="11.1" customHeight="1" outlineLevel="1" x14ac:dyDescent="0.2">
      <c r="A54" s="7" t="s">
        <v>51</v>
      </c>
      <c r="B54" s="7" t="s">
        <v>9</v>
      </c>
      <c r="C54" s="8">
        <v>18.045000000000002</v>
      </c>
      <c r="D54" s="8">
        <v>31.3</v>
      </c>
      <c r="E54" s="8">
        <v>33.57</v>
      </c>
      <c r="F54" s="8">
        <v>13.365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35.299999999999997</v>
      </c>
      <c r="J54" s="15">
        <f t="shared" si="8"/>
        <v>-1.7299999999999969</v>
      </c>
      <c r="K54" s="15">
        <f>VLOOKUP(A:A,[1]TDSheet!$A:$O,15,0)</f>
        <v>10</v>
      </c>
      <c r="L54" s="15">
        <f>VLOOKUP(A:A,[1]TDSheet!$A:$P,16,0)</f>
        <v>0</v>
      </c>
      <c r="M54" s="15">
        <f>VLOOKUP(A:A,[1]TDSheet!$A:$T,20,0)</f>
        <v>20</v>
      </c>
      <c r="N54" s="15"/>
      <c r="O54" s="15"/>
      <c r="P54" s="15"/>
      <c r="Q54" s="15"/>
      <c r="R54" s="17"/>
      <c r="S54" s="15">
        <f t="shared" si="9"/>
        <v>6.7140000000000004</v>
      </c>
      <c r="T54" s="17">
        <v>30</v>
      </c>
      <c r="U54" s="18">
        <f t="shared" si="10"/>
        <v>10.927167113494193</v>
      </c>
      <c r="V54" s="15">
        <f t="shared" si="11"/>
        <v>1.9906166219839141</v>
      </c>
      <c r="W54" s="15"/>
      <c r="X54" s="15"/>
      <c r="Y54" s="15">
        <f>VLOOKUP(A:A,[1]TDSheet!$A:$Y,25,0)</f>
        <v>3.1510000000000002</v>
      </c>
      <c r="Z54" s="15">
        <f>VLOOKUP(A:A,[1]TDSheet!$A:$Z,26,0)</f>
        <v>6.9680000000000009</v>
      </c>
      <c r="AA54" s="15">
        <f>VLOOKUP(A:A,[1]TDSheet!$A:$AA,27,0)</f>
        <v>6.5049999999999999</v>
      </c>
      <c r="AB54" s="15">
        <f>VLOOKUP(A:A,[3]TDSheet!$A:$D,4,0)</f>
        <v>2.415</v>
      </c>
      <c r="AC54" s="22" t="str">
        <f>VLOOKUP(A:A,[1]TDSheet!$A:$AC,29,0)</f>
        <v>костик</v>
      </c>
      <c r="AD54" s="15" t="e">
        <f>VLOOKUP(A:A,[1]TDSheet!$A:$AD,30,0)</f>
        <v>#N/A</v>
      </c>
      <c r="AE54" s="15">
        <f t="shared" si="12"/>
        <v>0</v>
      </c>
      <c r="AF54" s="15">
        <f t="shared" si="13"/>
        <v>30</v>
      </c>
      <c r="AG54" s="15"/>
    </row>
    <row r="55" spans="1:33" s="1" customFormat="1" ht="11.1" customHeight="1" outlineLevel="1" x14ac:dyDescent="0.2">
      <c r="A55" s="7" t="s">
        <v>98</v>
      </c>
      <c r="B55" s="7" t="s">
        <v>8</v>
      </c>
      <c r="C55" s="8"/>
      <c r="D55" s="8">
        <v>102</v>
      </c>
      <c r="E55" s="8">
        <v>82</v>
      </c>
      <c r="F55" s="8">
        <v>19</v>
      </c>
      <c r="G55" s="14">
        <v>0.3</v>
      </c>
      <c r="H55" s="1" t="e">
        <f>VLOOKUP(A:A,[1]TDSheet!$A:$H,8,0)</f>
        <v>#N/A</v>
      </c>
      <c r="I55" s="15">
        <f>VLOOKUP(A:A,[2]TDSheet!$A:$F,6,0)</f>
        <v>83</v>
      </c>
      <c r="J55" s="15">
        <f t="shared" si="8"/>
        <v>-1</v>
      </c>
      <c r="K55" s="15">
        <v>0</v>
      </c>
      <c r="L55" s="15">
        <v>0</v>
      </c>
      <c r="M55" s="15">
        <v>0</v>
      </c>
      <c r="N55" s="15"/>
      <c r="O55" s="15"/>
      <c r="P55" s="15"/>
      <c r="Q55" s="15"/>
      <c r="R55" s="17"/>
      <c r="S55" s="15">
        <f t="shared" si="9"/>
        <v>16.399999999999999</v>
      </c>
      <c r="T55" s="17">
        <v>300</v>
      </c>
      <c r="U55" s="18">
        <f t="shared" si="10"/>
        <v>19.451219512195124</v>
      </c>
      <c r="V55" s="15">
        <f t="shared" si="11"/>
        <v>1.1585365853658538</v>
      </c>
      <c r="W55" s="15"/>
      <c r="X55" s="15"/>
      <c r="Y55" s="15">
        <v>0</v>
      </c>
      <c r="Z55" s="15">
        <v>0</v>
      </c>
      <c r="AA55" s="15">
        <v>0</v>
      </c>
      <c r="AB55" s="15">
        <f>VLOOKUP(A:A,[3]TDSheet!$A:$D,4,0)</f>
        <v>66</v>
      </c>
      <c r="AC55" s="15" t="e">
        <f>VLOOKUP(A:A,[1]TDSheet!$A:$AC,29,0)</f>
        <v>#N/A</v>
      </c>
      <c r="AD55" s="15" t="e">
        <f>VLOOKUP(A:A,[1]TDSheet!$A:$AD,30,0)</f>
        <v>#N/A</v>
      </c>
      <c r="AE55" s="15">
        <f t="shared" si="12"/>
        <v>0</v>
      </c>
      <c r="AF55" s="15">
        <f t="shared" si="13"/>
        <v>90</v>
      </c>
      <c r="AG55" s="15"/>
    </row>
    <row r="56" spans="1:33" s="1" customFormat="1" ht="11.1" customHeight="1" outlineLevel="1" x14ac:dyDescent="0.2">
      <c r="A56" s="7" t="s">
        <v>52</v>
      </c>
      <c r="B56" s="7" t="s">
        <v>8</v>
      </c>
      <c r="C56" s="8">
        <v>210</v>
      </c>
      <c r="D56" s="8">
        <v>533</v>
      </c>
      <c r="E56" s="8">
        <v>660</v>
      </c>
      <c r="F56" s="8">
        <v>68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675</v>
      </c>
      <c r="J56" s="15">
        <f t="shared" si="8"/>
        <v>-15</v>
      </c>
      <c r="K56" s="15">
        <f>VLOOKUP(A:A,[1]TDSheet!$A:$O,15,0)</f>
        <v>90</v>
      </c>
      <c r="L56" s="15">
        <f>VLOOKUP(A:A,[1]TDSheet!$A:$P,16,0)</f>
        <v>0</v>
      </c>
      <c r="M56" s="15">
        <f>VLOOKUP(A:A,[1]TDSheet!$A:$T,20,0)</f>
        <v>210</v>
      </c>
      <c r="N56" s="15"/>
      <c r="O56" s="15"/>
      <c r="P56" s="15"/>
      <c r="Q56" s="15"/>
      <c r="R56" s="17"/>
      <c r="S56" s="15">
        <f t="shared" si="9"/>
        <v>132</v>
      </c>
      <c r="T56" s="17">
        <v>720</v>
      </c>
      <c r="U56" s="18">
        <f t="shared" si="10"/>
        <v>8.2424242424242422</v>
      </c>
      <c r="V56" s="15">
        <f t="shared" si="11"/>
        <v>0.51515151515151514</v>
      </c>
      <c r="W56" s="15"/>
      <c r="X56" s="15"/>
      <c r="Y56" s="15">
        <f>VLOOKUP(A:A,[1]TDSheet!$A:$Y,25,0)</f>
        <v>18.8</v>
      </c>
      <c r="Z56" s="15">
        <f>VLOOKUP(A:A,[1]TDSheet!$A:$Z,26,0)</f>
        <v>61.6</v>
      </c>
      <c r="AA56" s="15">
        <f>VLOOKUP(A:A,[1]TDSheet!$A:$AA,27,0)</f>
        <v>81.599999999999994</v>
      </c>
      <c r="AB56" s="15">
        <f>VLOOKUP(A:A,[3]TDSheet!$A:$D,4,0)</f>
        <v>157</v>
      </c>
      <c r="AC56" s="15" t="str">
        <f>VLOOKUP(A:A,[1]TDSheet!$A:$AC,29,0)</f>
        <v>костик</v>
      </c>
      <c r="AD56" s="15" t="e">
        <f>VLOOKUP(A:A,[1]TDSheet!$A:$AD,30,0)</f>
        <v>#N/A</v>
      </c>
      <c r="AE56" s="15">
        <f t="shared" si="12"/>
        <v>0</v>
      </c>
      <c r="AF56" s="15">
        <f t="shared" si="13"/>
        <v>216</v>
      </c>
      <c r="AG56" s="15"/>
    </row>
    <row r="57" spans="1:33" s="1" customFormat="1" ht="11.1" customHeight="1" outlineLevel="1" x14ac:dyDescent="0.2">
      <c r="A57" s="7" t="s">
        <v>53</v>
      </c>
      <c r="B57" s="7" t="s">
        <v>9</v>
      </c>
      <c r="C57" s="8">
        <v>60.271999999999998</v>
      </c>
      <c r="D57" s="8">
        <v>1082.3579999999999</v>
      </c>
      <c r="E57" s="8">
        <v>500.34199999999998</v>
      </c>
      <c r="F57" s="8">
        <v>456.93400000000003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512</v>
      </c>
      <c r="J57" s="15">
        <f t="shared" si="8"/>
        <v>-11.658000000000015</v>
      </c>
      <c r="K57" s="15">
        <f>VLOOKUP(A:A,[1]TDSheet!$A:$O,15,0)</f>
        <v>150</v>
      </c>
      <c r="L57" s="15">
        <f>VLOOKUP(A:A,[1]TDSheet!$A:$P,16,0)</f>
        <v>0</v>
      </c>
      <c r="M57" s="15">
        <f>VLOOKUP(A:A,[1]TDSheet!$A:$T,20,0)</f>
        <v>150</v>
      </c>
      <c r="N57" s="15"/>
      <c r="O57" s="15"/>
      <c r="P57" s="15"/>
      <c r="Q57" s="15"/>
      <c r="R57" s="17"/>
      <c r="S57" s="15">
        <f t="shared" si="9"/>
        <v>100.0684</v>
      </c>
      <c r="T57" s="17">
        <v>100</v>
      </c>
      <c r="U57" s="18">
        <f t="shared" si="10"/>
        <v>8.5634825779167052</v>
      </c>
      <c r="V57" s="15">
        <f t="shared" si="11"/>
        <v>4.5662167077718845</v>
      </c>
      <c r="W57" s="15"/>
      <c r="X57" s="15"/>
      <c r="Y57" s="15">
        <f>VLOOKUP(A:A,[1]TDSheet!$A:$Y,25,0)</f>
        <v>121.60319999999999</v>
      </c>
      <c r="Z57" s="15">
        <f>VLOOKUP(A:A,[1]TDSheet!$A:$Z,26,0)</f>
        <v>94.355999999999995</v>
      </c>
      <c r="AA57" s="15">
        <f>VLOOKUP(A:A,[1]TDSheet!$A:$AA,27,0)</f>
        <v>120.0608</v>
      </c>
      <c r="AB57" s="15">
        <f>VLOOKUP(A:A,[3]TDSheet!$A:$D,4,0)</f>
        <v>127.98099999999999</v>
      </c>
      <c r="AC57" s="15">
        <f>VLOOKUP(A:A,[1]TDSheet!$A:$AC,29,0)</f>
        <v>0</v>
      </c>
      <c r="AD57" s="15" t="e">
        <f>VLOOKUP(A:A,[1]TDSheet!$A:$AD,30,0)</f>
        <v>#N/A</v>
      </c>
      <c r="AE57" s="15">
        <f t="shared" si="12"/>
        <v>0</v>
      </c>
      <c r="AF57" s="15">
        <f t="shared" si="13"/>
        <v>100</v>
      </c>
      <c r="AG57" s="15"/>
    </row>
    <row r="58" spans="1:33" s="1" customFormat="1" ht="11.1" customHeight="1" outlineLevel="1" x14ac:dyDescent="0.2">
      <c r="A58" s="7" t="s">
        <v>99</v>
      </c>
      <c r="B58" s="7" t="s">
        <v>8</v>
      </c>
      <c r="C58" s="8">
        <v>140</v>
      </c>
      <c r="D58" s="8">
        <v>9</v>
      </c>
      <c r="E58" s="8">
        <v>59</v>
      </c>
      <c r="F58" s="8">
        <v>89</v>
      </c>
      <c r="G58" s="1">
        <f>VLOOKUP(A:A,[1]TDSheet!$A:$G,7,0)</f>
        <v>0</v>
      </c>
      <c r="H58" s="1" t="e">
        <f>VLOOKUP(A:A,[1]TDSheet!$A:$H,8,0)</f>
        <v>#N/A</v>
      </c>
      <c r="I58" s="15">
        <f>VLOOKUP(A:A,[2]TDSheet!$A:$F,6,0)</f>
        <v>60</v>
      </c>
      <c r="J58" s="15">
        <f t="shared" si="8"/>
        <v>-1</v>
      </c>
      <c r="K58" s="15">
        <f>VLOOKUP(A:A,[1]TDSheet!$A:$O,15,0)</f>
        <v>0</v>
      </c>
      <c r="L58" s="15">
        <f>VLOOKUP(A:A,[1]TDSheet!$A:$P,16,0)</f>
        <v>0</v>
      </c>
      <c r="M58" s="15">
        <f>VLOOKUP(A:A,[1]TDSheet!$A:$T,20,0)</f>
        <v>0</v>
      </c>
      <c r="N58" s="15"/>
      <c r="O58" s="15"/>
      <c r="P58" s="15"/>
      <c r="Q58" s="15"/>
      <c r="R58" s="17"/>
      <c r="S58" s="15">
        <f t="shared" si="9"/>
        <v>11.8</v>
      </c>
      <c r="T58" s="17"/>
      <c r="U58" s="18">
        <f t="shared" si="10"/>
        <v>7.5423728813559316</v>
      </c>
      <c r="V58" s="15">
        <f t="shared" si="11"/>
        <v>7.5423728813559316</v>
      </c>
      <c r="W58" s="15"/>
      <c r="X58" s="15"/>
      <c r="Y58" s="15">
        <f>VLOOKUP(A:A,[1]TDSheet!$A:$Y,25,0)</f>
        <v>0</v>
      </c>
      <c r="Z58" s="15">
        <f>VLOOKUP(A:A,[1]TDSheet!$A:$Z,26,0)</f>
        <v>0</v>
      </c>
      <c r="AA58" s="15">
        <f>VLOOKUP(A:A,[1]TDSheet!$A:$AA,27,0)</f>
        <v>12.4</v>
      </c>
      <c r="AB58" s="15">
        <f>VLOOKUP(A:A,[3]TDSheet!$A:$D,4,0)</f>
        <v>9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2"/>
        <v>0</v>
      </c>
      <c r="AF58" s="15">
        <f t="shared" si="13"/>
        <v>0</v>
      </c>
      <c r="AG58" s="15"/>
    </row>
    <row r="59" spans="1:33" s="1" customFormat="1" ht="11.1" customHeight="1" outlineLevel="1" x14ac:dyDescent="0.2">
      <c r="A59" s="7" t="s">
        <v>54</v>
      </c>
      <c r="B59" s="7" t="s">
        <v>8</v>
      </c>
      <c r="C59" s="8">
        <v>122</v>
      </c>
      <c r="D59" s="8">
        <v>210</v>
      </c>
      <c r="E59" s="8">
        <v>148</v>
      </c>
      <c r="F59" s="8">
        <v>178</v>
      </c>
      <c r="G59" s="1">
        <f>VLOOKUP(A:A,[1]TDSheet!$A:$G,7,0)</f>
        <v>0.09</v>
      </c>
      <c r="H59" s="1">
        <f>VLOOKUP(A:A,[1]TDSheet!$A:$H,8,0)</f>
        <v>45</v>
      </c>
      <c r="I59" s="15">
        <f>VLOOKUP(A:A,[2]TDSheet!$A:$F,6,0)</f>
        <v>154</v>
      </c>
      <c r="J59" s="15">
        <f t="shared" si="8"/>
        <v>-6</v>
      </c>
      <c r="K59" s="15">
        <f>VLOOKUP(A:A,[1]TDSheet!$A:$O,15,0)</f>
        <v>50</v>
      </c>
      <c r="L59" s="15">
        <f>VLOOKUP(A:A,[1]TDSheet!$A:$P,16,0)</f>
        <v>0</v>
      </c>
      <c r="M59" s="15">
        <f>VLOOKUP(A:A,[1]TDSheet!$A:$T,20,0)</f>
        <v>0</v>
      </c>
      <c r="N59" s="15"/>
      <c r="O59" s="15"/>
      <c r="P59" s="15"/>
      <c r="Q59" s="15"/>
      <c r="R59" s="17"/>
      <c r="S59" s="15">
        <f t="shared" si="9"/>
        <v>29.6</v>
      </c>
      <c r="T59" s="17">
        <v>40</v>
      </c>
      <c r="U59" s="18">
        <f t="shared" si="10"/>
        <v>9.0540540540540544</v>
      </c>
      <c r="V59" s="15">
        <f t="shared" si="11"/>
        <v>6.0135135135135132</v>
      </c>
      <c r="W59" s="15"/>
      <c r="X59" s="15"/>
      <c r="Y59" s="15">
        <f>VLOOKUP(A:A,[1]TDSheet!$A:$Y,25,0)</f>
        <v>58</v>
      </c>
      <c r="Z59" s="15">
        <f>VLOOKUP(A:A,[1]TDSheet!$A:$Z,26,0)</f>
        <v>37.6</v>
      </c>
      <c r="AA59" s="15">
        <f>VLOOKUP(A:A,[1]TDSheet!$A:$AA,27,0)</f>
        <v>36</v>
      </c>
      <c r="AB59" s="15">
        <f>VLOOKUP(A:A,[3]TDSheet!$A:$D,4,0)</f>
        <v>24</v>
      </c>
      <c r="AC59" s="15">
        <f>VLOOKUP(A:A,[1]TDSheet!$A:$AC,29,0)</f>
        <v>0</v>
      </c>
      <c r="AD59" s="15" t="e">
        <f>VLOOKUP(A:A,[1]TDSheet!$A:$AD,30,0)</f>
        <v>#N/A</v>
      </c>
      <c r="AE59" s="15">
        <f t="shared" si="12"/>
        <v>0</v>
      </c>
      <c r="AF59" s="15">
        <f t="shared" si="13"/>
        <v>3.5999999999999996</v>
      </c>
      <c r="AG59" s="15"/>
    </row>
    <row r="60" spans="1:33" s="1" customFormat="1" ht="11.1" customHeight="1" outlineLevel="1" x14ac:dyDescent="0.2">
      <c r="A60" s="7" t="s">
        <v>55</v>
      </c>
      <c r="B60" s="7" t="s">
        <v>8</v>
      </c>
      <c r="C60" s="8">
        <v>701</v>
      </c>
      <c r="D60" s="8">
        <v>2314</v>
      </c>
      <c r="E60" s="8">
        <v>1673</v>
      </c>
      <c r="F60" s="8">
        <v>1240</v>
      </c>
      <c r="G60" s="1">
        <f>VLOOKUP(A:A,[1]TDSheet!$A:$G,7,0)</f>
        <v>0.28000000000000003</v>
      </c>
      <c r="H60" s="1">
        <f>VLOOKUP(A:A,[1]TDSheet!$A:$H,8,0)</f>
        <v>45</v>
      </c>
      <c r="I60" s="15">
        <f>VLOOKUP(A:A,[2]TDSheet!$A:$F,6,0)</f>
        <v>1772</v>
      </c>
      <c r="J60" s="15">
        <f t="shared" si="8"/>
        <v>-99</v>
      </c>
      <c r="K60" s="15">
        <f>VLOOKUP(A:A,[1]TDSheet!$A:$O,15,0)</f>
        <v>40</v>
      </c>
      <c r="L60" s="15">
        <f>VLOOKUP(A:A,[1]TDSheet!$A:$P,16,0)</f>
        <v>400</v>
      </c>
      <c r="M60" s="15">
        <f>VLOOKUP(A:A,[1]TDSheet!$A:$T,20,0)</f>
        <v>200</v>
      </c>
      <c r="N60" s="15"/>
      <c r="O60" s="15"/>
      <c r="P60" s="15"/>
      <c r="Q60" s="15"/>
      <c r="R60" s="17"/>
      <c r="S60" s="15">
        <f t="shared" si="9"/>
        <v>334.6</v>
      </c>
      <c r="T60" s="17">
        <v>1000</v>
      </c>
      <c r="U60" s="18">
        <f t="shared" si="10"/>
        <v>8.6072922893006574</v>
      </c>
      <c r="V60" s="15">
        <f t="shared" si="11"/>
        <v>3.705917513448894</v>
      </c>
      <c r="W60" s="15"/>
      <c r="X60" s="15"/>
      <c r="Y60" s="15">
        <f>VLOOKUP(A:A,[1]TDSheet!$A:$Y,25,0)</f>
        <v>316.8</v>
      </c>
      <c r="Z60" s="15">
        <f>VLOOKUP(A:A,[1]TDSheet!$A:$Z,26,0)</f>
        <v>315</v>
      </c>
      <c r="AA60" s="15">
        <f>VLOOKUP(A:A,[1]TDSheet!$A:$AA,27,0)</f>
        <v>309</v>
      </c>
      <c r="AB60" s="15">
        <f>VLOOKUP(A:A,[3]TDSheet!$A:$D,4,0)</f>
        <v>358</v>
      </c>
      <c r="AC60" s="15">
        <f>VLOOKUP(A:A,[1]TDSheet!$A:$AC,29,0)</f>
        <v>0</v>
      </c>
      <c r="AD60" s="15" t="e">
        <f>VLOOKUP(A:A,[1]TDSheet!$A:$AD,30,0)</f>
        <v>#N/A</v>
      </c>
      <c r="AE60" s="15">
        <f t="shared" si="12"/>
        <v>0</v>
      </c>
      <c r="AF60" s="15">
        <f t="shared" si="13"/>
        <v>280</v>
      </c>
      <c r="AG60" s="15"/>
    </row>
    <row r="61" spans="1:33" s="1" customFormat="1" ht="11.1" customHeight="1" outlineLevel="1" x14ac:dyDescent="0.2">
      <c r="A61" s="7" t="s">
        <v>56</v>
      </c>
      <c r="B61" s="7" t="s">
        <v>8</v>
      </c>
      <c r="C61" s="8">
        <v>1773</v>
      </c>
      <c r="D61" s="8">
        <v>5121</v>
      </c>
      <c r="E61" s="8">
        <v>3993</v>
      </c>
      <c r="F61" s="8">
        <v>2832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4004</v>
      </c>
      <c r="J61" s="15">
        <f t="shared" si="8"/>
        <v>-11</v>
      </c>
      <c r="K61" s="15">
        <f>VLOOKUP(A:A,[1]TDSheet!$A:$O,15,0)</f>
        <v>800</v>
      </c>
      <c r="L61" s="15">
        <f>VLOOKUP(A:A,[1]TDSheet!$A:$P,16,0)</f>
        <v>1000</v>
      </c>
      <c r="M61" s="15">
        <f>VLOOKUP(A:A,[1]TDSheet!$A:$T,20,0)</f>
        <v>600</v>
      </c>
      <c r="N61" s="15"/>
      <c r="O61" s="15"/>
      <c r="P61" s="15"/>
      <c r="Q61" s="15"/>
      <c r="R61" s="17"/>
      <c r="S61" s="15">
        <f t="shared" si="9"/>
        <v>798.6</v>
      </c>
      <c r="T61" s="17">
        <v>1800</v>
      </c>
      <c r="U61" s="18">
        <f t="shared" si="10"/>
        <v>8.8054094665664913</v>
      </c>
      <c r="V61" s="15">
        <f t="shared" si="11"/>
        <v>3.5462058602554469</v>
      </c>
      <c r="W61" s="15"/>
      <c r="X61" s="15"/>
      <c r="Y61" s="15">
        <f>VLOOKUP(A:A,[1]TDSheet!$A:$Y,25,0)</f>
        <v>836</v>
      </c>
      <c r="Z61" s="15">
        <f>VLOOKUP(A:A,[1]TDSheet!$A:$Z,26,0)</f>
        <v>752</v>
      </c>
      <c r="AA61" s="15">
        <f>VLOOKUP(A:A,[1]TDSheet!$A:$AA,27,0)</f>
        <v>784</v>
      </c>
      <c r="AB61" s="15">
        <f>VLOOKUP(A:A,[3]TDSheet!$A:$D,4,0)</f>
        <v>558</v>
      </c>
      <c r="AC61" s="15" t="str">
        <f>VLOOKUP(A:A,[1]TDSheet!$A:$AC,29,0)</f>
        <v>пл600</v>
      </c>
      <c r="AD61" s="15" t="e">
        <f>VLOOKUP(A:A,[1]TDSheet!$A:$AD,30,0)</f>
        <v>#N/A</v>
      </c>
      <c r="AE61" s="15">
        <f t="shared" si="12"/>
        <v>0</v>
      </c>
      <c r="AF61" s="15">
        <f t="shared" si="13"/>
        <v>630</v>
      </c>
      <c r="AG61" s="15"/>
    </row>
    <row r="62" spans="1:33" s="1" customFormat="1" ht="11.1" customHeight="1" outlineLevel="1" x14ac:dyDescent="0.2">
      <c r="A62" s="7" t="s">
        <v>57</v>
      </c>
      <c r="B62" s="7" t="s">
        <v>8</v>
      </c>
      <c r="C62" s="8">
        <v>1493</v>
      </c>
      <c r="D62" s="8">
        <v>5348</v>
      </c>
      <c r="E62" s="8">
        <v>3800</v>
      </c>
      <c r="F62" s="8">
        <v>2975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3824</v>
      </c>
      <c r="J62" s="15">
        <f t="shared" si="8"/>
        <v>-24</v>
      </c>
      <c r="K62" s="15">
        <f>VLOOKUP(A:A,[1]TDSheet!$A:$O,15,0)</f>
        <v>800</v>
      </c>
      <c r="L62" s="15">
        <f>VLOOKUP(A:A,[1]TDSheet!$A:$P,16,0)</f>
        <v>1000</v>
      </c>
      <c r="M62" s="15">
        <f>VLOOKUP(A:A,[1]TDSheet!$A:$T,20,0)</f>
        <v>600</v>
      </c>
      <c r="N62" s="15"/>
      <c r="O62" s="15"/>
      <c r="P62" s="15"/>
      <c r="Q62" s="15"/>
      <c r="R62" s="17"/>
      <c r="S62" s="15">
        <f t="shared" si="9"/>
        <v>760</v>
      </c>
      <c r="T62" s="17">
        <v>1200</v>
      </c>
      <c r="U62" s="18">
        <f t="shared" si="10"/>
        <v>8.651315789473685</v>
      </c>
      <c r="V62" s="15">
        <f t="shared" si="11"/>
        <v>3.9144736842105261</v>
      </c>
      <c r="W62" s="15"/>
      <c r="X62" s="15"/>
      <c r="Y62" s="15">
        <f>VLOOKUP(A:A,[1]TDSheet!$A:$Y,25,0)</f>
        <v>673.8</v>
      </c>
      <c r="Z62" s="15">
        <f>VLOOKUP(A:A,[1]TDSheet!$A:$Z,26,0)</f>
        <v>700</v>
      </c>
      <c r="AA62" s="15">
        <f>VLOOKUP(A:A,[1]TDSheet!$A:$AA,27,0)</f>
        <v>777.2</v>
      </c>
      <c r="AB62" s="15">
        <f>VLOOKUP(A:A,[3]TDSheet!$A:$D,4,0)</f>
        <v>498</v>
      </c>
      <c r="AC62" s="15" t="str">
        <f>VLOOKUP(A:A,[1]TDSheet!$A:$AC,29,0)</f>
        <v>м335з</v>
      </c>
      <c r="AD62" s="15" t="str">
        <f>VLOOKUP(A:A,[1]TDSheet!$A:$AD,30,0)</f>
        <v>м303з</v>
      </c>
      <c r="AE62" s="15">
        <f t="shared" si="12"/>
        <v>0</v>
      </c>
      <c r="AF62" s="15">
        <f t="shared" si="13"/>
        <v>336.00000000000006</v>
      </c>
      <c r="AG62" s="15"/>
    </row>
    <row r="63" spans="1:33" s="1" customFormat="1" ht="11.1" customHeight="1" outlineLevel="1" x14ac:dyDescent="0.2">
      <c r="A63" s="7" t="s">
        <v>58</v>
      </c>
      <c r="B63" s="7" t="s">
        <v>8</v>
      </c>
      <c r="C63" s="8">
        <v>1788</v>
      </c>
      <c r="D63" s="8">
        <v>5758</v>
      </c>
      <c r="E63" s="8">
        <v>3963</v>
      </c>
      <c r="F63" s="8">
        <v>3451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4049</v>
      </c>
      <c r="J63" s="15">
        <f t="shared" si="8"/>
        <v>-86</v>
      </c>
      <c r="K63" s="15">
        <f>VLOOKUP(A:A,[1]TDSheet!$A:$O,15,0)</f>
        <v>600</v>
      </c>
      <c r="L63" s="15">
        <f>VLOOKUP(A:A,[1]TDSheet!$A:$P,16,0)</f>
        <v>1000</v>
      </c>
      <c r="M63" s="15">
        <f>VLOOKUP(A:A,[1]TDSheet!$A:$T,20,0)</f>
        <v>480</v>
      </c>
      <c r="N63" s="15"/>
      <c r="O63" s="15"/>
      <c r="P63" s="15"/>
      <c r="Q63" s="15"/>
      <c r="R63" s="17"/>
      <c r="S63" s="15">
        <f t="shared" si="9"/>
        <v>792.6</v>
      </c>
      <c r="T63" s="17">
        <v>1400</v>
      </c>
      <c r="U63" s="18">
        <f t="shared" si="10"/>
        <v>8.7446379005803685</v>
      </c>
      <c r="V63" s="15">
        <f t="shared" si="11"/>
        <v>4.3540247287408524</v>
      </c>
      <c r="W63" s="15"/>
      <c r="X63" s="15"/>
      <c r="Y63" s="15">
        <f>VLOOKUP(A:A,[1]TDSheet!$A:$Y,25,0)</f>
        <v>1072.8</v>
      </c>
      <c r="Z63" s="15">
        <f>VLOOKUP(A:A,[1]TDSheet!$A:$Z,26,0)</f>
        <v>778.6</v>
      </c>
      <c r="AA63" s="15">
        <f>VLOOKUP(A:A,[1]TDSheet!$A:$AA,27,0)</f>
        <v>855</v>
      </c>
      <c r="AB63" s="15">
        <f>VLOOKUP(A:A,[3]TDSheet!$A:$D,4,0)</f>
        <v>722</v>
      </c>
      <c r="AC63" s="15" t="str">
        <f>VLOOKUP(A:A,[1]TDSheet!$A:$AC,29,0)</f>
        <v>пл600</v>
      </c>
      <c r="AD63" s="15">
        <f>VLOOKUP(A:A,[1]TDSheet!$A:$AD,30,0)</f>
        <v>0</v>
      </c>
      <c r="AE63" s="15">
        <f t="shared" si="12"/>
        <v>0</v>
      </c>
      <c r="AF63" s="15">
        <f t="shared" si="13"/>
        <v>489.99999999999994</v>
      </c>
      <c r="AG63" s="15"/>
    </row>
    <row r="64" spans="1:33" s="1" customFormat="1" ht="11.1" customHeight="1" outlineLevel="1" x14ac:dyDescent="0.2">
      <c r="A64" s="7" t="s">
        <v>59</v>
      </c>
      <c r="B64" s="7" t="s">
        <v>8</v>
      </c>
      <c r="C64" s="8">
        <v>2572</v>
      </c>
      <c r="D64" s="8">
        <v>9191</v>
      </c>
      <c r="E64" s="8">
        <v>6169</v>
      </c>
      <c r="F64" s="8">
        <v>5457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6242</v>
      </c>
      <c r="J64" s="15">
        <f t="shared" si="8"/>
        <v>-73</v>
      </c>
      <c r="K64" s="15">
        <f>VLOOKUP(A:A,[1]TDSheet!$A:$O,15,0)</f>
        <v>1400</v>
      </c>
      <c r="L64" s="15">
        <f>VLOOKUP(A:A,[1]TDSheet!$A:$P,16,0)</f>
        <v>2200</v>
      </c>
      <c r="M64" s="15">
        <f>VLOOKUP(A:A,[1]TDSheet!$A:$T,20,0)</f>
        <v>200</v>
      </c>
      <c r="N64" s="15"/>
      <c r="O64" s="15"/>
      <c r="P64" s="15"/>
      <c r="Q64" s="15"/>
      <c r="R64" s="17"/>
      <c r="S64" s="15">
        <f t="shared" si="9"/>
        <v>1233.8</v>
      </c>
      <c r="T64" s="17">
        <v>1600</v>
      </c>
      <c r="U64" s="18">
        <f t="shared" si="10"/>
        <v>8.7996433781812282</v>
      </c>
      <c r="V64" s="15">
        <f t="shared" si="11"/>
        <v>4.4229210568973905</v>
      </c>
      <c r="W64" s="15"/>
      <c r="X64" s="15"/>
      <c r="Y64" s="15">
        <f>VLOOKUP(A:A,[1]TDSheet!$A:$Y,25,0)</f>
        <v>1550.8</v>
      </c>
      <c r="Z64" s="15">
        <f>VLOOKUP(A:A,[1]TDSheet!$A:$Z,26,0)</f>
        <v>1205.8</v>
      </c>
      <c r="AA64" s="15">
        <f>VLOOKUP(A:A,[1]TDSheet!$A:$AA,27,0)</f>
        <v>1371</v>
      </c>
      <c r="AB64" s="15">
        <f>VLOOKUP(A:A,[3]TDSheet!$A:$D,4,0)</f>
        <v>839</v>
      </c>
      <c r="AC64" s="15" t="str">
        <f>VLOOKUP(A:A,[1]TDSheet!$A:$AC,29,0)</f>
        <v>пл600</v>
      </c>
      <c r="AD64" s="15">
        <f>VLOOKUP(A:A,[1]TDSheet!$A:$AD,30,0)</f>
        <v>0</v>
      </c>
      <c r="AE64" s="15">
        <f t="shared" si="12"/>
        <v>0</v>
      </c>
      <c r="AF64" s="15">
        <f t="shared" si="13"/>
        <v>560</v>
      </c>
      <c r="AG64" s="15"/>
    </row>
    <row r="65" spans="1:33" s="1" customFormat="1" ht="11.1" customHeight="1" outlineLevel="1" x14ac:dyDescent="0.2">
      <c r="A65" s="7" t="s">
        <v>60</v>
      </c>
      <c r="B65" s="7" t="s">
        <v>8</v>
      </c>
      <c r="C65" s="8">
        <v>941</v>
      </c>
      <c r="D65" s="8">
        <v>2366</v>
      </c>
      <c r="E65" s="8">
        <v>1746</v>
      </c>
      <c r="F65" s="8">
        <v>1509</v>
      </c>
      <c r="G65" s="1">
        <f>VLOOKUP(A:A,[1]TDSheet!$A:$G,7,0)</f>
        <v>0.41</v>
      </c>
      <c r="H65" s="1">
        <f>VLOOKUP(A:A,[1]TDSheet!$A:$H,8,0)</f>
        <v>45</v>
      </c>
      <c r="I65" s="15">
        <f>VLOOKUP(A:A,[2]TDSheet!$A:$F,6,0)</f>
        <v>1747</v>
      </c>
      <c r="J65" s="15">
        <f t="shared" si="8"/>
        <v>-1</v>
      </c>
      <c r="K65" s="15">
        <f>VLOOKUP(A:A,[1]TDSheet!$A:$O,15,0)</f>
        <v>320</v>
      </c>
      <c r="L65" s="15">
        <f>VLOOKUP(A:A,[1]TDSheet!$A:$P,16,0)</f>
        <v>400</v>
      </c>
      <c r="M65" s="15">
        <f>VLOOKUP(A:A,[1]TDSheet!$A:$T,20,0)</f>
        <v>480</v>
      </c>
      <c r="N65" s="15"/>
      <c r="O65" s="15"/>
      <c r="P65" s="15"/>
      <c r="Q65" s="15"/>
      <c r="R65" s="17"/>
      <c r="S65" s="15">
        <f t="shared" si="9"/>
        <v>349.2</v>
      </c>
      <c r="T65" s="17">
        <v>400</v>
      </c>
      <c r="U65" s="18">
        <f t="shared" si="10"/>
        <v>8.9032073310423829</v>
      </c>
      <c r="V65" s="15">
        <f t="shared" si="11"/>
        <v>4.3213058419243984</v>
      </c>
      <c r="W65" s="15"/>
      <c r="X65" s="15"/>
      <c r="Y65" s="15">
        <f>VLOOKUP(A:A,[1]TDSheet!$A:$Y,25,0)</f>
        <v>326.2</v>
      </c>
      <c r="Z65" s="15">
        <f>VLOOKUP(A:A,[1]TDSheet!$A:$Z,26,0)</f>
        <v>308.60000000000002</v>
      </c>
      <c r="AA65" s="15">
        <f>VLOOKUP(A:A,[1]TDSheet!$A:$AA,27,0)</f>
        <v>360</v>
      </c>
      <c r="AB65" s="15">
        <f>VLOOKUP(A:A,[3]TDSheet!$A:$D,4,0)</f>
        <v>219</v>
      </c>
      <c r="AC65" s="15" t="str">
        <f>VLOOKUP(A:A,[1]TDSheet!$A:$AC,29,0)</f>
        <v>плакат</v>
      </c>
      <c r="AD65" s="15">
        <f>VLOOKUP(A:A,[1]TDSheet!$A:$AD,30,0)</f>
        <v>0</v>
      </c>
      <c r="AE65" s="15">
        <f t="shared" si="12"/>
        <v>0</v>
      </c>
      <c r="AF65" s="15">
        <f t="shared" si="13"/>
        <v>164</v>
      </c>
      <c r="AG65" s="15"/>
    </row>
    <row r="66" spans="1:33" s="1" customFormat="1" ht="11.1" customHeight="1" outlineLevel="1" x14ac:dyDescent="0.2">
      <c r="A66" s="7" t="s">
        <v>61</v>
      </c>
      <c r="B66" s="7" t="s">
        <v>8</v>
      </c>
      <c r="C66" s="8">
        <v>3342</v>
      </c>
      <c r="D66" s="8">
        <v>11601</v>
      </c>
      <c r="E66" s="20">
        <v>7603</v>
      </c>
      <c r="F66" s="20">
        <v>7904</v>
      </c>
      <c r="G66" s="1">
        <f>VLOOKUP(A:A,[1]TDSheet!$A:$G,7,0)</f>
        <v>0.41</v>
      </c>
      <c r="H66" s="1">
        <f>VLOOKUP(A:A,[1]TDSheet!$A:$H,8,0)</f>
        <v>45</v>
      </c>
      <c r="I66" s="15">
        <f>VLOOKUP(A:A,[2]TDSheet!$A:$F,6,0)</f>
        <v>7588</v>
      </c>
      <c r="J66" s="15">
        <f t="shared" si="8"/>
        <v>15</v>
      </c>
      <c r="K66" s="15">
        <f>VLOOKUP(A:A,[1]TDSheet!$A:$O,15,0)</f>
        <v>0</v>
      </c>
      <c r="L66" s="15">
        <f>VLOOKUP(A:A,[1]TDSheet!$A:$P,16,0)</f>
        <v>2200</v>
      </c>
      <c r="M66" s="15">
        <f>VLOOKUP(A:A,[1]TDSheet!$A:$T,20,0)</f>
        <v>0</v>
      </c>
      <c r="N66" s="15"/>
      <c r="O66" s="15"/>
      <c r="P66" s="15"/>
      <c r="Q66" s="15"/>
      <c r="R66" s="17"/>
      <c r="S66" s="15">
        <f t="shared" si="9"/>
        <v>1520.6</v>
      </c>
      <c r="T66" s="17">
        <v>3600</v>
      </c>
      <c r="U66" s="18">
        <f t="shared" si="10"/>
        <v>9.0122320136788119</v>
      </c>
      <c r="V66" s="15">
        <f t="shared" si="11"/>
        <v>5.1979481783506509</v>
      </c>
      <c r="W66" s="15"/>
      <c r="X66" s="15"/>
      <c r="Y66" s="15">
        <f>VLOOKUP(A:A,[1]TDSheet!$A:$Y,25,0)</f>
        <v>1836.8</v>
      </c>
      <c r="Z66" s="15">
        <f>VLOOKUP(A:A,[1]TDSheet!$A:$Z,26,0)</f>
        <v>1792.6</v>
      </c>
      <c r="AA66" s="15">
        <f>VLOOKUP(A:A,[1]TDSheet!$A:$AA,27,0)</f>
        <v>1605</v>
      </c>
      <c r="AB66" s="15">
        <f>VLOOKUP(A:A,[3]TDSheet!$A:$D,4,0)</f>
        <v>641</v>
      </c>
      <c r="AC66" s="15" t="str">
        <f>VLOOKUP(A:A,[1]TDSheet!$A:$AC,29,0)</f>
        <v>?</v>
      </c>
      <c r="AD66" s="15" t="e">
        <f>VLOOKUP(A:A,[1]TDSheet!$A:$AD,30,0)</f>
        <v>#N/A</v>
      </c>
      <c r="AE66" s="15">
        <f t="shared" si="12"/>
        <v>0</v>
      </c>
      <c r="AF66" s="15">
        <f t="shared" si="13"/>
        <v>1476</v>
      </c>
      <c r="AG66" s="15"/>
    </row>
    <row r="67" spans="1:33" s="1" customFormat="1" ht="11.1" customHeight="1" outlineLevel="1" x14ac:dyDescent="0.2">
      <c r="A67" s="7" t="s">
        <v>62</v>
      </c>
      <c r="B67" s="7" t="s">
        <v>8</v>
      </c>
      <c r="C67" s="8">
        <v>863</v>
      </c>
      <c r="D67" s="8">
        <v>4574</v>
      </c>
      <c r="E67" s="8">
        <v>3034</v>
      </c>
      <c r="F67" s="8">
        <v>2296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3117</v>
      </c>
      <c r="J67" s="15">
        <f t="shared" si="8"/>
        <v>-83</v>
      </c>
      <c r="K67" s="15">
        <f>VLOOKUP(A:A,[1]TDSheet!$A:$O,15,0)</f>
        <v>700</v>
      </c>
      <c r="L67" s="15">
        <f>VLOOKUP(A:A,[1]TDSheet!$A:$P,16,0)</f>
        <v>600</v>
      </c>
      <c r="M67" s="15">
        <f>VLOOKUP(A:A,[1]TDSheet!$A:$T,20,0)</f>
        <v>500</v>
      </c>
      <c r="N67" s="15"/>
      <c r="O67" s="15"/>
      <c r="P67" s="15"/>
      <c r="Q67" s="15"/>
      <c r="R67" s="17"/>
      <c r="S67" s="15">
        <f t="shared" si="9"/>
        <v>606.79999999999995</v>
      </c>
      <c r="T67" s="17">
        <v>1200</v>
      </c>
      <c r="U67" s="18">
        <f t="shared" si="10"/>
        <v>8.72775214238629</v>
      </c>
      <c r="V67" s="15">
        <f t="shared" si="11"/>
        <v>3.7837837837837842</v>
      </c>
      <c r="W67" s="15"/>
      <c r="X67" s="15"/>
      <c r="Y67" s="15">
        <f>VLOOKUP(A:A,[1]TDSheet!$A:$Y,25,0)</f>
        <v>723.2</v>
      </c>
      <c r="Z67" s="15">
        <f>VLOOKUP(A:A,[1]TDSheet!$A:$Z,26,0)</f>
        <v>581.4</v>
      </c>
      <c r="AA67" s="15">
        <f>VLOOKUP(A:A,[1]TDSheet!$A:$AA,27,0)</f>
        <v>666</v>
      </c>
      <c r="AB67" s="15">
        <f>VLOOKUP(A:A,[3]TDSheet!$A:$D,4,0)</f>
        <v>530</v>
      </c>
      <c r="AC67" s="15">
        <f>VLOOKUP(A:A,[1]TDSheet!$A:$AC,29,0)</f>
        <v>0</v>
      </c>
      <c r="AD67" s="15">
        <f>VLOOKUP(A:A,[1]TDSheet!$A:$AD,30,0)</f>
        <v>0</v>
      </c>
      <c r="AE67" s="15">
        <f t="shared" si="12"/>
        <v>0</v>
      </c>
      <c r="AF67" s="15">
        <f t="shared" si="13"/>
        <v>491.99999999999994</v>
      </c>
      <c r="AG67" s="15"/>
    </row>
    <row r="68" spans="1:33" s="1" customFormat="1" ht="11.1" customHeight="1" outlineLevel="1" x14ac:dyDescent="0.2">
      <c r="A68" s="7" t="s">
        <v>63</v>
      </c>
      <c r="B68" s="7" t="s">
        <v>9</v>
      </c>
      <c r="C68" s="8">
        <v>29.87</v>
      </c>
      <c r="D68" s="8">
        <v>44.865000000000002</v>
      </c>
      <c r="E68" s="8">
        <v>59.5</v>
      </c>
      <c r="F68" s="8">
        <v>15.234999999999999</v>
      </c>
      <c r="G68" s="1">
        <f>VLOOKUP(A:A,[1]TDSheet!$A:$G,7,0)</f>
        <v>1</v>
      </c>
      <c r="H68" s="1">
        <f>VLOOKUP(A:A,[1]TDSheet!$A:$H,8,0)</f>
        <v>30</v>
      </c>
      <c r="I68" s="15">
        <f>VLOOKUP(A:A,[2]TDSheet!$A:$F,6,0)</f>
        <v>60</v>
      </c>
      <c r="J68" s="15">
        <f t="shared" si="8"/>
        <v>-0.5</v>
      </c>
      <c r="K68" s="15">
        <f>VLOOKUP(A:A,[1]TDSheet!$A:$O,15,0)</f>
        <v>10</v>
      </c>
      <c r="L68" s="15">
        <f>VLOOKUP(A:A,[1]TDSheet!$A:$P,16,0)</f>
        <v>0</v>
      </c>
      <c r="M68" s="15">
        <f>VLOOKUP(A:A,[1]TDSheet!$A:$T,20,0)</f>
        <v>0</v>
      </c>
      <c r="N68" s="15"/>
      <c r="O68" s="15"/>
      <c r="P68" s="15"/>
      <c r="Q68" s="15"/>
      <c r="R68" s="17"/>
      <c r="S68" s="15">
        <f t="shared" si="9"/>
        <v>11.9</v>
      </c>
      <c r="T68" s="17">
        <v>20</v>
      </c>
      <c r="U68" s="18">
        <f t="shared" si="10"/>
        <v>3.8012605042016805</v>
      </c>
      <c r="V68" s="15">
        <f t="shared" si="11"/>
        <v>1.280252100840336</v>
      </c>
      <c r="W68" s="15"/>
      <c r="X68" s="15"/>
      <c r="Y68" s="15">
        <f>VLOOKUP(A:A,[1]TDSheet!$A:$Y,25,0)</f>
        <v>4.4610000000000003</v>
      </c>
      <c r="Z68" s="15">
        <f>VLOOKUP(A:A,[1]TDSheet!$A:$Z,26,0)</f>
        <v>9.8450000000000006</v>
      </c>
      <c r="AA68" s="15">
        <f>VLOOKUP(A:A,[1]TDSheet!$A:$AA,27,0)</f>
        <v>8.0730000000000004</v>
      </c>
      <c r="AB68" s="15">
        <v>0</v>
      </c>
      <c r="AC68" s="15" t="str">
        <f>VLOOKUP(A:A,[1]TDSheet!$A:$AC,29,0)</f>
        <v>костик</v>
      </c>
      <c r="AD68" s="15">
        <f>VLOOKUP(A:A,[1]TDSheet!$A:$AD,30,0)</f>
        <v>0</v>
      </c>
      <c r="AE68" s="15">
        <f t="shared" si="12"/>
        <v>0</v>
      </c>
      <c r="AF68" s="15">
        <f t="shared" si="13"/>
        <v>20</v>
      </c>
      <c r="AG68" s="15"/>
    </row>
    <row r="69" spans="1:33" s="1" customFormat="1" ht="11.1" customHeight="1" outlineLevel="1" x14ac:dyDescent="0.2">
      <c r="A69" s="7" t="s">
        <v>64</v>
      </c>
      <c r="B69" s="7" t="s">
        <v>8</v>
      </c>
      <c r="C69" s="8">
        <v>185</v>
      </c>
      <c r="D69" s="8">
        <v>210</v>
      </c>
      <c r="E69" s="8">
        <v>257</v>
      </c>
      <c r="F69" s="8">
        <v>129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264</v>
      </c>
      <c r="J69" s="15">
        <f t="shared" si="8"/>
        <v>-7</v>
      </c>
      <c r="K69" s="15">
        <f>VLOOKUP(A:A,[1]TDSheet!$A:$O,15,0)</f>
        <v>40</v>
      </c>
      <c r="L69" s="15">
        <f>VLOOKUP(A:A,[1]TDSheet!$A:$P,16,0)</f>
        <v>0</v>
      </c>
      <c r="M69" s="15">
        <f>VLOOKUP(A:A,[1]TDSheet!$A:$T,20,0)</f>
        <v>0</v>
      </c>
      <c r="N69" s="15"/>
      <c r="O69" s="15"/>
      <c r="P69" s="15"/>
      <c r="Q69" s="15"/>
      <c r="R69" s="17"/>
      <c r="S69" s="15">
        <f t="shared" si="9"/>
        <v>51.4</v>
      </c>
      <c r="T69" s="17">
        <v>240</v>
      </c>
      <c r="U69" s="18">
        <f t="shared" si="10"/>
        <v>7.9571984435797667</v>
      </c>
      <c r="V69" s="15">
        <f t="shared" si="11"/>
        <v>2.5097276264591439</v>
      </c>
      <c r="W69" s="15"/>
      <c r="X69" s="15"/>
      <c r="Y69" s="15">
        <f>VLOOKUP(A:A,[1]TDSheet!$A:$Y,25,0)</f>
        <v>48</v>
      </c>
      <c r="Z69" s="15">
        <f>VLOOKUP(A:A,[1]TDSheet!$A:$Z,26,0)</f>
        <v>38</v>
      </c>
      <c r="AA69" s="15">
        <f>VLOOKUP(A:A,[1]TDSheet!$A:$AA,27,0)</f>
        <v>44.8</v>
      </c>
      <c r="AB69" s="15">
        <f>VLOOKUP(A:A,[3]TDSheet!$A:$D,4,0)</f>
        <v>46</v>
      </c>
      <c r="AC69" s="15" t="str">
        <f>VLOOKUP(A:A,[1]TDSheet!$A:$AC,29,0)</f>
        <v>?</v>
      </c>
      <c r="AD69" s="15" t="e">
        <f>VLOOKUP(A:A,[1]TDSheet!$A:$AD,30,0)</f>
        <v>#N/A</v>
      </c>
      <c r="AE69" s="15">
        <f t="shared" si="12"/>
        <v>0</v>
      </c>
      <c r="AF69" s="15">
        <f t="shared" si="13"/>
        <v>98.399999999999991</v>
      </c>
      <c r="AG69" s="15"/>
    </row>
    <row r="70" spans="1:33" s="1" customFormat="1" ht="11.1" customHeight="1" outlineLevel="1" x14ac:dyDescent="0.2">
      <c r="A70" s="7" t="s">
        <v>65</v>
      </c>
      <c r="B70" s="7" t="s">
        <v>9</v>
      </c>
      <c r="C70" s="8">
        <v>24.466999999999999</v>
      </c>
      <c r="D70" s="8">
        <v>51.412999999999997</v>
      </c>
      <c r="E70" s="8">
        <v>15.654999999999999</v>
      </c>
      <c r="F70" s="8">
        <v>50.917000000000002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40.1</v>
      </c>
      <c r="J70" s="15">
        <f t="shared" si="8"/>
        <v>-24.445</v>
      </c>
      <c r="K70" s="15">
        <f>VLOOKUP(A:A,[1]TDSheet!$A:$O,15,0)</f>
        <v>0</v>
      </c>
      <c r="L70" s="15">
        <f>VLOOKUP(A:A,[1]TDSheet!$A:$P,16,0)</f>
        <v>0</v>
      </c>
      <c r="M70" s="15">
        <f>VLOOKUP(A:A,[1]TDSheet!$A:$T,20,0)</f>
        <v>0</v>
      </c>
      <c r="N70" s="15"/>
      <c r="O70" s="15"/>
      <c r="P70" s="15"/>
      <c r="Q70" s="15"/>
      <c r="R70" s="17"/>
      <c r="S70" s="15">
        <f t="shared" si="9"/>
        <v>3.1309999999999998</v>
      </c>
      <c r="T70" s="17"/>
      <c r="U70" s="18">
        <f t="shared" si="10"/>
        <v>16.26221654423507</v>
      </c>
      <c r="V70" s="15">
        <f t="shared" si="11"/>
        <v>16.26221654423507</v>
      </c>
      <c r="W70" s="15"/>
      <c r="X70" s="15"/>
      <c r="Y70" s="15">
        <f>VLOOKUP(A:A,[1]TDSheet!$A:$Y,25,0)</f>
        <v>14.779400000000001</v>
      </c>
      <c r="Z70" s="15">
        <f>VLOOKUP(A:A,[1]TDSheet!$A:$Z,26,0)</f>
        <v>2.6989999999999998</v>
      </c>
      <c r="AA70" s="15">
        <f>VLOOKUP(A:A,[1]TDSheet!$A:$AA,27,0)</f>
        <v>8.1487999999999996</v>
      </c>
      <c r="AB70" s="15">
        <v>0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12"/>
        <v>0</v>
      </c>
      <c r="AF70" s="15">
        <f t="shared" si="13"/>
        <v>0</v>
      </c>
      <c r="AG70" s="15"/>
    </row>
    <row r="71" spans="1:33" s="1" customFormat="1" ht="11.1" customHeight="1" outlineLevel="1" x14ac:dyDescent="0.2">
      <c r="A71" s="7" t="s">
        <v>66</v>
      </c>
      <c r="B71" s="7" t="s">
        <v>8</v>
      </c>
      <c r="C71" s="8">
        <v>561</v>
      </c>
      <c r="D71" s="8">
        <v>932</v>
      </c>
      <c r="E71" s="8">
        <v>806</v>
      </c>
      <c r="F71" s="8">
        <v>663</v>
      </c>
      <c r="G71" s="1">
        <f>VLOOKUP(A:A,[1]TDSheet!$A:$G,7,0)</f>
        <v>0.36</v>
      </c>
      <c r="H71" s="1" t="e">
        <f>VLOOKUP(A:A,[1]TDSheet!$A:$H,8,0)</f>
        <v>#N/A</v>
      </c>
      <c r="I71" s="15">
        <f>VLOOKUP(A:A,[2]TDSheet!$A:$F,6,0)</f>
        <v>830</v>
      </c>
      <c r="J71" s="15">
        <f t="shared" si="8"/>
        <v>-24</v>
      </c>
      <c r="K71" s="15">
        <f>VLOOKUP(A:A,[1]TDSheet!$A:$O,15,0)</f>
        <v>240</v>
      </c>
      <c r="L71" s="15">
        <f>VLOOKUP(A:A,[1]TDSheet!$A:$P,16,0)</f>
        <v>0</v>
      </c>
      <c r="M71" s="15">
        <f>VLOOKUP(A:A,[1]TDSheet!$A:$T,20,0)</f>
        <v>280</v>
      </c>
      <c r="N71" s="15"/>
      <c r="O71" s="15"/>
      <c r="P71" s="15"/>
      <c r="Q71" s="15"/>
      <c r="R71" s="17"/>
      <c r="S71" s="15">
        <f t="shared" si="9"/>
        <v>161.19999999999999</v>
      </c>
      <c r="T71" s="17">
        <v>160</v>
      </c>
      <c r="U71" s="18">
        <f t="shared" si="10"/>
        <v>8.3312655086848633</v>
      </c>
      <c r="V71" s="15">
        <f t="shared" si="11"/>
        <v>4.112903225806452</v>
      </c>
      <c r="W71" s="15"/>
      <c r="X71" s="15"/>
      <c r="Y71" s="15">
        <f>VLOOKUP(A:A,[1]TDSheet!$A:$Y,25,0)</f>
        <v>154.6</v>
      </c>
      <c r="Z71" s="15">
        <f>VLOOKUP(A:A,[1]TDSheet!$A:$Z,26,0)</f>
        <v>169.2</v>
      </c>
      <c r="AA71" s="15">
        <f>VLOOKUP(A:A,[1]TDSheet!$A:$AA,27,0)</f>
        <v>180.2</v>
      </c>
      <c r="AB71" s="15">
        <f>VLOOKUP(A:A,[3]TDSheet!$A:$D,4,0)</f>
        <v>155</v>
      </c>
      <c r="AC71" s="15" t="str">
        <f>VLOOKUP(A:A,[1]TDSheet!$A:$AC,29,0)</f>
        <v>к720</v>
      </c>
      <c r="AD71" s="15" t="e">
        <f>VLOOKUP(A:A,[1]TDSheet!$A:$AD,30,0)</f>
        <v>#N/A</v>
      </c>
      <c r="AE71" s="15">
        <f t="shared" si="12"/>
        <v>0</v>
      </c>
      <c r="AF71" s="15">
        <f t="shared" si="13"/>
        <v>57.599999999999994</v>
      </c>
      <c r="AG71" s="15"/>
    </row>
    <row r="72" spans="1:33" s="1" customFormat="1" ht="11.1" customHeight="1" outlineLevel="1" x14ac:dyDescent="0.2">
      <c r="A72" s="7" t="s">
        <v>67</v>
      </c>
      <c r="B72" s="7" t="s">
        <v>9</v>
      </c>
      <c r="C72" s="8">
        <v>15.891</v>
      </c>
      <c r="D72" s="8">
        <v>104.61199999999999</v>
      </c>
      <c r="E72" s="8">
        <v>47.323</v>
      </c>
      <c r="F72" s="8">
        <v>68.912999999999997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67.789000000000001</v>
      </c>
      <c r="J72" s="15">
        <f t="shared" ref="J72:J103" si="14">E72-I72</f>
        <v>-20.466000000000001</v>
      </c>
      <c r="K72" s="15">
        <f>VLOOKUP(A:A,[1]TDSheet!$A:$O,15,0)</f>
        <v>20</v>
      </c>
      <c r="L72" s="15">
        <f>VLOOKUP(A:A,[1]TDSheet!$A:$P,16,0)</f>
        <v>0</v>
      </c>
      <c r="M72" s="15">
        <f>VLOOKUP(A:A,[1]TDSheet!$A:$T,20,0)</f>
        <v>0</v>
      </c>
      <c r="N72" s="15"/>
      <c r="O72" s="15"/>
      <c r="P72" s="15"/>
      <c r="Q72" s="15"/>
      <c r="R72" s="17"/>
      <c r="S72" s="15">
        <f t="shared" ref="S72:S103" si="15">E72/5</f>
        <v>9.4646000000000008</v>
      </c>
      <c r="T72" s="17"/>
      <c r="U72" s="18">
        <f t="shared" ref="U72:U103" si="16">(F72+K72+L72+M72+R72+T72)/S72</f>
        <v>9.3942691714388342</v>
      </c>
      <c r="V72" s="15">
        <f t="shared" ref="V72:V103" si="17">F72/S72</f>
        <v>7.2811317963780819</v>
      </c>
      <c r="W72" s="15"/>
      <c r="X72" s="15"/>
      <c r="Y72" s="15">
        <f>VLOOKUP(A:A,[1]TDSheet!$A:$Y,25,0)</f>
        <v>17.117799999999999</v>
      </c>
      <c r="Z72" s="15">
        <f>VLOOKUP(A:A,[1]TDSheet!$A:$Z,26,0)</f>
        <v>10.1752</v>
      </c>
      <c r="AA72" s="15">
        <f>VLOOKUP(A:A,[1]TDSheet!$A:$AA,27,0)</f>
        <v>14.764599999999998</v>
      </c>
      <c r="AB72" s="15">
        <f>VLOOKUP(A:A,[3]TDSheet!$A:$D,4,0)</f>
        <v>8.66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103" si="18">R72*G72</f>
        <v>0</v>
      </c>
      <c r="AF72" s="15">
        <f t="shared" ref="AF72:AF103" si="19">T72*G72</f>
        <v>0</v>
      </c>
      <c r="AG72" s="15"/>
    </row>
    <row r="73" spans="1:33" s="1" customFormat="1" ht="11.1" customHeight="1" outlineLevel="1" x14ac:dyDescent="0.2">
      <c r="A73" s="7" t="s">
        <v>68</v>
      </c>
      <c r="B73" s="7" t="s">
        <v>8</v>
      </c>
      <c r="C73" s="8">
        <v>198</v>
      </c>
      <c r="D73" s="8">
        <v>187</v>
      </c>
      <c r="E73" s="8">
        <v>191</v>
      </c>
      <c r="F73" s="8">
        <v>187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198</v>
      </c>
      <c r="J73" s="15">
        <f t="shared" si="14"/>
        <v>-7</v>
      </c>
      <c r="K73" s="15">
        <f>VLOOKUP(A:A,[1]TDSheet!$A:$O,15,0)</f>
        <v>0</v>
      </c>
      <c r="L73" s="15">
        <f>VLOOKUP(A:A,[1]TDSheet!$A:$P,16,0)</f>
        <v>0</v>
      </c>
      <c r="M73" s="15">
        <f>VLOOKUP(A:A,[1]TDSheet!$A:$T,20,0)</f>
        <v>30</v>
      </c>
      <c r="N73" s="15"/>
      <c r="O73" s="15"/>
      <c r="P73" s="15"/>
      <c r="Q73" s="15"/>
      <c r="R73" s="17"/>
      <c r="S73" s="15">
        <f t="shared" si="15"/>
        <v>38.200000000000003</v>
      </c>
      <c r="T73" s="17">
        <v>90</v>
      </c>
      <c r="U73" s="18">
        <f t="shared" si="16"/>
        <v>8.0366492146596844</v>
      </c>
      <c r="V73" s="15">
        <f t="shared" si="17"/>
        <v>4.8952879581151825</v>
      </c>
      <c r="W73" s="15"/>
      <c r="X73" s="15"/>
      <c r="Y73" s="15">
        <f>VLOOKUP(A:A,[1]TDSheet!$A:$Y,25,0)</f>
        <v>32.4</v>
      </c>
      <c r="Z73" s="15">
        <f>VLOOKUP(A:A,[1]TDSheet!$A:$Z,26,0)</f>
        <v>49.8</v>
      </c>
      <c r="AA73" s="15">
        <f>VLOOKUP(A:A,[1]TDSheet!$A:$AA,27,0)</f>
        <v>28.6</v>
      </c>
      <c r="AB73" s="15">
        <f>VLOOKUP(A:A,[3]TDSheet!$A:$D,4,0)</f>
        <v>44</v>
      </c>
      <c r="AC73" s="15" t="str">
        <f>VLOOKUP(A:A,[1]TDSheet!$A:$AC,29,0)</f>
        <v>увел</v>
      </c>
      <c r="AD73" s="15" t="e">
        <f>VLOOKUP(A:A,[1]TDSheet!$A:$AD,30,0)</f>
        <v>#N/A</v>
      </c>
      <c r="AE73" s="15">
        <f t="shared" si="18"/>
        <v>0</v>
      </c>
      <c r="AF73" s="15">
        <f t="shared" si="19"/>
        <v>36.9</v>
      </c>
      <c r="AG73" s="15"/>
    </row>
    <row r="74" spans="1:33" s="1" customFormat="1" ht="11.1" customHeight="1" outlineLevel="1" x14ac:dyDescent="0.2">
      <c r="A74" s="7" t="s">
        <v>69</v>
      </c>
      <c r="B74" s="7" t="s">
        <v>8</v>
      </c>
      <c r="C74" s="8">
        <v>670</v>
      </c>
      <c r="D74" s="8">
        <v>17</v>
      </c>
      <c r="E74" s="8">
        <v>259</v>
      </c>
      <c r="F74" s="8">
        <v>421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264</v>
      </c>
      <c r="J74" s="15">
        <f t="shared" si="14"/>
        <v>-5</v>
      </c>
      <c r="K74" s="15">
        <f>VLOOKUP(A:A,[1]TDSheet!$A:$O,15,0)</f>
        <v>120</v>
      </c>
      <c r="L74" s="15">
        <f>VLOOKUP(A:A,[1]TDSheet!$A:$P,16,0)</f>
        <v>0</v>
      </c>
      <c r="M74" s="15">
        <f>VLOOKUP(A:A,[1]TDSheet!$A:$T,20,0)</f>
        <v>90</v>
      </c>
      <c r="N74" s="15"/>
      <c r="O74" s="15"/>
      <c r="P74" s="15"/>
      <c r="Q74" s="15"/>
      <c r="R74" s="17"/>
      <c r="S74" s="15">
        <f t="shared" si="15"/>
        <v>51.8</v>
      </c>
      <c r="T74" s="17"/>
      <c r="U74" s="18">
        <f t="shared" si="16"/>
        <v>12.181467181467182</v>
      </c>
      <c r="V74" s="15">
        <f t="shared" si="17"/>
        <v>8.1274131274131278</v>
      </c>
      <c r="W74" s="15"/>
      <c r="X74" s="15"/>
      <c r="Y74" s="15">
        <f>VLOOKUP(A:A,[1]TDSheet!$A:$Y,25,0)</f>
        <v>24.2</v>
      </c>
      <c r="Z74" s="15">
        <f>VLOOKUP(A:A,[1]TDSheet!$A:$Z,26,0)</f>
        <v>43.4</v>
      </c>
      <c r="AA74" s="15">
        <f>VLOOKUP(A:A,[1]TDSheet!$A:$AA,27,0)</f>
        <v>92.2</v>
      </c>
      <c r="AB74" s="15">
        <f>VLOOKUP(A:A,[3]TDSheet!$A:$D,4,0)</f>
        <v>70</v>
      </c>
      <c r="AC74" s="23" t="str">
        <f>VLOOKUP(A:A,[1]TDSheet!$A:$AC,29,0)</f>
        <v>к840</v>
      </c>
      <c r="AD74" s="15" t="e">
        <f>VLOOKUP(A:A,[1]TDSheet!$A:$AD,30,0)</f>
        <v>#N/A</v>
      </c>
      <c r="AE74" s="15">
        <f t="shared" si="18"/>
        <v>0</v>
      </c>
      <c r="AF74" s="15">
        <f t="shared" si="19"/>
        <v>0</v>
      </c>
      <c r="AG74" s="15"/>
    </row>
    <row r="75" spans="1:33" s="1" customFormat="1" ht="11.1" customHeight="1" outlineLevel="1" x14ac:dyDescent="0.2">
      <c r="A75" s="7" t="s">
        <v>70</v>
      </c>
      <c r="B75" s="7" t="s">
        <v>8</v>
      </c>
      <c r="C75" s="8">
        <v>334</v>
      </c>
      <c r="D75" s="8">
        <v>1262</v>
      </c>
      <c r="E75" s="8">
        <v>869</v>
      </c>
      <c r="F75" s="8">
        <v>705</v>
      </c>
      <c r="G75" s="1">
        <f>VLOOKUP(A:A,[1]TDSheet!$A:$G,7,0)</f>
        <v>0.28000000000000003</v>
      </c>
      <c r="H75" s="1" t="e">
        <f>VLOOKUP(A:A,[1]TDSheet!$A:$H,8,0)</f>
        <v>#N/A</v>
      </c>
      <c r="I75" s="15">
        <f>VLOOKUP(A:A,[2]TDSheet!$A:$F,6,0)</f>
        <v>848</v>
      </c>
      <c r="J75" s="15">
        <f t="shared" si="14"/>
        <v>21</v>
      </c>
      <c r="K75" s="15">
        <f>VLOOKUP(A:A,[1]TDSheet!$A:$O,15,0)</f>
        <v>120</v>
      </c>
      <c r="L75" s="15">
        <f>VLOOKUP(A:A,[1]TDSheet!$A:$P,16,0)</f>
        <v>0</v>
      </c>
      <c r="M75" s="15">
        <f>VLOOKUP(A:A,[1]TDSheet!$A:$T,20,0)</f>
        <v>400</v>
      </c>
      <c r="N75" s="15"/>
      <c r="O75" s="15"/>
      <c r="P75" s="15"/>
      <c r="Q75" s="15"/>
      <c r="R75" s="17"/>
      <c r="S75" s="15">
        <f t="shared" si="15"/>
        <v>173.8</v>
      </c>
      <c r="T75" s="17">
        <v>240</v>
      </c>
      <c r="U75" s="18">
        <f t="shared" si="16"/>
        <v>8.4292289988492506</v>
      </c>
      <c r="V75" s="15">
        <f t="shared" si="17"/>
        <v>4.0563866513233595</v>
      </c>
      <c r="W75" s="15"/>
      <c r="X75" s="15"/>
      <c r="Y75" s="15">
        <f>VLOOKUP(A:A,[1]TDSheet!$A:$Y,25,0)</f>
        <v>151</v>
      </c>
      <c r="Z75" s="15">
        <f>VLOOKUP(A:A,[1]TDSheet!$A:$Z,26,0)</f>
        <v>136.19999999999999</v>
      </c>
      <c r="AA75" s="15">
        <f>VLOOKUP(A:A,[1]TDSheet!$A:$AA,27,0)</f>
        <v>164.4</v>
      </c>
      <c r="AB75" s="15">
        <f>VLOOKUP(A:A,[3]TDSheet!$A:$D,4,0)</f>
        <v>92</v>
      </c>
      <c r="AC75" s="15" t="str">
        <f>VLOOKUP(A:A,[1]TDSheet!$A:$AC,29,0)</f>
        <v>м10з</v>
      </c>
      <c r="AD75" s="15" t="e">
        <f>VLOOKUP(A:A,[1]TDSheet!$A:$AD,30,0)</f>
        <v>#N/A</v>
      </c>
      <c r="AE75" s="15">
        <f t="shared" si="18"/>
        <v>0</v>
      </c>
      <c r="AF75" s="15">
        <f t="shared" si="19"/>
        <v>67.2</v>
      </c>
      <c r="AG75" s="15"/>
    </row>
    <row r="76" spans="1:33" s="1" customFormat="1" ht="11.1" customHeight="1" outlineLevel="1" x14ac:dyDescent="0.2">
      <c r="A76" s="7" t="s">
        <v>71</v>
      </c>
      <c r="B76" s="7" t="s">
        <v>8</v>
      </c>
      <c r="C76" s="8">
        <v>456.98</v>
      </c>
      <c r="D76" s="8">
        <v>2685</v>
      </c>
      <c r="E76" s="8">
        <v>1553</v>
      </c>
      <c r="F76" s="8">
        <v>1563.98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1566</v>
      </c>
      <c r="J76" s="15">
        <f t="shared" si="14"/>
        <v>-13</v>
      </c>
      <c r="K76" s="15">
        <f>VLOOKUP(A:A,[1]TDSheet!$A:$O,15,0)</f>
        <v>400</v>
      </c>
      <c r="L76" s="15">
        <f>VLOOKUP(A:A,[1]TDSheet!$A:$P,16,0)</f>
        <v>200</v>
      </c>
      <c r="M76" s="15">
        <f>VLOOKUP(A:A,[1]TDSheet!$A:$T,20,0)</f>
        <v>400</v>
      </c>
      <c r="N76" s="15"/>
      <c r="O76" s="15"/>
      <c r="P76" s="15"/>
      <c r="Q76" s="15"/>
      <c r="R76" s="17"/>
      <c r="S76" s="15">
        <f t="shared" si="15"/>
        <v>310.60000000000002</v>
      </c>
      <c r="T76" s="17">
        <v>80</v>
      </c>
      <c r="U76" s="18">
        <f t="shared" si="16"/>
        <v>8.5124919510624597</v>
      </c>
      <c r="V76" s="15">
        <f t="shared" si="17"/>
        <v>5.0353509336767548</v>
      </c>
      <c r="W76" s="15"/>
      <c r="X76" s="15"/>
      <c r="Y76" s="15">
        <f>VLOOKUP(A:A,[1]TDSheet!$A:$Y,25,0)</f>
        <v>350.4</v>
      </c>
      <c r="Z76" s="15">
        <f>VLOOKUP(A:A,[1]TDSheet!$A:$Z,26,0)</f>
        <v>287.60000000000002</v>
      </c>
      <c r="AA76" s="15">
        <f>VLOOKUP(A:A,[1]TDSheet!$A:$AA,27,0)</f>
        <v>352.8</v>
      </c>
      <c r="AB76" s="15">
        <f>VLOOKUP(A:A,[3]TDSheet!$A:$D,4,0)</f>
        <v>228</v>
      </c>
      <c r="AC76" s="15" t="str">
        <f>VLOOKUP(A:A,[1]TDSheet!$A:$AC,29,0)</f>
        <v>м122з</v>
      </c>
      <c r="AD76" s="15" t="e">
        <f>VLOOKUP(A:A,[1]TDSheet!$A:$AD,30,0)</f>
        <v>#N/A</v>
      </c>
      <c r="AE76" s="15">
        <f t="shared" si="18"/>
        <v>0</v>
      </c>
      <c r="AF76" s="15">
        <f t="shared" si="19"/>
        <v>32</v>
      </c>
      <c r="AG76" s="15"/>
    </row>
    <row r="77" spans="1:33" s="1" customFormat="1" ht="11.1" customHeight="1" outlineLevel="1" x14ac:dyDescent="0.2">
      <c r="A77" s="7" t="s">
        <v>72</v>
      </c>
      <c r="B77" s="7" t="s">
        <v>8</v>
      </c>
      <c r="C77" s="8">
        <v>454</v>
      </c>
      <c r="D77" s="8">
        <v>398</v>
      </c>
      <c r="E77" s="8">
        <v>533</v>
      </c>
      <c r="F77" s="8">
        <v>294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555</v>
      </c>
      <c r="J77" s="15">
        <f t="shared" si="14"/>
        <v>-22</v>
      </c>
      <c r="K77" s="15">
        <f>VLOOKUP(A:A,[1]TDSheet!$A:$O,15,0)</f>
        <v>160</v>
      </c>
      <c r="L77" s="15">
        <f>VLOOKUP(A:A,[1]TDSheet!$A:$P,16,0)</f>
        <v>0</v>
      </c>
      <c r="M77" s="15">
        <f>VLOOKUP(A:A,[1]TDSheet!$A:$T,20,0)</f>
        <v>80</v>
      </c>
      <c r="N77" s="15"/>
      <c r="O77" s="15"/>
      <c r="P77" s="15"/>
      <c r="Q77" s="15"/>
      <c r="R77" s="17"/>
      <c r="S77" s="15">
        <f t="shared" si="15"/>
        <v>106.6</v>
      </c>
      <c r="T77" s="17">
        <v>360</v>
      </c>
      <c r="U77" s="18">
        <f t="shared" si="16"/>
        <v>8.3864915572232643</v>
      </c>
      <c r="V77" s="15">
        <f t="shared" si="17"/>
        <v>2.7579737335834897</v>
      </c>
      <c r="W77" s="15"/>
      <c r="X77" s="15"/>
      <c r="Y77" s="15">
        <f>VLOOKUP(A:A,[1]TDSheet!$A:$Y,25,0)</f>
        <v>81.400000000000006</v>
      </c>
      <c r="Z77" s="15">
        <f>VLOOKUP(A:A,[1]TDSheet!$A:$Z,26,0)</f>
        <v>114.4</v>
      </c>
      <c r="AA77" s="15">
        <f>VLOOKUP(A:A,[1]TDSheet!$A:$AA,27,0)</f>
        <v>98.6</v>
      </c>
      <c r="AB77" s="15">
        <f>VLOOKUP(A:A,[3]TDSheet!$A:$D,4,0)</f>
        <v>121</v>
      </c>
      <c r="AC77" s="15" t="str">
        <f>VLOOKUP(A:A,[1]TDSheet!$A:$AC,29,0)</f>
        <v>костик</v>
      </c>
      <c r="AD77" s="15" t="e">
        <f>VLOOKUP(A:A,[1]TDSheet!$A:$AD,30,0)</f>
        <v>#N/A</v>
      </c>
      <c r="AE77" s="15">
        <f t="shared" si="18"/>
        <v>0</v>
      </c>
      <c r="AF77" s="15">
        <f t="shared" si="19"/>
        <v>118.80000000000001</v>
      </c>
      <c r="AG77" s="15"/>
    </row>
    <row r="78" spans="1:33" s="1" customFormat="1" ht="11.1" customHeight="1" outlineLevel="1" x14ac:dyDescent="0.2">
      <c r="A78" s="7" t="s">
        <v>73</v>
      </c>
      <c r="B78" s="7" t="s">
        <v>8</v>
      </c>
      <c r="C78" s="8">
        <v>544</v>
      </c>
      <c r="D78" s="8">
        <v>224</v>
      </c>
      <c r="E78" s="8">
        <v>333</v>
      </c>
      <c r="F78" s="8">
        <v>425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342</v>
      </c>
      <c r="J78" s="15">
        <f t="shared" si="14"/>
        <v>-9</v>
      </c>
      <c r="K78" s="15">
        <f>VLOOKUP(A:A,[1]TDSheet!$A:$O,15,0)</f>
        <v>120</v>
      </c>
      <c r="L78" s="15">
        <f>VLOOKUP(A:A,[1]TDSheet!$A:$P,16,0)</f>
        <v>0</v>
      </c>
      <c r="M78" s="15">
        <f>VLOOKUP(A:A,[1]TDSheet!$A:$T,20,0)</f>
        <v>40</v>
      </c>
      <c r="N78" s="15"/>
      <c r="O78" s="15"/>
      <c r="P78" s="15"/>
      <c r="Q78" s="15"/>
      <c r="R78" s="17"/>
      <c r="S78" s="15">
        <f t="shared" si="15"/>
        <v>66.599999999999994</v>
      </c>
      <c r="T78" s="17"/>
      <c r="U78" s="18">
        <f t="shared" si="16"/>
        <v>8.7837837837837842</v>
      </c>
      <c r="V78" s="15">
        <f t="shared" si="17"/>
        <v>6.3813813813813818</v>
      </c>
      <c r="W78" s="15"/>
      <c r="X78" s="15"/>
      <c r="Y78" s="15">
        <f>VLOOKUP(A:A,[1]TDSheet!$A:$Y,25,0)</f>
        <v>50.2</v>
      </c>
      <c r="Z78" s="15">
        <f>VLOOKUP(A:A,[1]TDSheet!$A:$Z,26,0)</f>
        <v>64.400000000000006</v>
      </c>
      <c r="AA78" s="15">
        <f>VLOOKUP(A:A,[1]TDSheet!$A:$AA,27,0)</f>
        <v>90.6</v>
      </c>
      <c r="AB78" s="15">
        <f>VLOOKUP(A:A,[3]TDSheet!$A:$D,4,0)</f>
        <v>47</v>
      </c>
      <c r="AC78" s="15" t="str">
        <f>VLOOKUP(A:A,[1]TDSheet!$A:$AC,29,0)</f>
        <v>к720</v>
      </c>
      <c r="AD78" s="15" t="e">
        <f>VLOOKUP(A:A,[1]TDSheet!$A:$AD,30,0)</f>
        <v>#N/A</v>
      </c>
      <c r="AE78" s="15">
        <f t="shared" si="18"/>
        <v>0</v>
      </c>
      <c r="AF78" s="15">
        <f t="shared" si="19"/>
        <v>0</v>
      </c>
      <c r="AG78" s="15"/>
    </row>
    <row r="79" spans="1:33" s="1" customFormat="1" ht="11.1" customHeight="1" outlineLevel="1" x14ac:dyDescent="0.2">
      <c r="A79" s="7" t="s">
        <v>74</v>
      </c>
      <c r="B79" s="7" t="s">
        <v>8</v>
      </c>
      <c r="C79" s="8">
        <v>205</v>
      </c>
      <c r="D79" s="8">
        <v>43</v>
      </c>
      <c r="E79" s="8">
        <v>217</v>
      </c>
      <c r="F79" s="8">
        <v>10</v>
      </c>
      <c r="G79" s="1">
        <f>VLOOKUP(A:A,[1]TDSheet!$A:$G,7,0)</f>
        <v>0</v>
      </c>
      <c r="H79" s="1" t="e">
        <f>VLOOKUP(A:A,[1]TDSheet!$A:$H,8,0)</f>
        <v>#N/A</v>
      </c>
      <c r="I79" s="15">
        <f>VLOOKUP(A:A,[2]TDSheet!$A:$F,6,0)</f>
        <v>291</v>
      </c>
      <c r="J79" s="15">
        <f t="shared" si="14"/>
        <v>-74</v>
      </c>
      <c r="K79" s="15">
        <f>VLOOKUP(A:A,[1]TDSheet!$A:$O,15,0)</f>
        <v>0</v>
      </c>
      <c r="L79" s="15">
        <f>VLOOKUP(A:A,[1]TDSheet!$A:$P,16,0)</f>
        <v>0</v>
      </c>
      <c r="M79" s="15">
        <f>VLOOKUP(A:A,[1]TDSheet!$A:$T,20,0)</f>
        <v>0</v>
      </c>
      <c r="N79" s="15"/>
      <c r="O79" s="15"/>
      <c r="P79" s="15"/>
      <c r="Q79" s="15"/>
      <c r="R79" s="17"/>
      <c r="S79" s="15">
        <f t="shared" si="15"/>
        <v>43.4</v>
      </c>
      <c r="T79" s="17"/>
      <c r="U79" s="18">
        <f t="shared" si="16"/>
        <v>0.2304147465437788</v>
      </c>
      <c r="V79" s="15">
        <f t="shared" si="17"/>
        <v>0.2304147465437788</v>
      </c>
      <c r="W79" s="15"/>
      <c r="X79" s="15"/>
      <c r="Y79" s="15">
        <f>VLOOKUP(A:A,[1]TDSheet!$A:$Y,25,0)</f>
        <v>0</v>
      </c>
      <c r="Z79" s="15">
        <f>VLOOKUP(A:A,[1]TDSheet!$A:$Z,26,0)</f>
        <v>2.2000000000000002</v>
      </c>
      <c r="AA79" s="15">
        <f>VLOOKUP(A:A,[1]TDSheet!$A:$AA,27,0)</f>
        <v>151.6</v>
      </c>
      <c r="AB79" s="15">
        <f>VLOOKUP(A:A,[3]TDSheet!$A:$D,4,0)</f>
        <v>3</v>
      </c>
      <c r="AC79" s="15" t="str">
        <f>VLOOKUP(A:A,[1]TDSheet!$A:$AC,29,0)</f>
        <v>вывод</v>
      </c>
      <c r="AD79" s="15" t="e">
        <f>VLOOKUP(A:A,[1]TDSheet!$A:$AD,30,0)</f>
        <v>#N/A</v>
      </c>
      <c r="AE79" s="15">
        <f t="shared" si="18"/>
        <v>0</v>
      </c>
      <c r="AF79" s="15">
        <f t="shared" si="19"/>
        <v>0</v>
      </c>
      <c r="AG79" s="15"/>
    </row>
    <row r="80" spans="1:33" s="1" customFormat="1" ht="11.1" customHeight="1" outlineLevel="1" x14ac:dyDescent="0.2">
      <c r="A80" s="7" t="s">
        <v>75</v>
      </c>
      <c r="B80" s="7" t="s">
        <v>8</v>
      </c>
      <c r="C80" s="8">
        <v>712</v>
      </c>
      <c r="D80" s="8">
        <v>672</v>
      </c>
      <c r="E80" s="8">
        <v>771</v>
      </c>
      <c r="F80" s="8">
        <v>594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791</v>
      </c>
      <c r="J80" s="15">
        <f t="shared" si="14"/>
        <v>-20</v>
      </c>
      <c r="K80" s="15">
        <f>VLOOKUP(A:A,[1]TDSheet!$A:$O,15,0)</f>
        <v>0</v>
      </c>
      <c r="L80" s="15">
        <f>VLOOKUP(A:A,[1]TDSheet!$A:$P,16,0)</f>
        <v>0</v>
      </c>
      <c r="M80" s="15">
        <f>VLOOKUP(A:A,[1]TDSheet!$A:$T,20,0)</f>
        <v>40</v>
      </c>
      <c r="N80" s="15"/>
      <c r="O80" s="15"/>
      <c r="P80" s="15"/>
      <c r="Q80" s="15"/>
      <c r="R80" s="17"/>
      <c r="S80" s="15">
        <f t="shared" si="15"/>
        <v>154.19999999999999</v>
      </c>
      <c r="T80" s="17">
        <v>800</v>
      </c>
      <c r="U80" s="18">
        <f t="shared" si="16"/>
        <v>9.299610894941635</v>
      </c>
      <c r="V80" s="15">
        <f t="shared" si="17"/>
        <v>3.8521400778210118</v>
      </c>
      <c r="W80" s="15"/>
      <c r="X80" s="15"/>
      <c r="Y80" s="15">
        <f>VLOOKUP(A:A,[1]TDSheet!$A:$Y,25,0)</f>
        <v>140</v>
      </c>
      <c r="Z80" s="15">
        <f>VLOOKUP(A:A,[1]TDSheet!$A:$Z,26,0)</f>
        <v>184.4</v>
      </c>
      <c r="AA80" s="15">
        <f>VLOOKUP(A:A,[1]TDSheet!$A:$AA,27,0)</f>
        <v>101.8</v>
      </c>
      <c r="AB80" s="15">
        <f>VLOOKUP(A:A,[3]TDSheet!$A:$D,4,0)</f>
        <v>176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18"/>
        <v>0</v>
      </c>
      <c r="AF80" s="15">
        <f t="shared" si="19"/>
        <v>264</v>
      </c>
      <c r="AG80" s="15"/>
    </row>
    <row r="81" spans="1:33" s="1" customFormat="1" ht="11.1" customHeight="1" outlineLevel="1" x14ac:dyDescent="0.2">
      <c r="A81" s="7" t="s">
        <v>100</v>
      </c>
      <c r="B81" s="7" t="s">
        <v>9</v>
      </c>
      <c r="C81" s="8">
        <v>7.3979999999999997</v>
      </c>
      <c r="D81" s="8">
        <v>42.631999999999998</v>
      </c>
      <c r="E81" s="8">
        <v>23.448</v>
      </c>
      <c r="F81" s="8">
        <v>14.686999999999999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27.42</v>
      </c>
      <c r="J81" s="15">
        <f t="shared" si="14"/>
        <v>-3.9720000000000013</v>
      </c>
      <c r="K81" s="15">
        <f>VLOOKUP(A:A,[1]TDSheet!$A:$O,15,0)</f>
        <v>10</v>
      </c>
      <c r="L81" s="15">
        <f>VLOOKUP(A:A,[1]TDSheet!$A:$P,16,0)</f>
        <v>0</v>
      </c>
      <c r="M81" s="15">
        <f>VLOOKUP(A:A,[1]TDSheet!$A:$T,20,0)</f>
        <v>0</v>
      </c>
      <c r="N81" s="15"/>
      <c r="O81" s="15"/>
      <c r="P81" s="15"/>
      <c r="Q81" s="15"/>
      <c r="R81" s="17"/>
      <c r="S81" s="15">
        <f t="shared" si="15"/>
        <v>4.6896000000000004</v>
      </c>
      <c r="T81" s="17">
        <v>20</v>
      </c>
      <c r="U81" s="18">
        <f t="shared" si="16"/>
        <v>9.5289576936199243</v>
      </c>
      <c r="V81" s="15">
        <f t="shared" si="17"/>
        <v>3.1318236096895253</v>
      </c>
      <c r="W81" s="15"/>
      <c r="X81" s="15"/>
      <c r="Y81" s="15">
        <f>VLOOKUP(A:A,[1]TDSheet!$A:$Y,25,0)</f>
        <v>6.5110000000000001</v>
      </c>
      <c r="Z81" s="15">
        <f>VLOOKUP(A:A,[1]TDSheet!$A:$Z,26,0)</f>
        <v>6.0404</v>
      </c>
      <c r="AA81" s="15">
        <f>VLOOKUP(A:A,[1]TDSheet!$A:$AA,27,0)</f>
        <v>5.8485999999999994</v>
      </c>
      <c r="AB81" s="15">
        <f>VLOOKUP(A:A,[3]TDSheet!$A:$D,4,0)</f>
        <v>12.093999999999999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8"/>
        <v>0</v>
      </c>
      <c r="AF81" s="15">
        <f t="shared" si="19"/>
        <v>20</v>
      </c>
      <c r="AG81" s="15"/>
    </row>
    <row r="82" spans="1:33" s="1" customFormat="1" ht="11.1" customHeight="1" outlineLevel="1" x14ac:dyDescent="0.2">
      <c r="A82" s="7" t="s">
        <v>76</v>
      </c>
      <c r="B82" s="7" t="s">
        <v>8</v>
      </c>
      <c r="C82" s="8"/>
      <c r="D82" s="8">
        <v>88</v>
      </c>
      <c r="E82" s="8">
        <v>24</v>
      </c>
      <c r="F82" s="8">
        <v>56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42</v>
      </c>
      <c r="J82" s="15">
        <f t="shared" si="14"/>
        <v>-18</v>
      </c>
      <c r="K82" s="15">
        <f>VLOOKUP(A:A,[1]TDSheet!$A:$O,15,0)</f>
        <v>0</v>
      </c>
      <c r="L82" s="15">
        <f>VLOOKUP(A:A,[1]TDSheet!$A:$P,16,0)</f>
        <v>0</v>
      </c>
      <c r="M82" s="15">
        <f>VLOOKUP(A:A,[1]TDSheet!$A:$T,20,0)</f>
        <v>0</v>
      </c>
      <c r="N82" s="15"/>
      <c r="O82" s="15"/>
      <c r="P82" s="15"/>
      <c r="Q82" s="15"/>
      <c r="R82" s="17"/>
      <c r="S82" s="15">
        <f t="shared" si="15"/>
        <v>4.8</v>
      </c>
      <c r="T82" s="17"/>
      <c r="U82" s="18">
        <f t="shared" si="16"/>
        <v>11.666666666666668</v>
      </c>
      <c r="V82" s="15">
        <f t="shared" si="17"/>
        <v>11.666666666666668</v>
      </c>
      <c r="W82" s="15"/>
      <c r="X82" s="15"/>
      <c r="Y82" s="15">
        <f>VLOOKUP(A:A,[1]TDSheet!$A:$Y,25,0)</f>
        <v>12</v>
      </c>
      <c r="Z82" s="15">
        <f>VLOOKUP(A:A,[1]TDSheet!$A:$Z,26,0)</f>
        <v>12.4</v>
      </c>
      <c r="AA82" s="15">
        <f>VLOOKUP(A:A,[1]TDSheet!$A:$AA,27,0)</f>
        <v>2.6</v>
      </c>
      <c r="AB82" s="15">
        <f>VLOOKUP(A:A,[3]TDSheet!$A:$D,4,0)</f>
        <v>12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8"/>
        <v>0</v>
      </c>
      <c r="AF82" s="15">
        <f t="shared" si="19"/>
        <v>0</v>
      </c>
      <c r="AG82" s="15"/>
    </row>
    <row r="83" spans="1:33" s="1" customFormat="1" ht="11.1" customHeight="1" outlineLevel="1" x14ac:dyDescent="0.2">
      <c r="A83" s="7" t="s">
        <v>101</v>
      </c>
      <c r="B83" s="7" t="s">
        <v>8</v>
      </c>
      <c r="C83" s="8">
        <v>261</v>
      </c>
      <c r="D83" s="8">
        <v>195</v>
      </c>
      <c r="E83" s="8">
        <v>226</v>
      </c>
      <c r="F83" s="8">
        <v>227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225</v>
      </c>
      <c r="J83" s="15">
        <f t="shared" si="14"/>
        <v>1</v>
      </c>
      <c r="K83" s="15">
        <f>VLOOKUP(A:A,[1]TDSheet!$A:$O,15,0)</f>
        <v>0</v>
      </c>
      <c r="L83" s="15">
        <f>VLOOKUP(A:A,[1]TDSheet!$A:$P,16,0)</f>
        <v>0</v>
      </c>
      <c r="M83" s="15">
        <f>VLOOKUP(A:A,[1]TDSheet!$A:$T,20,0)</f>
        <v>0</v>
      </c>
      <c r="N83" s="15"/>
      <c r="O83" s="15"/>
      <c r="P83" s="15"/>
      <c r="Q83" s="15"/>
      <c r="R83" s="17"/>
      <c r="S83" s="15">
        <f t="shared" si="15"/>
        <v>45.2</v>
      </c>
      <c r="T83" s="17">
        <v>160</v>
      </c>
      <c r="U83" s="18">
        <f t="shared" si="16"/>
        <v>8.5619469026548671</v>
      </c>
      <c r="V83" s="15">
        <f t="shared" si="17"/>
        <v>5.0221238938053094</v>
      </c>
      <c r="W83" s="15"/>
      <c r="X83" s="15"/>
      <c r="Y83" s="15">
        <f>VLOOKUP(A:A,[1]TDSheet!$A:$Y,25,0)</f>
        <v>0</v>
      </c>
      <c r="Z83" s="15">
        <f>VLOOKUP(A:A,[1]TDSheet!$A:$Z,26,0)</f>
        <v>0</v>
      </c>
      <c r="AA83" s="15">
        <f>VLOOKUP(A:A,[1]TDSheet!$A:$AA,27,0)</f>
        <v>13.4</v>
      </c>
      <c r="AB83" s="15">
        <f>VLOOKUP(A:A,[3]TDSheet!$A:$D,4,0)</f>
        <v>33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8"/>
        <v>0</v>
      </c>
      <c r="AF83" s="15">
        <f t="shared" si="19"/>
        <v>64</v>
      </c>
      <c r="AG83" s="15"/>
    </row>
    <row r="84" spans="1:33" s="1" customFormat="1" ht="11.1" customHeight="1" outlineLevel="1" x14ac:dyDescent="0.2">
      <c r="A84" s="7" t="s">
        <v>102</v>
      </c>
      <c r="B84" s="7" t="s">
        <v>9</v>
      </c>
      <c r="C84" s="8">
        <v>48.741999999999997</v>
      </c>
      <c r="D84" s="8"/>
      <c r="E84" s="8">
        <v>18.939</v>
      </c>
      <c r="F84" s="8">
        <v>29.803000000000001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18.7</v>
      </c>
      <c r="J84" s="15">
        <f t="shared" si="14"/>
        <v>0.23900000000000077</v>
      </c>
      <c r="K84" s="15">
        <f>VLOOKUP(A:A,[1]TDSheet!$A:$O,15,0)</f>
        <v>0</v>
      </c>
      <c r="L84" s="15">
        <f>VLOOKUP(A:A,[1]TDSheet!$A:$P,16,0)</f>
        <v>0</v>
      </c>
      <c r="M84" s="15">
        <f>VLOOKUP(A:A,[1]TDSheet!$A:$T,20,0)</f>
        <v>0</v>
      </c>
      <c r="N84" s="15"/>
      <c r="O84" s="15"/>
      <c r="P84" s="15"/>
      <c r="Q84" s="15"/>
      <c r="R84" s="17"/>
      <c r="S84" s="15">
        <f t="shared" si="15"/>
        <v>3.7877999999999998</v>
      </c>
      <c r="T84" s="17"/>
      <c r="U84" s="18">
        <f t="shared" si="16"/>
        <v>7.8681556576376792</v>
      </c>
      <c r="V84" s="15">
        <f t="shared" si="17"/>
        <v>7.8681556576376792</v>
      </c>
      <c r="W84" s="15"/>
      <c r="X84" s="15"/>
      <c r="Y84" s="15">
        <f>VLOOKUP(A:A,[1]TDSheet!$A:$Y,25,0)</f>
        <v>0</v>
      </c>
      <c r="Z84" s="15">
        <f>VLOOKUP(A:A,[1]TDSheet!$A:$Z,26,0)</f>
        <v>0</v>
      </c>
      <c r="AA84" s="15">
        <f>VLOOKUP(A:A,[1]TDSheet!$A:$AA,27,0)</f>
        <v>0</v>
      </c>
      <c r="AB84" s="15">
        <f>VLOOKUP(A:A,[3]TDSheet!$A:$D,4,0)</f>
        <v>4.0709999999999997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18"/>
        <v>0</v>
      </c>
      <c r="AF84" s="15">
        <f t="shared" si="19"/>
        <v>0</v>
      </c>
      <c r="AG84" s="15"/>
    </row>
    <row r="85" spans="1:33" s="1" customFormat="1" ht="11.1" customHeight="1" outlineLevel="1" x14ac:dyDescent="0.2">
      <c r="A85" s="7" t="s">
        <v>77</v>
      </c>
      <c r="B85" s="7" t="s">
        <v>8</v>
      </c>
      <c r="C85" s="8">
        <v>165</v>
      </c>
      <c r="D85" s="8">
        <v>131</v>
      </c>
      <c r="E85" s="8">
        <v>184</v>
      </c>
      <c r="F85" s="8">
        <v>103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193</v>
      </c>
      <c r="J85" s="15">
        <f t="shared" si="14"/>
        <v>-9</v>
      </c>
      <c r="K85" s="15">
        <f>VLOOKUP(A:A,[1]TDSheet!$A:$O,15,0)</f>
        <v>0</v>
      </c>
      <c r="L85" s="15">
        <f>VLOOKUP(A:A,[1]TDSheet!$A:$P,16,0)</f>
        <v>0</v>
      </c>
      <c r="M85" s="15">
        <f>VLOOKUP(A:A,[1]TDSheet!$A:$T,20,0)</f>
        <v>40</v>
      </c>
      <c r="N85" s="15"/>
      <c r="O85" s="15"/>
      <c r="P85" s="15"/>
      <c r="Q85" s="15"/>
      <c r="R85" s="17"/>
      <c r="S85" s="15">
        <f t="shared" si="15"/>
        <v>36.799999999999997</v>
      </c>
      <c r="T85" s="17">
        <v>160</v>
      </c>
      <c r="U85" s="18">
        <f t="shared" si="16"/>
        <v>8.233695652173914</v>
      </c>
      <c r="V85" s="15">
        <f t="shared" si="17"/>
        <v>2.7989130434782612</v>
      </c>
      <c r="W85" s="15"/>
      <c r="X85" s="15"/>
      <c r="Y85" s="15">
        <f>VLOOKUP(A:A,[1]TDSheet!$A:$Y,25,0)</f>
        <v>30.6</v>
      </c>
      <c r="Z85" s="15">
        <f>VLOOKUP(A:A,[1]TDSheet!$A:$Z,26,0)</f>
        <v>47.4</v>
      </c>
      <c r="AA85" s="15">
        <f>VLOOKUP(A:A,[1]TDSheet!$A:$AA,27,0)</f>
        <v>22.4</v>
      </c>
      <c r="AB85" s="15">
        <f>VLOOKUP(A:A,[3]TDSheet!$A:$D,4,0)</f>
        <v>45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18"/>
        <v>0</v>
      </c>
      <c r="AF85" s="15">
        <f t="shared" si="19"/>
        <v>52.800000000000004</v>
      </c>
      <c r="AG85" s="15"/>
    </row>
    <row r="86" spans="1:33" s="1" customFormat="1" ht="11.1" customHeight="1" outlineLevel="1" x14ac:dyDescent="0.2">
      <c r="A86" s="7" t="s">
        <v>78</v>
      </c>
      <c r="B86" s="7" t="s">
        <v>9</v>
      </c>
      <c r="C86" s="8">
        <v>471.62400000000002</v>
      </c>
      <c r="D86" s="8">
        <v>995.82500000000005</v>
      </c>
      <c r="E86" s="8">
        <v>852.35199999999998</v>
      </c>
      <c r="F86" s="8">
        <v>445.005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801.1</v>
      </c>
      <c r="J86" s="15">
        <f t="shared" si="14"/>
        <v>51.251999999999953</v>
      </c>
      <c r="K86" s="15">
        <f>VLOOKUP(A:A,[1]TDSheet!$A:$O,15,0)</f>
        <v>200</v>
      </c>
      <c r="L86" s="15">
        <f>VLOOKUP(A:A,[1]TDSheet!$A:$P,16,0)</f>
        <v>200</v>
      </c>
      <c r="M86" s="15">
        <f>VLOOKUP(A:A,[1]TDSheet!$A:$T,20,0)</f>
        <v>100</v>
      </c>
      <c r="N86" s="15"/>
      <c r="O86" s="15"/>
      <c r="P86" s="15"/>
      <c r="Q86" s="15"/>
      <c r="R86" s="17"/>
      <c r="S86" s="15">
        <f t="shared" si="15"/>
        <v>170.47039999999998</v>
      </c>
      <c r="T86" s="17">
        <v>600</v>
      </c>
      <c r="U86" s="18">
        <f t="shared" si="16"/>
        <v>9.0631863361615874</v>
      </c>
      <c r="V86" s="15">
        <f t="shared" si="17"/>
        <v>2.6104531930470043</v>
      </c>
      <c r="W86" s="15"/>
      <c r="X86" s="15"/>
      <c r="Y86" s="15">
        <f>VLOOKUP(A:A,[1]TDSheet!$A:$Y,25,0)</f>
        <v>182.90619999999998</v>
      </c>
      <c r="Z86" s="15">
        <f>VLOOKUP(A:A,[1]TDSheet!$A:$Z,26,0)</f>
        <v>161.46559999999999</v>
      </c>
      <c r="AA86" s="15">
        <f>VLOOKUP(A:A,[1]TDSheet!$A:$AA,27,0)</f>
        <v>145.74439999999998</v>
      </c>
      <c r="AB86" s="15">
        <f>VLOOKUP(A:A,[3]TDSheet!$A:$D,4,0)</f>
        <v>91.007999999999996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8"/>
        <v>0</v>
      </c>
      <c r="AF86" s="15">
        <f t="shared" si="19"/>
        <v>600</v>
      </c>
      <c r="AG86" s="15"/>
    </row>
    <row r="87" spans="1:33" s="1" customFormat="1" ht="11.1" customHeight="1" outlineLevel="1" x14ac:dyDescent="0.2">
      <c r="A87" s="7" t="s">
        <v>79</v>
      </c>
      <c r="B87" s="7" t="s">
        <v>8</v>
      </c>
      <c r="C87" s="8">
        <v>482</v>
      </c>
      <c r="D87" s="8">
        <v>470</v>
      </c>
      <c r="E87" s="8">
        <v>490</v>
      </c>
      <c r="F87" s="8">
        <v>452</v>
      </c>
      <c r="G87" s="1">
        <f>VLOOKUP(A:A,[1]TDSheet!$A:$G,7,0)</f>
        <v>0.1</v>
      </c>
      <c r="H87" s="1" t="e">
        <f>VLOOKUP(A:A,[1]TDSheet!$A:$H,8,0)</f>
        <v>#N/A</v>
      </c>
      <c r="I87" s="15">
        <f>VLOOKUP(A:A,[2]TDSheet!$A:$F,6,0)</f>
        <v>498</v>
      </c>
      <c r="J87" s="15">
        <f t="shared" si="14"/>
        <v>-8</v>
      </c>
      <c r="K87" s="15">
        <f>VLOOKUP(A:A,[1]TDSheet!$A:$O,15,0)</f>
        <v>0</v>
      </c>
      <c r="L87" s="15">
        <f>VLOOKUP(A:A,[1]TDSheet!$A:$P,16,0)</f>
        <v>0</v>
      </c>
      <c r="M87" s="15">
        <f>VLOOKUP(A:A,[1]TDSheet!$A:$T,20,0)</f>
        <v>0</v>
      </c>
      <c r="N87" s="15"/>
      <c r="O87" s="15"/>
      <c r="P87" s="15"/>
      <c r="Q87" s="15"/>
      <c r="R87" s="17"/>
      <c r="S87" s="15">
        <f t="shared" si="15"/>
        <v>98</v>
      </c>
      <c r="T87" s="17">
        <v>400</v>
      </c>
      <c r="U87" s="18">
        <f t="shared" si="16"/>
        <v>8.6938775510204085</v>
      </c>
      <c r="V87" s="15">
        <f t="shared" si="17"/>
        <v>4.6122448979591839</v>
      </c>
      <c r="W87" s="15"/>
      <c r="X87" s="15"/>
      <c r="Y87" s="15">
        <f>VLOOKUP(A:A,[1]TDSheet!$A:$Y,25,0)</f>
        <v>98.4</v>
      </c>
      <c r="Z87" s="15">
        <f>VLOOKUP(A:A,[1]TDSheet!$A:$Z,26,0)</f>
        <v>130</v>
      </c>
      <c r="AA87" s="15">
        <f>VLOOKUP(A:A,[1]TDSheet!$A:$AA,27,0)</f>
        <v>55.8</v>
      </c>
      <c r="AB87" s="15">
        <f>VLOOKUP(A:A,[3]TDSheet!$A:$D,4,0)</f>
        <v>107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8"/>
        <v>0</v>
      </c>
      <c r="AF87" s="15">
        <f t="shared" si="19"/>
        <v>40</v>
      </c>
      <c r="AG87" s="15"/>
    </row>
    <row r="88" spans="1:33" s="1" customFormat="1" ht="11.1" customHeight="1" outlineLevel="1" x14ac:dyDescent="0.2">
      <c r="A88" s="7" t="s">
        <v>80</v>
      </c>
      <c r="B88" s="7" t="s">
        <v>8</v>
      </c>
      <c r="C88" s="8">
        <v>532</v>
      </c>
      <c r="D88" s="8">
        <v>2258</v>
      </c>
      <c r="E88" s="8">
        <v>1460</v>
      </c>
      <c r="F88" s="8">
        <v>1313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1447</v>
      </c>
      <c r="J88" s="15">
        <f t="shared" si="14"/>
        <v>13</v>
      </c>
      <c r="K88" s="15">
        <f>VLOOKUP(A:A,[1]TDSheet!$A:$O,15,0)</f>
        <v>400</v>
      </c>
      <c r="L88" s="15">
        <f>VLOOKUP(A:A,[1]TDSheet!$A:$P,16,0)</f>
        <v>400</v>
      </c>
      <c r="M88" s="15">
        <f>VLOOKUP(A:A,[1]TDSheet!$A:$T,20,0)</f>
        <v>0</v>
      </c>
      <c r="N88" s="15"/>
      <c r="O88" s="15"/>
      <c r="P88" s="15"/>
      <c r="Q88" s="15"/>
      <c r="R88" s="17"/>
      <c r="S88" s="15">
        <f t="shared" si="15"/>
        <v>292</v>
      </c>
      <c r="T88" s="17">
        <v>400</v>
      </c>
      <c r="U88" s="18">
        <f t="shared" si="16"/>
        <v>8.6061643835616444</v>
      </c>
      <c r="V88" s="15">
        <f t="shared" si="17"/>
        <v>4.4965753424657535</v>
      </c>
      <c r="W88" s="15"/>
      <c r="X88" s="15"/>
      <c r="Y88" s="15">
        <f>VLOOKUP(A:A,[1]TDSheet!$A:$Y,25,0)</f>
        <v>266.2</v>
      </c>
      <c r="Z88" s="15">
        <f>VLOOKUP(A:A,[1]TDSheet!$A:$Z,26,0)</f>
        <v>273</v>
      </c>
      <c r="AA88" s="15">
        <f>VLOOKUP(A:A,[1]TDSheet!$A:$AA,27,0)</f>
        <v>323</v>
      </c>
      <c r="AB88" s="15">
        <f>VLOOKUP(A:A,[3]TDSheet!$A:$D,4,0)</f>
        <v>148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8"/>
        <v>0</v>
      </c>
      <c r="AF88" s="15">
        <f t="shared" si="19"/>
        <v>160</v>
      </c>
      <c r="AG88" s="15"/>
    </row>
    <row r="89" spans="1:33" s="1" customFormat="1" ht="11.1" customHeight="1" outlineLevel="1" x14ac:dyDescent="0.2">
      <c r="A89" s="7" t="s">
        <v>81</v>
      </c>
      <c r="B89" s="7" t="s">
        <v>8</v>
      </c>
      <c r="C89" s="8">
        <v>1120</v>
      </c>
      <c r="D89" s="8">
        <v>4684</v>
      </c>
      <c r="E89" s="8">
        <v>3156</v>
      </c>
      <c r="F89" s="8">
        <v>2562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3183</v>
      </c>
      <c r="J89" s="15">
        <f t="shared" si="14"/>
        <v>-27</v>
      </c>
      <c r="K89" s="15">
        <f>VLOOKUP(A:A,[1]TDSheet!$A:$O,15,0)</f>
        <v>800</v>
      </c>
      <c r="L89" s="15">
        <f>VLOOKUP(A:A,[1]TDSheet!$A:$P,16,0)</f>
        <v>800</v>
      </c>
      <c r="M89" s="15">
        <f>VLOOKUP(A:A,[1]TDSheet!$A:$T,20,0)</f>
        <v>400</v>
      </c>
      <c r="N89" s="15"/>
      <c r="O89" s="15"/>
      <c r="P89" s="15"/>
      <c r="Q89" s="15"/>
      <c r="R89" s="17"/>
      <c r="S89" s="15">
        <f t="shared" si="15"/>
        <v>631.20000000000005</v>
      </c>
      <c r="T89" s="17">
        <v>880</v>
      </c>
      <c r="U89" s="18">
        <f t="shared" si="16"/>
        <v>8.6216730038022806</v>
      </c>
      <c r="V89" s="15">
        <f t="shared" si="17"/>
        <v>4.0589353612167294</v>
      </c>
      <c r="W89" s="15"/>
      <c r="X89" s="15"/>
      <c r="Y89" s="15">
        <f>VLOOKUP(A:A,[1]TDSheet!$A:$Y,25,0)</f>
        <v>727.2</v>
      </c>
      <c r="Z89" s="15">
        <f>VLOOKUP(A:A,[1]TDSheet!$A:$Z,26,0)</f>
        <v>580</v>
      </c>
      <c r="AA89" s="15">
        <f>VLOOKUP(A:A,[1]TDSheet!$A:$AA,27,0)</f>
        <v>663.6</v>
      </c>
      <c r="AB89" s="15">
        <f>VLOOKUP(A:A,[3]TDSheet!$A:$D,4,0)</f>
        <v>447</v>
      </c>
      <c r="AC89" s="15" t="str">
        <f>VLOOKUP(A:A,[1]TDSheet!$A:$AC,29,0)</f>
        <v>увел</v>
      </c>
      <c r="AD89" s="15" t="str">
        <f>VLOOKUP(A:A,[1]TDSheet!$A:$AD,30,0)</f>
        <v>к500</v>
      </c>
      <c r="AE89" s="15">
        <f t="shared" si="18"/>
        <v>0</v>
      </c>
      <c r="AF89" s="15">
        <f t="shared" si="19"/>
        <v>308</v>
      </c>
      <c r="AG89" s="15"/>
    </row>
    <row r="90" spans="1:33" s="1" customFormat="1" ht="11.1" customHeight="1" outlineLevel="1" x14ac:dyDescent="0.2">
      <c r="A90" s="7" t="s">
        <v>82</v>
      </c>
      <c r="B90" s="7" t="s">
        <v>9</v>
      </c>
      <c r="C90" s="8">
        <v>32.847999999999999</v>
      </c>
      <c r="D90" s="8">
        <v>285.94099999999997</v>
      </c>
      <c r="E90" s="8">
        <v>178.559</v>
      </c>
      <c r="F90" s="8">
        <v>135.07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177.4</v>
      </c>
      <c r="J90" s="15">
        <f t="shared" si="14"/>
        <v>1.1589999999999918</v>
      </c>
      <c r="K90" s="15">
        <f>VLOOKUP(A:A,[1]TDSheet!$A:$O,15,0)</f>
        <v>60</v>
      </c>
      <c r="L90" s="15">
        <f>VLOOKUP(A:A,[1]TDSheet!$A:$P,16,0)</f>
        <v>0</v>
      </c>
      <c r="M90" s="15">
        <f>VLOOKUP(A:A,[1]TDSheet!$A:$T,20,0)</f>
        <v>0</v>
      </c>
      <c r="N90" s="15"/>
      <c r="O90" s="15"/>
      <c r="P90" s="15"/>
      <c r="Q90" s="15"/>
      <c r="R90" s="17"/>
      <c r="S90" s="15">
        <f t="shared" si="15"/>
        <v>35.711799999999997</v>
      </c>
      <c r="T90" s="17">
        <v>120</v>
      </c>
      <c r="U90" s="18">
        <f t="shared" si="16"/>
        <v>8.8225740511539605</v>
      </c>
      <c r="V90" s="15">
        <f t="shared" si="17"/>
        <v>3.7822232427376945</v>
      </c>
      <c r="W90" s="15"/>
      <c r="X90" s="15"/>
      <c r="Y90" s="15">
        <f>VLOOKUP(A:A,[1]TDSheet!$A:$Y,25,0)</f>
        <v>29.925400000000003</v>
      </c>
      <c r="Z90" s="15">
        <f>VLOOKUP(A:A,[1]TDSheet!$A:$Z,26,0)</f>
        <v>33.4602</v>
      </c>
      <c r="AA90" s="15">
        <f>VLOOKUP(A:A,[1]TDSheet!$A:$AA,27,0)</f>
        <v>40.610799999999998</v>
      </c>
      <c r="AB90" s="15">
        <f>VLOOKUP(A:A,[3]TDSheet!$A:$D,4,0)</f>
        <v>19.222999999999999</v>
      </c>
      <c r="AC90" s="15" t="str">
        <f>VLOOKUP(A:A,[1]TDSheet!$A:$AC,29,0)</f>
        <v>костик</v>
      </c>
      <c r="AD90" s="15" t="str">
        <f>VLOOKUP(A:A,[1]TDSheet!$A:$AD,30,0)</f>
        <v>к40</v>
      </c>
      <c r="AE90" s="15">
        <f t="shared" si="18"/>
        <v>0</v>
      </c>
      <c r="AF90" s="15">
        <f t="shared" si="19"/>
        <v>120</v>
      </c>
      <c r="AG90" s="15"/>
    </row>
    <row r="91" spans="1:33" s="1" customFormat="1" ht="11.1" customHeight="1" outlineLevel="1" x14ac:dyDescent="0.2">
      <c r="A91" s="7" t="s">
        <v>83</v>
      </c>
      <c r="B91" s="7" t="s">
        <v>8</v>
      </c>
      <c r="C91" s="8">
        <v>59</v>
      </c>
      <c r="D91" s="8">
        <v>792</v>
      </c>
      <c r="E91" s="8">
        <v>367</v>
      </c>
      <c r="F91" s="8">
        <v>473</v>
      </c>
      <c r="G91" s="1">
        <f>VLOOKUP(A:A,[1]TDSheet!$A:$G,7,0)</f>
        <v>0.6</v>
      </c>
      <c r="H91" s="1" t="e">
        <f>VLOOKUP(A:A,[1]TDSheet!$A:$H,8,0)</f>
        <v>#N/A</v>
      </c>
      <c r="I91" s="15">
        <f>VLOOKUP(A:A,[2]TDSheet!$A:$F,6,0)</f>
        <v>380</v>
      </c>
      <c r="J91" s="15">
        <f t="shared" si="14"/>
        <v>-13</v>
      </c>
      <c r="K91" s="15">
        <f>VLOOKUP(A:A,[1]TDSheet!$A:$O,15,0)</f>
        <v>80</v>
      </c>
      <c r="L91" s="15">
        <f>VLOOKUP(A:A,[1]TDSheet!$A:$P,16,0)</f>
        <v>0</v>
      </c>
      <c r="M91" s="15">
        <f>VLOOKUP(A:A,[1]TDSheet!$A:$T,20,0)</f>
        <v>80</v>
      </c>
      <c r="N91" s="15"/>
      <c r="O91" s="15"/>
      <c r="P91" s="15"/>
      <c r="Q91" s="15"/>
      <c r="R91" s="17"/>
      <c r="S91" s="15">
        <f t="shared" si="15"/>
        <v>73.400000000000006</v>
      </c>
      <c r="T91" s="17"/>
      <c r="U91" s="18">
        <f t="shared" si="16"/>
        <v>8.6239782016348769</v>
      </c>
      <c r="V91" s="15">
        <f t="shared" si="17"/>
        <v>6.4441416893732963</v>
      </c>
      <c r="W91" s="15"/>
      <c r="X91" s="15"/>
      <c r="Y91" s="15">
        <f>VLOOKUP(A:A,[1]TDSheet!$A:$Y,25,0)</f>
        <v>77.2</v>
      </c>
      <c r="Z91" s="15">
        <f>VLOOKUP(A:A,[1]TDSheet!$A:$Z,26,0)</f>
        <v>84.8</v>
      </c>
      <c r="AA91" s="15">
        <f>VLOOKUP(A:A,[1]TDSheet!$A:$AA,27,0)</f>
        <v>100.4</v>
      </c>
      <c r="AB91" s="15">
        <f>VLOOKUP(A:A,[3]TDSheet!$A:$D,4,0)</f>
        <v>88</v>
      </c>
      <c r="AC91" s="15" t="str">
        <f>VLOOKUP(A:A,[1]TDSheet!$A:$AC,29,0)</f>
        <v>костик</v>
      </c>
      <c r="AD91" s="15" t="e">
        <f>VLOOKUP(A:A,[1]TDSheet!$A:$AD,30,0)</f>
        <v>#N/A</v>
      </c>
      <c r="AE91" s="15">
        <f t="shared" si="18"/>
        <v>0</v>
      </c>
      <c r="AF91" s="15">
        <f t="shared" si="19"/>
        <v>0</v>
      </c>
      <c r="AG91" s="15"/>
    </row>
    <row r="92" spans="1:33" s="1" customFormat="1" ht="11.1" customHeight="1" outlineLevel="1" x14ac:dyDescent="0.2">
      <c r="A92" s="7" t="s">
        <v>84</v>
      </c>
      <c r="B92" s="7" t="s">
        <v>9</v>
      </c>
      <c r="C92" s="8">
        <v>957.65200000000004</v>
      </c>
      <c r="D92" s="8">
        <v>818.81500000000005</v>
      </c>
      <c r="E92" s="20">
        <v>413</v>
      </c>
      <c r="F92" s="20">
        <v>1314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386.6</v>
      </c>
      <c r="J92" s="15">
        <f t="shared" si="14"/>
        <v>26.399999999999977</v>
      </c>
      <c r="K92" s="15">
        <f>VLOOKUP(A:A,[1]TDSheet!$A:$O,15,0)</f>
        <v>0</v>
      </c>
      <c r="L92" s="15">
        <f>VLOOKUP(A:A,[1]TDSheet!$A:$P,16,0)</f>
        <v>0</v>
      </c>
      <c r="M92" s="15">
        <f>VLOOKUP(A:A,[1]TDSheet!$A:$T,20,0)</f>
        <v>0</v>
      </c>
      <c r="N92" s="15"/>
      <c r="O92" s="15"/>
      <c r="P92" s="15"/>
      <c r="Q92" s="15"/>
      <c r="R92" s="17"/>
      <c r="S92" s="15">
        <f t="shared" si="15"/>
        <v>82.6</v>
      </c>
      <c r="T92" s="17"/>
      <c r="U92" s="18">
        <f t="shared" si="16"/>
        <v>15.907990314769977</v>
      </c>
      <c r="V92" s="15">
        <f t="shared" si="17"/>
        <v>15.907990314769977</v>
      </c>
      <c r="W92" s="15"/>
      <c r="X92" s="15"/>
      <c r="Y92" s="15">
        <f>VLOOKUP(A:A,[1]TDSheet!$A:$Y,25,0)</f>
        <v>193.2</v>
      </c>
      <c r="Z92" s="15">
        <f>VLOOKUP(A:A,[1]TDSheet!$A:$Z,26,0)</f>
        <v>210</v>
      </c>
      <c r="AA92" s="15">
        <f>VLOOKUP(A:A,[1]TDSheet!$A:$AA,27,0)</f>
        <v>80.8</v>
      </c>
      <c r="AB92" s="15">
        <f>VLOOKUP(A:A,[3]TDSheet!$A:$D,4,0)</f>
        <v>52.933999999999997</v>
      </c>
      <c r="AC92" s="23" t="str">
        <f>VLOOKUP(A:A,[1]TDSheet!$A:$AC,29,0)</f>
        <v>увел</v>
      </c>
      <c r="AD92" s="15" t="e">
        <f>VLOOKUP(A:A,[1]TDSheet!$A:$AD,30,0)</f>
        <v>#N/A</v>
      </c>
      <c r="AE92" s="15">
        <f t="shared" si="18"/>
        <v>0</v>
      </c>
      <c r="AF92" s="15">
        <f t="shared" si="19"/>
        <v>0</v>
      </c>
      <c r="AG92" s="15"/>
    </row>
    <row r="93" spans="1:33" s="1" customFormat="1" ht="11.1" customHeight="1" outlineLevel="1" x14ac:dyDescent="0.2">
      <c r="A93" s="7" t="s">
        <v>85</v>
      </c>
      <c r="B93" s="7" t="s">
        <v>9</v>
      </c>
      <c r="C93" s="8">
        <v>35.439</v>
      </c>
      <c r="D93" s="8">
        <v>95.540999999999997</v>
      </c>
      <c r="E93" s="8">
        <v>44.744999999999997</v>
      </c>
      <c r="F93" s="8">
        <v>80.304000000000002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51.948999999999998</v>
      </c>
      <c r="J93" s="15">
        <f t="shared" si="14"/>
        <v>-7.2040000000000006</v>
      </c>
      <c r="K93" s="15">
        <f>VLOOKUP(A:A,[1]TDSheet!$A:$O,15,0)</f>
        <v>0</v>
      </c>
      <c r="L93" s="15">
        <f>VLOOKUP(A:A,[1]TDSheet!$A:$P,16,0)</f>
        <v>0</v>
      </c>
      <c r="M93" s="15">
        <f>VLOOKUP(A:A,[1]TDSheet!$A:$T,20,0)</f>
        <v>0</v>
      </c>
      <c r="N93" s="15"/>
      <c r="O93" s="15"/>
      <c r="P93" s="15"/>
      <c r="Q93" s="15"/>
      <c r="R93" s="17"/>
      <c r="S93" s="15">
        <f t="shared" si="15"/>
        <v>8.9489999999999998</v>
      </c>
      <c r="T93" s="17"/>
      <c r="U93" s="18">
        <f t="shared" si="16"/>
        <v>8.9735165940328532</v>
      </c>
      <c r="V93" s="15">
        <f t="shared" si="17"/>
        <v>8.9735165940328532</v>
      </c>
      <c r="W93" s="15"/>
      <c r="X93" s="15"/>
      <c r="Y93" s="15">
        <f>VLOOKUP(A:A,[1]TDSheet!$A:$Y,25,0)</f>
        <v>12.1106</v>
      </c>
      <c r="Z93" s="15">
        <f>VLOOKUP(A:A,[1]TDSheet!$A:$Z,26,0)</f>
        <v>13.880799999999999</v>
      </c>
      <c r="AA93" s="15">
        <f>VLOOKUP(A:A,[1]TDSheet!$A:$AA,27,0)</f>
        <v>12.841200000000001</v>
      </c>
      <c r="AB93" s="15">
        <f>VLOOKUP(A:A,[3]TDSheet!$A:$D,4,0)</f>
        <v>7.75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8"/>
        <v>0</v>
      </c>
      <c r="AF93" s="15">
        <f t="shared" si="19"/>
        <v>0</v>
      </c>
      <c r="AG93" s="15"/>
    </row>
    <row r="94" spans="1:33" s="1" customFormat="1" ht="11.1" customHeight="1" outlineLevel="1" x14ac:dyDescent="0.2">
      <c r="A94" s="7" t="s">
        <v>86</v>
      </c>
      <c r="B94" s="7" t="s">
        <v>9</v>
      </c>
      <c r="C94" s="8">
        <v>220.65799999999999</v>
      </c>
      <c r="D94" s="8">
        <v>240.98500000000001</v>
      </c>
      <c r="E94" s="8">
        <v>183.21</v>
      </c>
      <c r="F94" s="8">
        <v>267.96800000000002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187.8</v>
      </c>
      <c r="J94" s="15">
        <f t="shared" si="14"/>
        <v>-4.5900000000000034</v>
      </c>
      <c r="K94" s="15">
        <f>VLOOKUP(A:A,[1]TDSheet!$A:$O,15,0)</f>
        <v>50</v>
      </c>
      <c r="L94" s="15">
        <f>VLOOKUP(A:A,[1]TDSheet!$A:$P,16,0)</f>
        <v>50</v>
      </c>
      <c r="M94" s="15">
        <f>VLOOKUP(A:A,[1]TDSheet!$A:$T,20,0)</f>
        <v>60</v>
      </c>
      <c r="N94" s="15"/>
      <c r="O94" s="15"/>
      <c r="P94" s="15"/>
      <c r="Q94" s="15"/>
      <c r="R94" s="17"/>
      <c r="S94" s="15">
        <f t="shared" si="15"/>
        <v>36.642000000000003</v>
      </c>
      <c r="T94" s="17"/>
      <c r="U94" s="18">
        <f t="shared" si="16"/>
        <v>11.67971180612412</v>
      </c>
      <c r="V94" s="15">
        <f t="shared" si="17"/>
        <v>7.3131379291523384</v>
      </c>
      <c r="W94" s="15"/>
      <c r="X94" s="15"/>
      <c r="Y94" s="15">
        <f>VLOOKUP(A:A,[1]TDSheet!$A:$Y,25,0)</f>
        <v>81.265000000000001</v>
      </c>
      <c r="Z94" s="15">
        <f>VLOOKUP(A:A,[1]TDSheet!$A:$Z,26,0)</f>
        <v>43.798000000000002</v>
      </c>
      <c r="AA94" s="15">
        <f>VLOOKUP(A:A,[1]TDSheet!$A:$AA,27,0)</f>
        <v>52.544000000000004</v>
      </c>
      <c r="AB94" s="15">
        <f>VLOOKUP(A:A,[3]TDSheet!$A:$D,4,0)</f>
        <v>19.454999999999998</v>
      </c>
      <c r="AC94" s="15" t="e">
        <f>VLOOKUP(A:A,[1]TDSheet!$A:$AC,29,0)</f>
        <v>#N/A</v>
      </c>
      <c r="AD94" s="15" t="str">
        <f>VLOOKUP(A:A,[1]TDSheet!$A:$AD,30,0)</f>
        <v>зв90</v>
      </c>
      <c r="AE94" s="15">
        <f t="shared" si="18"/>
        <v>0</v>
      </c>
      <c r="AF94" s="15">
        <f t="shared" si="19"/>
        <v>0</v>
      </c>
      <c r="AG94" s="15"/>
    </row>
    <row r="95" spans="1:33" s="1" customFormat="1" ht="11.1" customHeight="1" outlineLevel="1" x14ac:dyDescent="0.2">
      <c r="A95" s="7" t="s">
        <v>87</v>
      </c>
      <c r="B95" s="7" t="s">
        <v>9</v>
      </c>
      <c r="C95" s="8">
        <v>5.19</v>
      </c>
      <c r="D95" s="8">
        <v>181.62799999999999</v>
      </c>
      <c r="E95" s="8">
        <v>102.587</v>
      </c>
      <c r="F95" s="8">
        <v>83.144999999999996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97.6</v>
      </c>
      <c r="J95" s="15">
        <f t="shared" si="14"/>
        <v>4.987000000000009</v>
      </c>
      <c r="K95" s="15">
        <f>VLOOKUP(A:A,[1]TDSheet!$A:$O,15,0)</f>
        <v>30</v>
      </c>
      <c r="L95" s="15">
        <f>VLOOKUP(A:A,[1]TDSheet!$A:$P,16,0)</f>
        <v>0</v>
      </c>
      <c r="M95" s="15">
        <f>VLOOKUP(A:A,[1]TDSheet!$A:$T,20,0)</f>
        <v>50</v>
      </c>
      <c r="N95" s="15"/>
      <c r="O95" s="15"/>
      <c r="P95" s="15"/>
      <c r="Q95" s="15"/>
      <c r="R95" s="17"/>
      <c r="S95" s="15">
        <f t="shared" si="15"/>
        <v>20.517400000000002</v>
      </c>
      <c r="T95" s="17">
        <v>20</v>
      </c>
      <c r="U95" s="18">
        <f t="shared" si="16"/>
        <v>8.9263259477321668</v>
      </c>
      <c r="V95" s="15">
        <f t="shared" si="17"/>
        <v>4.0524140485636577</v>
      </c>
      <c r="W95" s="15"/>
      <c r="X95" s="15"/>
      <c r="Y95" s="15">
        <f>VLOOKUP(A:A,[1]TDSheet!$A:$Y,25,0)</f>
        <v>22.134399999999999</v>
      </c>
      <c r="Z95" s="15">
        <f>VLOOKUP(A:A,[1]TDSheet!$A:$Z,26,0)</f>
        <v>18.140799999999999</v>
      </c>
      <c r="AA95" s="15">
        <f>VLOOKUP(A:A,[1]TDSheet!$A:$AA,27,0)</f>
        <v>23.3582</v>
      </c>
      <c r="AB95" s="15">
        <f>VLOOKUP(A:A,[3]TDSheet!$A:$D,4,0)</f>
        <v>20.329999999999998</v>
      </c>
      <c r="AC95" s="15" t="str">
        <f>VLOOKUP(A:A,[1]TDSheet!$A:$AC,29,0)</f>
        <v>костик</v>
      </c>
      <c r="AD95" s="15" t="e">
        <f>VLOOKUP(A:A,[1]TDSheet!$A:$AD,30,0)</f>
        <v>#N/A</v>
      </c>
      <c r="AE95" s="15">
        <f t="shared" si="18"/>
        <v>0</v>
      </c>
      <c r="AF95" s="15">
        <f t="shared" si="19"/>
        <v>20</v>
      </c>
      <c r="AG95" s="15"/>
    </row>
    <row r="96" spans="1:33" s="1" customFormat="1" ht="11.1" customHeight="1" outlineLevel="1" x14ac:dyDescent="0.2">
      <c r="A96" s="7" t="s">
        <v>88</v>
      </c>
      <c r="B96" s="7" t="s">
        <v>8</v>
      </c>
      <c r="C96" s="8">
        <v>202</v>
      </c>
      <c r="D96" s="8">
        <v>5</v>
      </c>
      <c r="E96" s="8">
        <v>65</v>
      </c>
      <c r="F96" s="8">
        <v>137</v>
      </c>
      <c r="G96" s="1">
        <f>VLOOKUP(A:A,[1]TDSheet!$A:$G,7,0)</f>
        <v>0.16</v>
      </c>
      <c r="H96" s="1" t="e">
        <f>VLOOKUP(A:A,[1]TDSheet!$A:$H,8,0)</f>
        <v>#N/A</v>
      </c>
      <c r="I96" s="15">
        <f>VLOOKUP(A:A,[2]TDSheet!$A:$F,6,0)</f>
        <v>70</v>
      </c>
      <c r="J96" s="15">
        <f t="shared" si="14"/>
        <v>-5</v>
      </c>
      <c r="K96" s="15">
        <f>VLOOKUP(A:A,[1]TDSheet!$A:$O,15,0)</f>
        <v>0</v>
      </c>
      <c r="L96" s="15">
        <f>VLOOKUP(A:A,[1]TDSheet!$A:$P,16,0)</f>
        <v>0</v>
      </c>
      <c r="M96" s="15">
        <f>VLOOKUP(A:A,[1]TDSheet!$A:$T,20,0)</f>
        <v>0</v>
      </c>
      <c r="N96" s="15"/>
      <c r="O96" s="15"/>
      <c r="P96" s="15"/>
      <c r="Q96" s="15"/>
      <c r="R96" s="17"/>
      <c r="S96" s="15">
        <f t="shared" si="15"/>
        <v>13</v>
      </c>
      <c r="T96" s="17"/>
      <c r="U96" s="18">
        <f t="shared" si="16"/>
        <v>10.538461538461538</v>
      </c>
      <c r="V96" s="15">
        <f t="shared" si="17"/>
        <v>10.538461538461538</v>
      </c>
      <c r="W96" s="15"/>
      <c r="X96" s="15"/>
      <c r="Y96" s="15">
        <f>VLOOKUP(A:A,[1]TDSheet!$A:$Y,25,0)</f>
        <v>43</v>
      </c>
      <c r="Z96" s="15">
        <f>VLOOKUP(A:A,[1]TDSheet!$A:$Z,26,0)</f>
        <v>17.8</v>
      </c>
      <c r="AA96" s="15">
        <f>VLOOKUP(A:A,[1]TDSheet!$A:$AA,27,0)</f>
        <v>15.4</v>
      </c>
      <c r="AB96" s="15">
        <f>VLOOKUP(A:A,[3]TDSheet!$A:$D,4,0)</f>
        <v>9</v>
      </c>
      <c r="AC96" s="15" t="str">
        <f>VLOOKUP(A:A,[1]TDSheet!$A:$AC,29,0)</f>
        <v>костик</v>
      </c>
      <c r="AD96" s="15" t="e">
        <f>VLOOKUP(A:A,[1]TDSheet!$A:$AD,30,0)</f>
        <v>#N/A</v>
      </c>
      <c r="AE96" s="15">
        <f t="shared" si="18"/>
        <v>0</v>
      </c>
      <c r="AF96" s="15">
        <f t="shared" si="19"/>
        <v>0</v>
      </c>
      <c r="AG96" s="15"/>
    </row>
    <row r="97" spans="1:33" s="1" customFormat="1" ht="11.1" customHeight="1" outlineLevel="1" x14ac:dyDescent="0.2">
      <c r="A97" s="7" t="s">
        <v>89</v>
      </c>
      <c r="B97" s="7" t="s">
        <v>8</v>
      </c>
      <c r="C97" s="8">
        <v>360</v>
      </c>
      <c r="D97" s="8">
        <v>270</v>
      </c>
      <c r="E97" s="8">
        <v>613</v>
      </c>
      <c r="F97" s="8">
        <v>3</v>
      </c>
      <c r="G97" s="1">
        <f>VLOOKUP(A:A,[1]TDSheet!$A:$G,7,0)</f>
        <v>0.33</v>
      </c>
      <c r="H97" s="1">
        <f>VLOOKUP(A:A,[1]TDSheet!$A:$H,8,0)</f>
        <v>30</v>
      </c>
      <c r="I97" s="15">
        <f>VLOOKUP(A:A,[2]TDSheet!$A:$F,6,0)</f>
        <v>747</v>
      </c>
      <c r="J97" s="15">
        <f t="shared" si="14"/>
        <v>-134</v>
      </c>
      <c r="K97" s="15">
        <f>VLOOKUP(A:A,[1]TDSheet!$A:$O,15,0)</f>
        <v>120</v>
      </c>
      <c r="L97" s="15">
        <f>VLOOKUP(A:A,[1]TDSheet!$A:$P,16,0)</f>
        <v>120</v>
      </c>
      <c r="M97" s="15">
        <f>VLOOKUP(A:A,[1]TDSheet!$A:$T,20,0)</f>
        <v>200</v>
      </c>
      <c r="N97" s="15"/>
      <c r="O97" s="15"/>
      <c r="P97" s="15"/>
      <c r="Q97" s="15"/>
      <c r="R97" s="17"/>
      <c r="S97" s="15">
        <f t="shared" si="15"/>
        <v>122.6</v>
      </c>
      <c r="T97" s="17">
        <v>600</v>
      </c>
      <c r="U97" s="18">
        <f t="shared" si="16"/>
        <v>8.507340946166396</v>
      </c>
      <c r="V97" s="15">
        <f t="shared" si="17"/>
        <v>2.4469820554649267E-2</v>
      </c>
      <c r="W97" s="15"/>
      <c r="X97" s="15"/>
      <c r="Y97" s="15">
        <f>VLOOKUP(A:A,[1]TDSheet!$A:$Y,25,0)</f>
        <v>0</v>
      </c>
      <c r="Z97" s="15">
        <f>VLOOKUP(A:A,[1]TDSheet!$A:$Z,26,0)</f>
        <v>58.2</v>
      </c>
      <c r="AA97" s="15">
        <f>VLOOKUP(A:A,[1]TDSheet!$A:$AA,27,0)</f>
        <v>52.6</v>
      </c>
      <c r="AB97" s="15">
        <f>VLOOKUP(A:A,[3]TDSheet!$A:$D,4,0)</f>
        <v>5</v>
      </c>
      <c r="AC97" s="22" t="str">
        <f>VLOOKUP(A:A,[1]TDSheet!$A:$AC,29,0)</f>
        <v>костик</v>
      </c>
      <c r="AD97" s="15" t="e">
        <f>VLOOKUP(A:A,[1]TDSheet!$A:$AD,30,0)</f>
        <v>#N/A</v>
      </c>
      <c r="AE97" s="15">
        <f t="shared" si="18"/>
        <v>0</v>
      </c>
      <c r="AF97" s="15">
        <f t="shared" si="19"/>
        <v>198</v>
      </c>
      <c r="AG97" s="15"/>
    </row>
    <row r="98" spans="1:33" s="1" customFormat="1" ht="11.1" customHeight="1" outlineLevel="1" x14ac:dyDescent="0.2">
      <c r="A98" s="7" t="s">
        <v>90</v>
      </c>
      <c r="B98" s="7" t="s">
        <v>8</v>
      </c>
      <c r="C98" s="8">
        <v>191</v>
      </c>
      <c r="D98" s="8">
        <v>523</v>
      </c>
      <c r="E98" s="8">
        <v>497</v>
      </c>
      <c r="F98" s="8">
        <v>197</v>
      </c>
      <c r="G98" s="1">
        <f>VLOOKUP(A:A,[1]TDSheet!$A:$G,7,0)</f>
        <v>0.18</v>
      </c>
      <c r="H98" s="1" t="e">
        <f>VLOOKUP(A:A,[1]TDSheet!$A:$H,8,0)</f>
        <v>#N/A</v>
      </c>
      <c r="I98" s="15">
        <f>VLOOKUP(A:A,[2]TDSheet!$A:$F,6,0)</f>
        <v>511</v>
      </c>
      <c r="J98" s="15">
        <f t="shared" si="14"/>
        <v>-14</v>
      </c>
      <c r="K98" s="15">
        <f>VLOOKUP(A:A,[1]TDSheet!$A:$O,15,0)</f>
        <v>0</v>
      </c>
      <c r="L98" s="15">
        <f>VLOOKUP(A:A,[1]TDSheet!$A:$P,16,0)</f>
        <v>0</v>
      </c>
      <c r="M98" s="15">
        <f>VLOOKUP(A:A,[1]TDSheet!$A:$T,20,0)</f>
        <v>120</v>
      </c>
      <c r="N98" s="15"/>
      <c r="O98" s="15"/>
      <c r="P98" s="15"/>
      <c r="Q98" s="15"/>
      <c r="R98" s="17"/>
      <c r="S98" s="15">
        <f t="shared" si="15"/>
        <v>99.4</v>
      </c>
      <c r="T98" s="17">
        <v>120</v>
      </c>
      <c r="U98" s="18">
        <f t="shared" si="16"/>
        <v>4.3963782696177063</v>
      </c>
      <c r="V98" s="15">
        <f t="shared" si="17"/>
        <v>1.9818913480885312</v>
      </c>
      <c r="W98" s="15"/>
      <c r="X98" s="15"/>
      <c r="Y98" s="15">
        <f>VLOOKUP(A:A,[1]TDSheet!$A:$Y,25,0)</f>
        <v>136</v>
      </c>
      <c r="Z98" s="15">
        <f>VLOOKUP(A:A,[1]TDSheet!$A:$Z,26,0)</f>
        <v>81.8</v>
      </c>
      <c r="AA98" s="15">
        <f>VLOOKUP(A:A,[1]TDSheet!$A:$AA,27,0)</f>
        <v>94.4</v>
      </c>
      <c r="AB98" s="15">
        <f>VLOOKUP(A:A,[3]TDSheet!$A:$D,4,0)</f>
        <v>53</v>
      </c>
      <c r="AC98" s="15" t="str">
        <f>VLOOKUP(A:A,[1]TDSheet!$A:$AC,29,0)</f>
        <v>костик</v>
      </c>
      <c r="AD98" s="15" t="e">
        <f>VLOOKUP(A:A,[1]TDSheet!$A:$AD,30,0)</f>
        <v>#N/A</v>
      </c>
      <c r="AE98" s="15">
        <f t="shared" si="18"/>
        <v>0</v>
      </c>
      <c r="AF98" s="15">
        <f t="shared" si="19"/>
        <v>21.599999999999998</v>
      </c>
      <c r="AG98" s="15"/>
    </row>
    <row r="99" spans="1:33" s="1" customFormat="1" ht="11.1" customHeight="1" outlineLevel="1" x14ac:dyDescent="0.2">
      <c r="A99" s="7" t="s">
        <v>103</v>
      </c>
      <c r="B99" s="7" t="s">
        <v>8</v>
      </c>
      <c r="C99" s="8"/>
      <c r="D99" s="8">
        <v>100</v>
      </c>
      <c r="E99" s="8">
        <v>106</v>
      </c>
      <c r="F99" s="8">
        <v>-6</v>
      </c>
      <c r="G99" s="14">
        <v>0.14000000000000001</v>
      </c>
      <c r="H99" s="1" t="e">
        <f>VLOOKUP(A:A,[1]TDSheet!$A:$H,8,0)</f>
        <v>#N/A</v>
      </c>
      <c r="I99" s="15">
        <f>VLOOKUP(A:A,[2]TDSheet!$A:$F,6,0)</f>
        <v>106</v>
      </c>
      <c r="J99" s="15">
        <f t="shared" si="14"/>
        <v>0</v>
      </c>
      <c r="K99" s="15">
        <v>0</v>
      </c>
      <c r="L99" s="15">
        <v>0</v>
      </c>
      <c r="M99" s="15">
        <v>0</v>
      </c>
      <c r="N99" s="15"/>
      <c r="O99" s="15"/>
      <c r="P99" s="15"/>
      <c r="Q99" s="15"/>
      <c r="R99" s="17"/>
      <c r="S99" s="15">
        <f t="shared" si="15"/>
        <v>21.2</v>
      </c>
      <c r="T99" s="17">
        <v>400</v>
      </c>
      <c r="U99" s="18">
        <f t="shared" si="16"/>
        <v>18.584905660377359</v>
      </c>
      <c r="V99" s="15">
        <f t="shared" si="17"/>
        <v>-0.28301886792452829</v>
      </c>
      <c r="W99" s="15"/>
      <c r="X99" s="15"/>
      <c r="Y99" s="15">
        <v>0</v>
      </c>
      <c r="Z99" s="15">
        <v>0</v>
      </c>
      <c r="AA99" s="15">
        <v>0</v>
      </c>
      <c r="AB99" s="15">
        <f>VLOOKUP(A:A,[3]TDSheet!$A:$D,4,0)</f>
        <v>95</v>
      </c>
      <c r="AC99" s="22" t="e">
        <f>VLOOKUP(A:A,[1]TDSheet!$A:$AC,29,0)</f>
        <v>#N/A</v>
      </c>
      <c r="AD99" s="15" t="e">
        <f>VLOOKUP(A:A,[1]TDSheet!$A:$AD,30,0)</f>
        <v>#N/A</v>
      </c>
      <c r="AE99" s="15">
        <f t="shared" si="18"/>
        <v>0</v>
      </c>
      <c r="AF99" s="15">
        <f t="shared" si="19"/>
        <v>56.000000000000007</v>
      </c>
      <c r="AG99" s="15"/>
    </row>
    <row r="100" spans="1:33" s="1" customFormat="1" ht="11.1" customHeight="1" outlineLevel="1" x14ac:dyDescent="0.2">
      <c r="A100" s="7" t="s">
        <v>104</v>
      </c>
      <c r="B100" s="7" t="s">
        <v>8</v>
      </c>
      <c r="C100" s="8">
        <v>19</v>
      </c>
      <c r="D100" s="8">
        <v>52</v>
      </c>
      <c r="E100" s="20">
        <v>33</v>
      </c>
      <c r="F100" s="20">
        <v>38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33</v>
      </c>
      <c r="J100" s="15">
        <f t="shared" si="14"/>
        <v>0</v>
      </c>
      <c r="K100" s="15">
        <f>VLOOKUP(A:A,[1]TDSheet!$A:$O,15,0)</f>
        <v>0</v>
      </c>
      <c r="L100" s="15">
        <f>VLOOKUP(A:A,[1]TDSheet!$A:$P,16,0)</f>
        <v>0</v>
      </c>
      <c r="M100" s="15">
        <f>VLOOKUP(A:A,[1]TDSheet!$A:$T,20,0)</f>
        <v>0</v>
      </c>
      <c r="N100" s="15"/>
      <c r="O100" s="15"/>
      <c r="P100" s="15"/>
      <c r="Q100" s="15"/>
      <c r="R100" s="17"/>
      <c r="S100" s="15">
        <f t="shared" si="15"/>
        <v>6.6</v>
      </c>
      <c r="T100" s="17"/>
      <c r="U100" s="18">
        <f t="shared" si="16"/>
        <v>5.7575757575757578</v>
      </c>
      <c r="V100" s="15">
        <f t="shared" si="17"/>
        <v>5.7575757575757578</v>
      </c>
      <c r="W100" s="15"/>
      <c r="X100" s="15"/>
      <c r="Y100" s="15">
        <f>VLOOKUP(A:A,[1]TDSheet!$A:$Y,25,0)</f>
        <v>4</v>
      </c>
      <c r="Z100" s="15">
        <f>VLOOKUP(A:A,[1]TDSheet!$A:$Z,26,0)</f>
        <v>4.4000000000000004</v>
      </c>
      <c r="AA100" s="15">
        <f>VLOOKUP(A:A,[1]TDSheet!$A:$AA,27,0)</f>
        <v>8.1999999999999993</v>
      </c>
      <c r="AB100" s="15">
        <f>VLOOKUP(A:A,[3]TDSheet!$A:$D,4,0)</f>
        <v>2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8"/>
        <v>0</v>
      </c>
      <c r="AF100" s="15">
        <f t="shared" si="19"/>
        <v>0</v>
      </c>
      <c r="AG100" s="15"/>
    </row>
    <row r="101" spans="1:33" s="1" customFormat="1" ht="11.1" customHeight="1" outlineLevel="1" x14ac:dyDescent="0.2">
      <c r="A101" s="7" t="s">
        <v>105</v>
      </c>
      <c r="B101" s="7" t="s">
        <v>9</v>
      </c>
      <c r="C101" s="8">
        <v>36.341999999999999</v>
      </c>
      <c r="D101" s="8">
        <v>25.992000000000001</v>
      </c>
      <c r="E101" s="20">
        <v>37.438000000000002</v>
      </c>
      <c r="F101" s="20">
        <v>18.942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44</v>
      </c>
      <c r="J101" s="15">
        <f t="shared" si="14"/>
        <v>-6.5619999999999976</v>
      </c>
      <c r="K101" s="15">
        <f>VLOOKUP(A:A,[1]TDSheet!$A:$O,15,0)</f>
        <v>0</v>
      </c>
      <c r="L101" s="15">
        <f>VLOOKUP(A:A,[1]TDSheet!$A:$P,16,0)</f>
        <v>0</v>
      </c>
      <c r="M101" s="15">
        <f>VLOOKUP(A:A,[1]TDSheet!$A:$T,20,0)</f>
        <v>0</v>
      </c>
      <c r="N101" s="15"/>
      <c r="O101" s="15"/>
      <c r="P101" s="15"/>
      <c r="Q101" s="15"/>
      <c r="R101" s="17"/>
      <c r="S101" s="15">
        <f t="shared" si="15"/>
        <v>7.4876000000000005</v>
      </c>
      <c r="T101" s="17"/>
      <c r="U101" s="18">
        <f t="shared" si="16"/>
        <v>2.5297825738554409</v>
      </c>
      <c r="V101" s="15">
        <f t="shared" si="17"/>
        <v>2.5297825738554409</v>
      </c>
      <c r="W101" s="15"/>
      <c r="X101" s="15"/>
      <c r="Y101" s="15">
        <f>VLOOKUP(A:A,[1]TDSheet!$A:$Y,25,0)</f>
        <v>5.8837999999999999</v>
      </c>
      <c r="Z101" s="15">
        <f>VLOOKUP(A:A,[1]TDSheet!$A:$Z,26,0)</f>
        <v>7.1006</v>
      </c>
      <c r="AA101" s="15">
        <f>VLOOKUP(A:A,[1]TDSheet!$A:$AA,27,0)</f>
        <v>7.6031999999999993</v>
      </c>
      <c r="AB101" s="15">
        <f>VLOOKUP(A:A,[3]TDSheet!$A:$D,4,0)</f>
        <v>1.956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8"/>
        <v>0</v>
      </c>
      <c r="AF101" s="15">
        <f t="shared" si="19"/>
        <v>0</v>
      </c>
      <c r="AG101" s="15"/>
    </row>
    <row r="102" spans="1:33" s="1" customFormat="1" ht="11.1" customHeight="1" outlineLevel="1" x14ac:dyDescent="0.2">
      <c r="A102" s="7" t="s">
        <v>91</v>
      </c>
      <c r="B102" s="7" t="s">
        <v>8</v>
      </c>
      <c r="C102" s="8">
        <v>679</v>
      </c>
      <c r="D102" s="8">
        <v>7</v>
      </c>
      <c r="E102" s="20">
        <v>136</v>
      </c>
      <c r="F102" s="20">
        <v>549</v>
      </c>
      <c r="G102" s="1">
        <f>VLOOKUP(A:A,[1]TDSheet!$A:$G,7,0)</f>
        <v>0</v>
      </c>
      <c r="H102" s="1">
        <f>VLOOKUP(A:A,[1]TDSheet!$A:$H,8,0)</f>
        <v>0</v>
      </c>
      <c r="I102" s="15">
        <f>VLOOKUP(A:A,[2]TDSheet!$A:$F,6,0)</f>
        <v>137</v>
      </c>
      <c r="J102" s="15">
        <f t="shared" si="14"/>
        <v>-1</v>
      </c>
      <c r="K102" s="15">
        <f>VLOOKUP(A:A,[1]TDSheet!$A:$O,15,0)</f>
        <v>0</v>
      </c>
      <c r="L102" s="15">
        <f>VLOOKUP(A:A,[1]TDSheet!$A:$P,16,0)</f>
        <v>0</v>
      </c>
      <c r="M102" s="15">
        <f>VLOOKUP(A:A,[1]TDSheet!$A:$T,20,0)</f>
        <v>0</v>
      </c>
      <c r="N102" s="15"/>
      <c r="O102" s="15"/>
      <c r="P102" s="15"/>
      <c r="Q102" s="15"/>
      <c r="R102" s="17"/>
      <c r="S102" s="15">
        <f t="shared" si="15"/>
        <v>27.2</v>
      </c>
      <c r="T102" s="17"/>
      <c r="U102" s="18">
        <f t="shared" si="16"/>
        <v>20.183823529411764</v>
      </c>
      <c r="V102" s="15">
        <f t="shared" si="17"/>
        <v>20.183823529411764</v>
      </c>
      <c r="W102" s="15"/>
      <c r="X102" s="15"/>
      <c r="Y102" s="15">
        <f>VLOOKUP(A:A,[1]TDSheet!$A:$Y,25,0)</f>
        <v>27.4</v>
      </c>
      <c r="Z102" s="15">
        <f>VLOOKUP(A:A,[1]TDSheet!$A:$Z,26,0)</f>
        <v>32</v>
      </c>
      <c r="AA102" s="15">
        <f>VLOOKUP(A:A,[1]TDSheet!$A:$AA,27,0)</f>
        <v>46</v>
      </c>
      <c r="AB102" s="15">
        <f>VLOOKUP(A:A,[3]TDSheet!$A:$D,4,0)</f>
        <v>21</v>
      </c>
      <c r="AC102" s="15">
        <f>VLOOKUP(A:A,[1]TDSheet!$A:$AC,29,0)</f>
        <v>0</v>
      </c>
      <c r="AD102" s="15" t="e">
        <f>VLOOKUP(A:A,[1]TDSheet!$A:$AD,30,0)</f>
        <v>#N/A</v>
      </c>
      <c r="AE102" s="15">
        <f t="shared" si="18"/>
        <v>0</v>
      </c>
      <c r="AF102" s="15">
        <f t="shared" si="19"/>
        <v>0</v>
      </c>
      <c r="AG102" s="15"/>
    </row>
    <row r="103" spans="1:33" s="1" customFormat="1" ht="11.1" customHeight="1" outlineLevel="1" x14ac:dyDescent="0.2">
      <c r="A103" s="7" t="s">
        <v>106</v>
      </c>
      <c r="B103" s="7" t="s">
        <v>9</v>
      </c>
      <c r="C103" s="8">
        <v>247.011</v>
      </c>
      <c r="D103" s="8">
        <v>300</v>
      </c>
      <c r="E103" s="20">
        <v>251.452</v>
      </c>
      <c r="F103" s="20">
        <v>295.55900000000003</v>
      </c>
      <c r="G103" s="1">
        <f>VLOOKUP(A:A,[1]TDSheet!$A:$G,7,0)</f>
        <v>0</v>
      </c>
      <c r="H103" s="1">
        <f>VLOOKUP(A:A,[1]TDSheet!$A:$H,8,0)</f>
        <v>0</v>
      </c>
      <c r="I103" s="15">
        <f>VLOOKUP(A:A,[2]TDSheet!$A:$F,6,0)</f>
        <v>242</v>
      </c>
      <c r="J103" s="15">
        <f t="shared" si="14"/>
        <v>9.4519999999999982</v>
      </c>
      <c r="K103" s="15">
        <f>VLOOKUP(A:A,[1]TDSheet!$A:$O,15,0)</f>
        <v>0</v>
      </c>
      <c r="L103" s="15">
        <f>VLOOKUP(A:A,[1]TDSheet!$A:$P,16,0)</f>
        <v>0</v>
      </c>
      <c r="M103" s="15">
        <f>VLOOKUP(A:A,[1]TDSheet!$A:$T,20,0)</f>
        <v>0</v>
      </c>
      <c r="N103" s="15"/>
      <c r="O103" s="15"/>
      <c r="P103" s="15"/>
      <c r="Q103" s="15"/>
      <c r="R103" s="17"/>
      <c r="S103" s="15">
        <f t="shared" si="15"/>
        <v>50.290399999999998</v>
      </c>
      <c r="T103" s="17"/>
      <c r="U103" s="18">
        <f t="shared" si="16"/>
        <v>5.8770461161573584</v>
      </c>
      <c r="V103" s="15">
        <f t="shared" si="17"/>
        <v>5.8770461161573584</v>
      </c>
      <c r="W103" s="15"/>
      <c r="X103" s="15"/>
      <c r="Y103" s="15">
        <f>VLOOKUP(A:A,[1]TDSheet!$A:$Y,25,0)</f>
        <v>61.642600000000002</v>
      </c>
      <c r="Z103" s="15">
        <f>VLOOKUP(A:A,[1]TDSheet!$A:$Z,26,0)</f>
        <v>62.715800000000002</v>
      </c>
      <c r="AA103" s="15">
        <f>VLOOKUP(A:A,[1]TDSheet!$A:$AA,27,0)</f>
        <v>55.345399999999998</v>
      </c>
      <c r="AB103" s="15">
        <f>VLOOKUP(A:A,[3]TDSheet!$A:$D,4,0)</f>
        <v>8.6440000000000001</v>
      </c>
      <c r="AC103" s="15">
        <f>VLOOKUP(A:A,[1]TDSheet!$A:$AC,29,0)</f>
        <v>0</v>
      </c>
      <c r="AD103" s="15" t="e">
        <f>VLOOKUP(A:A,[1]TDSheet!$A:$AD,30,0)</f>
        <v>#N/A</v>
      </c>
      <c r="AE103" s="15">
        <f t="shared" si="18"/>
        <v>0</v>
      </c>
      <c r="AF103" s="15">
        <f t="shared" si="19"/>
        <v>0</v>
      </c>
      <c r="AG10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2024-09-19T13:12:57Z</dcterms:modified>
</cp:coreProperties>
</file>