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Ост СЫР филиалы\Бердянск\"/>
    </mc:Choice>
  </mc:AlternateContent>
  <xr:revisionPtr revIDLastSave="0" documentId="13_ncr:1_{6C0B336F-AFAE-4F82-A10B-301B7471312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1" l="1"/>
  <c r="AB43" i="1"/>
  <c r="AB40" i="1"/>
  <c r="P18" i="1"/>
  <c r="AB18" i="1" s="1"/>
  <c r="AB13" i="1"/>
  <c r="P12" i="1"/>
  <c r="S12" i="1" s="1"/>
  <c r="P10" i="1"/>
  <c r="AB10" i="1" s="1"/>
  <c r="AB8" i="1"/>
  <c r="S49" i="1"/>
  <c r="O49" i="1"/>
  <c r="T49" i="1" s="1"/>
  <c r="O48" i="1"/>
  <c r="S48" i="1" s="1"/>
  <c r="S47" i="1"/>
  <c r="O47" i="1"/>
  <c r="T47" i="1" s="1"/>
  <c r="S15" i="1"/>
  <c r="S20" i="1"/>
  <c r="O29" i="1"/>
  <c r="T29" i="1" s="1"/>
  <c r="K29" i="1"/>
  <c r="AB37" i="1"/>
  <c r="O37" i="1"/>
  <c r="T37" i="1" s="1"/>
  <c r="K37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6" i="1"/>
  <c r="T16" i="1" s="1"/>
  <c r="O18" i="1"/>
  <c r="T18" i="1" s="1"/>
  <c r="O19" i="1"/>
  <c r="T19" i="1" s="1"/>
  <c r="O21" i="1"/>
  <c r="T21" i="1" s="1"/>
  <c r="O23" i="1"/>
  <c r="T23" i="1" s="1"/>
  <c r="O24" i="1"/>
  <c r="T24" i="1" s="1"/>
  <c r="O26" i="1"/>
  <c r="T26" i="1" s="1"/>
  <c r="O27" i="1"/>
  <c r="T27" i="1" s="1"/>
  <c r="O28" i="1"/>
  <c r="T28" i="1" s="1"/>
  <c r="O15" i="1"/>
  <c r="T15" i="1" s="1"/>
  <c r="O17" i="1"/>
  <c r="T17" i="1" s="1"/>
  <c r="O20" i="1"/>
  <c r="T20" i="1" s="1"/>
  <c r="O22" i="1"/>
  <c r="T22" i="1" s="1"/>
  <c r="O30" i="1"/>
  <c r="T30" i="1" s="1"/>
  <c r="O25" i="1"/>
  <c r="T25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6" i="1"/>
  <c r="P6" i="1" s="1"/>
  <c r="AB6" i="1" s="1"/>
  <c r="AB9" i="1"/>
  <c r="AB11" i="1"/>
  <c r="AB23" i="1"/>
  <c r="AB27" i="1"/>
  <c r="AB28" i="1"/>
  <c r="AB15" i="1"/>
  <c r="AB17" i="1"/>
  <c r="AB20" i="1"/>
  <c r="AB22" i="1"/>
  <c r="AB30" i="1"/>
  <c r="AB25" i="1"/>
  <c r="AB35" i="1"/>
  <c r="AB42" i="1"/>
  <c r="AB44" i="1"/>
  <c r="AB45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25" i="1"/>
  <c r="K30" i="1"/>
  <c r="K22" i="1"/>
  <c r="K20" i="1"/>
  <c r="K17" i="1"/>
  <c r="K15" i="1"/>
  <c r="K28" i="1"/>
  <c r="K27" i="1"/>
  <c r="K26" i="1"/>
  <c r="K24" i="1"/>
  <c r="K23" i="1"/>
  <c r="K21" i="1"/>
  <c r="K19" i="1"/>
  <c r="K18" i="1"/>
  <c r="K16" i="1"/>
  <c r="K14" i="1"/>
  <c r="K13" i="1"/>
  <c r="K12" i="1"/>
  <c r="K11" i="1"/>
  <c r="K10" i="1"/>
  <c r="K9" i="1"/>
  <c r="K48" i="1"/>
  <c r="K49" i="1"/>
  <c r="K4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8" i="1" l="1"/>
  <c r="AB16" i="1"/>
  <c r="AB26" i="1"/>
  <c r="AB19" i="1"/>
  <c r="P21" i="1"/>
  <c r="AB21" i="1" s="1"/>
  <c r="AB32" i="1"/>
  <c r="AB41" i="1"/>
  <c r="S44" i="1"/>
  <c r="AB33" i="1"/>
  <c r="S40" i="1"/>
  <c r="AB34" i="1"/>
  <c r="S35" i="1"/>
  <c r="AB7" i="1"/>
  <c r="AB38" i="1"/>
  <c r="AB39" i="1"/>
  <c r="AB12" i="1"/>
  <c r="S6" i="1"/>
  <c r="T6" i="1"/>
  <c r="S42" i="1"/>
  <c r="S30" i="1"/>
  <c r="S27" i="1"/>
  <c r="S18" i="1"/>
  <c r="S14" i="1"/>
  <c r="S10" i="1"/>
  <c r="S45" i="1"/>
  <c r="S43" i="1"/>
  <c r="S41" i="1"/>
  <c r="S39" i="1"/>
  <c r="S37" i="1"/>
  <c r="S28" i="1"/>
  <c r="S26" i="1"/>
  <c r="S25" i="1"/>
  <c r="S23" i="1"/>
  <c r="S22" i="1"/>
  <c r="S19" i="1"/>
  <c r="S17" i="1"/>
  <c r="S16" i="1"/>
  <c r="S13" i="1"/>
  <c r="S11" i="1"/>
  <c r="S9" i="1"/>
  <c r="S7" i="1"/>
  <c r="T48" i="1"/>
  <c r="O5" i="1"/>
  <c r="K5" i="1"/>
  <c r="P5" i="1" l="1"/>
  <c r="S29" i="1"/>
  <c r="AB29" i="1"/>
  <c r="AB36" i="1"/>
  <c r="S36" i="1"/>
  <c r="S31" i="1"/>
  <c r="AB31" i="1"/>
  <c r="AB5" i="1" s="1"/>
  <c r="S32" i="1"/>
  <c r="S34" i="1"/>
  <c r="S33" i="1"/>
  <c r="S24" i="1"/>
  <c r="AB24" i="1"/>
  <c r="S21" i="1"/>
  <c r="S38" i="1"/>
</calcChain>
</file>

<file path=xl/sharedStrings.xml><?xml version="1.0" encoding="utf-8"?>
<sst xmlns="http://schemas.openxmlformats.org/spreadsheetml/2006/main" count="140" uniqueCount="84">
  <si>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</si>
  <si>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</si>
  <si>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</si>
  <si>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</si>
  <si>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</si>
  <si>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</si>
  <si>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</si>
  <si>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</si>
  <si>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</si>
  <si>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</si>
  <si>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</si>
  <si>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</si>
  <si>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</si>
  <si>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</si>
  <si>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</si>
  <si>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</si>
  <si>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</si>
  <si>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</si>
  <si>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</si>
  <si>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</si>
  <si>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</si>
  <si>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</si>
  <si>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</si>
  <si>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</si>
  <si>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09,09,</t>
  </si>
  <si>
    <t>19,08,</t>
  </si>
  <si>
    <t>12,08,</t>
  </si>
  <si>
    <t>05,08,</t>
  </si>
  <si>
    <t>29,07,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</si>
  <si>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</si>
  <si>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</si>
  <si>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</si>
  <si>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</si>
  <si>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</si>
  <si>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</si>
  <si>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</si>
  <si>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</si>
  <si>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</si>
  <si>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</si>
  <si>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</si>
  <si>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</si>
  <si>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</si>
  <si>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</si>
  <si>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</si>
  <si>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</si>
  <si>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</si>
  <si>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</si>
  <si>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</si>
  <si>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</si>
  <si>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</si>
  <si>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</si>
  <si>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</si>
  <si>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</si>
  <si>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28,08 400кг)/ нет в бланке</t>
  </si>
  <si>
    <t>Сыр Папа Может "Тильзитер" массовая доля жира в сухом веществе 45 %.брусок  Останкино</t>
  </si>
  <si>
    <t>дубль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</si>
  <si>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</si>
  <si>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</si>
  <si>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</si>
  <si>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</si>
  <si>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</si>
  <si>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</si>
  <si>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</si>
  <si>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</si>
  <si>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</si>
  <si>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</si>
  <si>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</si>
  <si>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</si>
  <si>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</si>
  <si>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</si>
  <si>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09,09,24 завод не отгрузит / поступление товара 23,09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</si>
  <si>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</si>
  <si>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</si>
  <si>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</si>
  <si>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</si>
  <si>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</si>
  <si>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</si>
  <si>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</si>
  <si>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</si>
  <si>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26,08,24 завод не отгрузил</t>
  </si>
  <si>
    <t>завод выводит из производства</t>
  </si>
  <si>
    <t>вывод</t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</si>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</sst>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" style="11" customWidth="1"/>
    <col min="8" max="8" width="5" customWidth="1"/>
    <col min="9" max="9" width="9.7109375" customWidth="1"/>
    <col min="10" max="11" width="6.7109375" customWidth="1"/>
    <col min="12" max="13" width="1.140625" customWidth="1"/>
    <col min="14" max="17" width="6.7109375" customWidth="1"/>
    <col min="18" max="18" width="21.85546875" customWidth="1"/>
    <col min="19" max="20" width="5.7109375" customWidth="1"/>
    <col min="21" max="26" width="5.85546875" customWidth="1"/>
    <col min="27" max="27" width="42.28515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83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7382.4760000000006</v>
      </c>
      <c r="F5" s="4">
        <f>SUM(F6:F496)</f>
        <v>19324.432000000001</v>
      </c>
      <c r="G5" s="9"/>
      <c r="H5" s="1"/>
      <c r="I5" s="1"/>
      <c r="J5" s="4">
        <f t="shared" ref="J5:Q5" si="0">SUM(J6:J496)</f>
        <v>7749.6319999999996</v>
      </c>
      <c r="K5" s="4">
        <f t="shared" si="0"/>
        <v>-367.15600000000012</v>
      </c>
      <c r="L5" s="4">
        <f t="shared" si="0"/>
        <v>0</v>
      </c>
      <c r="M5" s="4">
        <f t="shared" si="0"/>
        <v>0</v>
      </c>
      <c r="N5" s="4">
        <f t="shared" si="0"/>
        <v>5983.4475999999995</v>
      </c>
      <c r="O5" s="4">
        <f t="shared" si="0"/>
        <v>1476.4952000000001</v>
      </c>
      <c r="P5" s="4">
        <f t="shared" si="0"/>
        <v>9802.277399999999</v>
      </c>
      <c r="Q5" s="4">
        <f t="shared" si="0"/>
        <v>2500</v>
      </c>
      <c r="R5" s="1"/>
      <c r="S5" s="1"/>
      <c r="T5" s="1"/>
      <c r="U5" s="4">
        <f t="shared" ref="U5:Z5" si="1">SUM(U6:U496)</f>
        <v>1337.9739999999999</v>
      </c>
      <c r="V5" s="4">
        <f t="shared" si="1"/>
        <v>1516.5518</v>
      </c>
      <c r="W5" s="4">
        <f t="shared" si="1"/>
        <v>1443.0872000000002</v>
      </c>
      <c r="X5" s="4">
        <f t="shared" si="1"/>
        <v>1549.1138000000003</v>
      </c>
      <c r="Y5" s="4">
        <f t="shared" si="1"/>
        <v>1368.4030000000002</v>
      </c>
      <c r="Z5" s="4">
        <f t="shared" si="1"/>
        <v>1434.8104000000003</v>
      </c>
      <c r="AA5" s="1"/>
      <c r="AB5" s="4">
        <f>SUM(AB6:AB496)</f>
        <v>4421.1013999999996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147</v>
      </c>
      <c r="D6" s="1"/>
      <c r="E6" s="1">
        <v>33</v>
      </c>
      <c r="F6" s="1">
        <v>113</v>
      </c>
      <c r="G6" s="9">
        <v>0.14000000000000001</v>
      </c>
      <c r="H6" s="1">
        <v>180</v>
      </c>
      <c r="I6" s="1">
        <v>9988421</v>
      </c>
      <c r="J6" s="1">
        <v>33</v>
      </c>
      <c r="K6" s="1">
        <f t="shared" ref="K6:K45" si="2">E6-J6</f>
        <v>0</v>
      </c>
      <c r="L6" s="1"/>
      <c r="M6" s="1"/>
      <c r="N6" s="1"/>
      <c r="O6" s="1">
        <f t="shared" ref="O6:O28" si="3">E6/5</f>
        <v>6.6</v>
      </c>
      <c r="P6" s="5">
        <f>20*O6-N6-F6</f>
        <v>19</v>
      </c>
      <c r="Q6" s="5"/>
      <c r="R6" s="1"/>
      <c r="S6" s="1">
        <f>(F6+N6+P6)/O6</f>
        <v>20</v>
      </c>
      <c r="T6" s="1">
        <f>(F6+N6)/O6</f>
        <v>17.121212121212121</v>
      </c>
      <c r="U6" s="1">
        <v>3.4</v>
      </c>
      <c r="V6" s="1">
        <v>7.2</v>
      </c>
      <c r="W6" s="1">
        <v>4</v>
      </c>
      <c r="X6" s="1">
        <v>12.2</v>
      </c>
      <c r="Y6" s="1">
        <v>8.6</v>
      </c>
      <c r="Z6" s="1">
        <v>8.6</v>
      </c>
      <c r="AA6" s="1"/>
      <c r="AB6" s="1">
        <f t="shared" ref="AB6:AB45" si="4">P6*G6</f>
        <v>2.66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149</v>
      </c>
      <c r="D7" s="1">
        <v>144</v>
      </c>
      <c r="E7" s="1">
        <v>79</v>
      </c>
      <c r="F7" s="1">
        <v>212</v>
      </c>
      <c r="G7" s="9">
        <v>0.18</v>
      </c>
      <c r="H7" s="1">
        <v>270</v>
      </c>
      <c r="I7" s="1">
        <v>9988438</v>
      </c>
      <c r="J7" s="1">
        <v>80</v>
      </c>
      <c r="K7" s="1">
        <f t="shared" si="2"/>
        <v>-1</v>
      </c>
      <c r="L7" s="1"/>
      <c r="M7" s="1"/>
      <c r="N7" s="1"/>
      <c r="O7" s="1">
        <f t="shared" si="3"/>
        <v>15.8</v>
      </c>
      <c r="P7" s="5">
        <v>90</v>
      </c>
      <c r="Q7" s="5"/>
      <c r="R7" s="1"/>
      <c r="S7" s="1">
        <f t="shared" ref="S7:S45" si="5">(F7+N7+P7)/O7</f>
        <v>19.11392405063291</v>
      </c>
      <c r="T7" s="1">
        <f t="shared" ref="T7:T45" si="6">(F7+N7)/O7</f>
        <v>13.41772151898734</v>
      </c>
      <c r="U7" s="1">
        <v>14.2</v>
      </c>
      <c r="V7" s="1">
        <v>22</v>
      </c>
      <c r="W7" s="1">
        <v>14.8</v>
      </c>
      <c r="X7" s="1">
        <v>25.4</v>
      </c>
      <c r="Y7" s="1">
        <v>18</v>
      </c>
      <c r="Z7" s="1">
        <v>28.2</v>
      </c>
      <c r="AA7" s="1"/>
      <c r="AB7" s="1">
        <f t="shared" si="4"/>
        <v>16.2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223</v>
      </c>
      <c r="D8" s="1">
        <v>96</v>
      </c>
      <c r="E8" s="1">
        <v>62</v>
      </c>
      <c r="F8" s="1">
        <v>257</v>
      </c>
      <c r="G8" s="9">
        <v>0.18</v>
      </c>
      <c r="H8" s="1">
        <v>270</v>
      </c>
      <c r="I8" s="1">
        <v>9988445</v>
      </c>
      <c r="J8" s="1">
        <v>65</v>
      </c>
      <c r="K8" s="1">
        <f t="shared" si="2"/>
        <v>-3</v>
      </c>
      <c r="L8" s="1"/>
      <c r="M8" s="1"/>
      <c r="N8" s="1"/>
      <c r="O8" s="1">
        <f t="shared" si="3"/>
        <v>12.4</v>
      </c>
      <c r="P8" s="5"/>
      <c r="Q8" s="5"/>
      <c r="R8" s="1"/>
      <c r="S8" s="1">
        <f t="shared" si="5"/>
        <v>20.725806451612904</v>
      </c>
      <c r="T8" s="1">
        <f t="shared" si="6"/>
        <v>20.725806451612904</v>
      </c>
      <c r="U8" s="1">
        <v>15.4</v>
      </c>
      <c r="V8" s="1">
        <v>20.2</v>
      </c>
      <c r="W8" s="1">
        <v>20</v>
      </c>
      <c r="X8" s="1">
        <v>27</v>
      </c>
      <c r="Y8" s="1">
        <v>18.8</v>
      </c>
      <c r="Z8" s="1">
        <v>13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30</v>
      </c>
      <c r="C9" s="1">
        <v>19</v>
      </c>
      <c r="D9" s="1">
        <v>49</v>
      </c>
      <c r="E9" s="1">
        <v>16</v>
      </c>
      <c r="F9" s="1">
        <v>52</v>
      </c>
      <c r="G9" s="9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>
        <v>14.6</v>
      </c>
      <c r="O9" s="1">
        <f t="shared" si="3"/>
        <v>3.2</v>
      </c>
      <c r="P9" s="5"/>
      <c r="Q9" s="5"/>
      <c r="R9" s="1"/>
      <c r="S9" s="1">
        <f t="shared" si="5"/>
        <v>20.812499999999996</v>
      </c>
      <c r="T9" s="1">
        <f t="shared" si="6"/>
        <v>20.812499999999996</v>
      </c>
      <c r="U9" s="1">
        <v>3.2</v>
      </c>
      <c r="V9" s="1">
        <v>3.2</v>
      </c>
      <c r="W9" s="1">
        <v>3</v>
      </c>
      <c r="X9" s="1">
        <v>4.8</v>
      </c>
      <c r="Y9" s="1">
        <v>3.4</v>
      </c>
      <c r="Z9" s="1">
        <v>4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30</v>
      </c>
      <c r="C10" s="1">
        <v>35</v>
      </c>
      <c r="D10" s="1">
        <v>28</v>
      </c>
      <c r="E10" s="1">
        <v>15</v>
      </c>
      <c r="F10" s="1">
        <v>23</v>
      </c>
      <c r="G10" s="9">
        <v>0.4</v>
      </c>
      <c r="H10" s="1">
        <v>270</v>
      </c>
      <c r="I10" s="1">
        <v>9988476</v>
      </c>
      <c r="J10" s="1">
        <v>21</v>
      </c>
      <c r="K10" s="1">
        <f t="shared" si="2"/>
        <v>-6</v>
      </c>
      <c r="L10" s="1"/>
      <c r="M10" s="1"/>
      <c r="N10" s="1"/>
      <c r="O10" s="1">
        <f t="shared" si="3"/>
        <v>3</v>
      </c>
      <c r="P10" s="5">
        <f t="shared" ref="P10:P12" si="7">20*O10-N10-F10</f>
        <v>37</v>
      </c>
      <c r="Q10" s="5"/>
      <c r="R10" s="1"/>
      <c r="S10" s="1">
        <f t="shared" si="5"/>
        <v>20</v>
      </c>
      <c r="T10" s="1">
        <f t="shared" si="6"/>
        <v>7.666666666666667</v>
      </c>
      <c r="U10" s="1">
        <v>3.6</v>
      </c>
      <c r="V10" s="1">
        <v>1.4</v>
      </c>
      <c r="W10" s="1">
        <v>4</v>
      </c>
      <c r="X10" s="1">
        <v>5.8</v>
      </c>
      <c r="Y10" s="1">
        <v>5</v>
      </c>
      <c r="Z10" s="1">
        <v>3</v>
      </c>
      <c r="AA10" s="1"/>
      <c r="AB10" s="1">
        <f t="shared" si="4"/>
        <v>14.8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38</v>
      </c>
      <c r="B11" s="1" t="s">
        <v>30</v>
      </c>
      <c r="C11" s="1">
        <v>99</v>
      </c>
      <c r="D11" s="1">
        <v>528</v>
      </c>
      <c r="E11" s="1">
        <v>90</v>
      </c>
      <c r="F11" s="1">
        <v>526</v>
      </c>
      <c r="G11" s="9">
        <v>0.18</v>
      </c>
      <c r="H11" s="1">
        <v>150</v>
      </c>
      <c r="I11" s="1">
        <v>5034819</v>
      </c>
      <c r="J11" s="1">
        <v>91</v>
      </c>
      <c r="K11" s="1">
        <f t="shared" si="2"/>
        <v>-1</v>
      </c>
      <c r="L11" s="1"/>
      <c r="M11" s="1"/>
      <c r="N11" s="1"/>
      <c r="O11" s="1">
        <f t="shared" si="3"/>
        <v>18</v>
      </c>
      <c r="P11" s="5"/>
      <c r="Q11" s="5"/>
      <c r="R11" s="1"/>
      <c r="S11" s="1">
        <f t="shared" si="5"/>
        <v>29.222222222222221</v>
      </c>
      <c r="T11" s="1">
        <f t="shared" si="6"/>
        <v>29.222222222222221</v>
      </c>
      <c r="U11" s="1">
        <v>25.2</v>
      </c>
      <c r="V11" s="1">
        <v>28.4</v>
      </c>
      <c r="W11" s="1">
        <v>38</v>
      </c>
      <c r="X11" s="1">
        <v>34.4</v>
      </c>
      <c r="Y11" s="1">
        <v>30.8</v>
      </c>
      <c r="Z11" s="1">
        <v>44.6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39</v>
      </c>
      <c r="B12" s="1" t="s">
        <v>40</v>
      </c>
      <c r="C12" s="1">
        <v>28.312999999999999</v>
      </c>
      <c r="D12" s="1">
        <v>28.44</v>
      </c>
      <c r="E12" s="1">
        <v>18.57</v>
      </c>
      <c r="F12" s="1">
        <v>26.01</v>
      </c>
      <c r="G12" s="9">
        <v>1</v>
      </c>
      <c r="H12" s="1">
        <v>150</v>
      </c>
      <c r="I12" s="1">
        <v>5039845</v>
      </c>
      <c r="J12" s="1">
        <v>16.5</v>
      </c>
      <c r="K12" s="1">
        <f t="shared" si="2"/>
        <v>2.0700000000000003</v>
      </c>
      <c r="L12" s="1"/>
      <c r="M12" s="1"/>
      <c r="N12" s="1">
        <v>31.792600000000011</v>
      </c>
      <c r="O12" s="1">
        <f t="shared" si="3"/>
        <v>3.714</v>
      </c>
      <c r="P12" s="5">
        <f t="shared" si="7"/>
        <v>16.477399999999992</v>
      </c>
      <c r="Q12" s="5"/>
      <c r="R12" s="1"/>
      <c r="S12" s="1">
        <f t="shared" si="5"/>
        <v>20</v>
      </c>
      <c r="T12" s="1">
        <f t="shared" si="6"/>
        <v>15.563435648896073</v>
      </c>
      <c r="U12" s="1">
        <v>4.9192</v>
      </c>
      <c r="V12" s="1">
        <v>4.2721999999999998</v>
      </c>
      <c r="W12" s="1">
        <v>3.8868</v>
      </c>
      <c r="X12" s="1">
        <v>5.8195999999999994</v>
      </c>
      <c r="Y12" s="1">
        <v>2.92</v>
      </c>
      <c r="Z12" s="1">
        <v>3.468</v>
      </c>
      <c r="AA12" s="1"/>
      <c r="AB12" s="1">
        <f t="shared" si="4"/>
        <v>16.477399999999992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41</v>
      </c>
      <c r="B13" s="1" t="s">
        <v>30</v>
      </c>
      <c r="C13" s="1">
        <v>93</v>
      </c>
      <c r="D13" s="1">
        <v>392</v>
      </c>
      <c r="E13" s="1">
        <v>149</v>
      </c>
      <c r="F13" s="1">
        <v>331</v>
      </c>
      <c r="G13" s="9">
        <v>0.1</v>
      </c>
      <c r="H13" s="1">
        <v>90</v>
      </c>
      <c r="I13" s="1">
        <v>8444163</v>
      </c>
      <c r="J13" s="1">
        <v>137</v>
      </c>
      <c r="K13" s="1">
        <f t="shared" si="2"/>
        <v>12</v>
      </c>
      <c r="L13" s="1"/>
      <c r="M13" s="1"/>
      <c r="N13" s="1"/>
      <c r="O13" s="1">
        <f t="shared" si="3"/>
        <v>29.8</v>
      </c>
      <c r="P13" s="5">
        <v>250</v>
      </c>
      <c r="Q13" s="5"/>
      <c r="R13" s="1"/>
      <c r="S13" s="1">
        <f t="shared" si="5"/>
        <v>19.496644295302012</v>
      </c>
      <c r="T13" s="1">
        <f t="shared" si="6"/>
        <v>11.10738255033557</v>
      </c>
      <c r="U13" s="1">
        <v>19.399999999999999</v>
      </c>
      <c r="V13" s="1">
        <v>32.4</v>
      </c>
      <c r="W13" s="1">
        <v>30</v>
      </c>
      <c r="X13" s="1">
        <v>36.6</v>
      </c>
      <c r="Y13" s="1">
        <v>25.2</v>
      </c>
      <c r="Z13" s="1">
        <v>26</v>
      </c>
      <c r="AA13" s="1"/>
      <c r="AB13" s="1">
        <f t="shared" si="4"/>
        <v>25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6" t="s">
        <v>42</v>
      </c>
      <c r="B14" s="7" t="s">
        <v>30</v>
      </c>
      <c r="C14" s="7"/>
      <c r="D14" s="7">
        <v>801</v>
      </c>
      <c r="E14" s="7">
        <v>223</v>
      </c>
      <c r="F14" s="8">
        <v>577</v>
      </c>
      <c r="G14" s="9">
        <v>0.18</v>
      </c>
      <c r="H14" s="1">
        <v>150</v>
      </c>
      <c r="I14" s="1">
        <v>5038411</v>
      </c>
      <c r="J14" s="1">
        <v>225</v>
      </c>
      <c r="K14" s="1">
        <f t="shared" si="2"/>
        <v>-2</v>
      </c>
      <c r="L14" s="1"/>
      <c r="M14" s="1"/>
      <c r="N14" s="1"/>
      <c r="O14" s="1">
        <f t="shared" si="3"/>
        <v>44.6</v>
      </c>
      <c r="P14" s="5">
        <v>750</v>
      </c>
      <c r="Q14" s="5"/>
      <c r="R14" s="1"/>
      <c r="S14" s="1">
        <f t="shared" si="5"/>
        <v>29.753363228699552</v>
      </c>
      <c r="T14" s="1">
        <f t="shared" si="6"/>
        <v>12.937219730941704</v>
      </c>
      <c r="U14" s="1">
        <v>-1</v>
      </c>
      <c r="V14" s="1">
        <v>-0.4</v>
      </c>
      <c r="W14" s="1">
        <v>65.400000000000006</v>
      </c>
      <c r="X14" s="1">
        <v>74.599999999999994</v>
      </c>
      <c r="Y14" s="1">
        <v>80</v>
      </c>
      <c r="Z14" s="1">
        <v>80.2</v>
      </c>
      <c r="AA14" s="1"/>
      <c r="AB14" s="1">
        <f t="shared" si="4"/>
        <v>135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15" t="s">
        <v>56</v>
      </c>
      <c r="B15" s="16" t="s">
        <v>30</v>
      </c>
      <c r="C15" s="16">
        <v>313</v>
      </c>
      <c r="D15" s="16">
        <v>24</v>
      </c>
      <c r="E15" s="16">
        <v>156</v>
      </c>
      <c r="F15" s="17">
        <v>170</v>
      </c>
      <c r="G15" s="18">
        <v>0</v>
      </c>
      <c r="H15" s="19" t="e">
        <v>#N/A</v>
      </c>
      <c r="I15" s="19" t="s">
        <v>55</v>
      </c>
      <c r="J15" s="19">
        <v>146</v>
      </c>
      <c r="K15" s="19">
        <f>E15-J15</f>
        <v>10</v>
      </c>
      <c r="L15" s="19"/>
      <c r="M15" s="19"/>
      <c r="N15" s="19"/>
      <c r="O15" s="19">
        <f t="shared" si="3"/>
        <v>31.2</v>
      </c>
      <c r="P15" s="20"/>
      <c r="Q15" s="20"/>
      <c r="R15" s="19"/>
      <c r="S15" s="19">
        <f t="shared" si="5"/>
        <v>5.4487179487179489</v>
      </c>
      <c r="T15" s="19">
        <f t="shared" si="6"/>
        <v>5.4487179487179489</v>
      </c>
      <c r="U15" s="19">
        <v>47.2</v>
      </c>
      <c r="V15" s="19">
        <v>47.8</v>
      </c>
      <c r="W15" s="19">
        <v>0.6</v>
      </c>
      <c r="X15" s="19">
        <v>0.2</v>
      </c>
      <c r="Y15" s="19">
        <v>0</v>
      </c>
      <c r="Z15" s="19">
        <v>0</v>
      </c>
      <c r="AA15" s="19"/>
      <c r="AB15" s="19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6" t="s">
        <v>43</v>
      </c>
      <c r="B16" s="7" t="s">
        <v>30</v>
      </c>
      <c r="C16" s="7"/>
      <c r="D16" s="7">
        <v>240</v>
      </c>
      <c r="E16" s="7">
        <v>-1</v>
      </c>
      <c r="F16" s="8">
        <v>240</v>
      </c>
      <c r="G16" s="9">
        <v>0.18</v>
      </c>
      <c r="H16" s="1">
        <v>150</v>
      </c>
      <c r="I16" s="1">
        <v>5038459</v>
      </c>
      <c r="J16" s="1">
        <v>48</v>
      </c>
      <c r="K16" s="1">
        <f t="shared" si="2"/>
        <v>-49</v>
      </c>
      <c r="L16" s="1"/>
      <c r="M16" s="1"/>
      <c r="N16" s="1">
        <v>576.79999999999995</v>
      </c>
      <c r="O16" s="1">
        <f t="shared" si="3"/>
        <v>-0.2</v>
      </c>
      <c r="P16" s="5">
        <v>180</v>
      </c>
      <c r="Q16" s="5"/>
      <c r="R16" s="1"/>
      <c r="S16" s="1">
        <f t="shared" si="5"/>
        <v>-4983.9999999999991</v>
      </c>
      <c r="T16" s="1">
        <f t="shared" si="6"/>
        <v>-4083.9999999999995</v>
      </c>
      <c r="U16" s="1">
        <v>0</v>
      </c>
      <c r="V16" s="1">
        <v>-0.2</v>
      </c>
      <c r="W16" s="1">
        <v>-0.6</v>
      </c>
      <c r="X16" s="1">
        <v>-0.6</v>
      </c>
      <c r="Y16" s="1">
        <v>-0.8</v>
      </c>
      <c r="Z16" s="1">
        <v>-0.4</v>
      </c>
      <c r="AA16" s="1"/>
      <c r="AB16" s="1">
        <f t="shared" si="4"/>
        <v>32.4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5" t="s">
        <v>57</v>
      </c>
      <c r="B17" s="16" t="s">
        <v>30</v>
      </c>
      <c r="C17" s="16">
        <v>260</v>
      </c>
      <c r="D17" s="16"/>
      <c r="E17" s="16">
        <v>253</v>
      </c>
      <c r="F17" s="17">
        <v>6</v>
      </c>
      <c r="G17" s="18">
        <v>0</v>
      </c>
      <c r="H17" s="19" t="e">
        <v>#N/A</v>
      </c>
      <c r="I17" s="19" t="s">
        <v>55</v>
      </c>
      <c r="J17" s="19">
        <v>278</v>
      </c>
      <c r="K17" s="19">
        <f>E17-J17</f>
        <v>-25</v>
      </c>
      <c r="L17" s="19"/>
      <c r="M17" s="19"/>
      <c r="N17" s="19"/>
      <c r="O17" s="19">
        <f t="shared" si="3"/>
        <v>50.6</v>
      </c>
      <c r="P17" s="20"/>
      <c r="Q17" s="20"/>
      <c r="R17" s="19"/>
      <c r="S17" s="19">
        <f t="shared" si="5"/>
        <v>0.11857707509881422</v>
      </c>
      <c r="T17" s="19">
        <f t="shared" si="6"/>
        <v>0.11857707509881422</v>
      </c>
      <c r="U17" s="19">
        <v>57.6</v>
      </c>
      <c r="V17" s="19">
        <v>36.200000000000003</v>
      </c>
      <c r="W17" s="19">
        <v>31.4</v>
      </c>
      <c r="X17" s="19">
        <v>54</v>
      </c>
      <c r="Y17" s="19">
        <v>13</v>
      </c>
      <c r="Z17" s="19">
        <v>0</v>
      </c>
      <c r="AA17" s="19"/>
      <c r="AB17" s="19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44</v>
      </c>
      <c r="B18" s="1" t="s">
        <v>30</v>
      </c>
      <c r="C18" s="1"/>
      <c r="D18" s="1">
        <v>360</v>
      </c>
      <c r="E18" s="1">
        <v>166</v>
      </c>
      <c r="F18" s="1">
        <v>194</v>
      </c>
      <c r="G18" s="9">
        <v>0.18</v>
      </c>
      <c r="H18" s="1">
        <v>150</v>
      </c>
      <c r="I18" s="1">
        <v>5038831</v>
      </c>
      <c r="J18" s="1">
        <v>171</v>
      </c>
      <c r="K18" s="1">
        <f t="shared" si="2"/>
        <v>-5</v>
      </c>
      <c r="L18" s="1"/>
      <c r="M18" s="1"/>
      <c r="N18" s="1">
        <v>300</v>
      </c>
      <c r="O18" s="1">
        <f t="shared" si="3"/>
        <v>33.200000000000003</v>
      </c>
      <c r="P18" s="5">
        <f>20*O18-N18-F18</f>
        <v>170</v>
      </c>
      <c r="Q18" s="5"/>
      <c r="R18" s="1"/>
      <c r="S18" s="1">
        <f t="shared" si="5"/>
        <v>20</v>
      </c>
      <c r="T18" s="1">
        <f t="shared" si="6"/>
        <v>14.879518072289155</v>
      </c>
      <c r="U18" s="1">
        <v>0</v>
      </c>
      <c r="V18" s="1">
        <v>31.2</v>
      </c>
      <c r="W18" s="1">
        <v>33.4</v>
      </c>
      <c r="X18" s="1">
        <v>43.8</v>
      </c>
      <c r="Y18" s="1">
        <v>20.399999999999999</v>
      </c>
      <c r="Z18" s="1">
        <v>28.6</v>
      </c>
      <c r="AA18" s="1"/>
      <c r="AB18" s="1">
        <f t="shared" si="4"/>
        <v>30.599999999999998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6" t="s">
        <v>45</v>
      </c>
      <c r="B19" s="7" t="s">
        <v>30</v>
      </c>
      <c r="C19" s="7">
        <v>18</v>
      </c>
      <c r="D19" s="7">
        <v>394</v>
      </c>
      <c r="E19" s="7">
        <v>176</v>
      </c>
      <c r="F19" s="8">
        <v>233</v>
      </c>
      <c r="G19" s="9">
        <v>0.18</v>
      </c>
      <c r="H19" s="1">
        <v>120</v>
      </c>
      <c r="I19" s="1">
        <v>5038855</v>
      </c>
      <c r="J19" s="1">
        <v>179</v>
      </c>
      <c r="K19" s="1">
        <f t="shared" si="2"/>
        <v>-3</v>
      </c>
      <c r="L19" s="1"/>
      <c r="M19" s="1"/>
      <c r="N19" s="1">
        <v>77.600000000000023</v>
      </c>
      <c r="O19" s="1">
        <f t="shared" si="3"/>
        <v>35.200000000000003</v>
      </c>
      <c r="P19" s="5">
        <v>380</v>
      </c>
      <c r="Q19" s="5"/>
      <c r="R19" s="1"/>
      <c r="S19" s="1">
        <f t="shared" si="5"/>
        <v>19.61931818181818</v>
      </c>
      <c r="T19" s="1">
        <f t="shared" si="6"/>
        <v>8.8238636363636367</v>
      </c>
      <c r="U19" s="1">
        <v>16.8</v>
      </c>
      <c r="V19" s="1">
        <v>37</v>
      </c>
      <c r="W19" s="1">
        <v>29</v>
      </c>
      <c r="X19" s="1">
        <v>25.4</v>
      </c>
      <c r="Y19" s="1">
        <v>25</v>
      </c>
      <c r="Z19" s="1">
        <v>40.799999999999997</v>
      </c>
      <c r="AA19" s="1"/>
      <c r="AB19" s="1">
        <f t="shared" si="4"/>
        <v>68.399999999999991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5" t="s">
        <v>58</v>
      </c>
      <c r="B20" s="16" t="s">
        <v>30</v>
      </c>
      <c r="C20" s="16">
        <v>4</v>
      </c>
      <c r="D20" s="16">
        <v>2</v>
      </c>
      <c r="E20" s="16"/>
      <c r="F20" s="17">
        <v>6</v>
      </c>
      <c r="G20" s="18">
        <v>0</v>
      </c>
      <c r="H20" s="19" t="e">
        <v>#N/A</v>
      </c>
      <c r="I20" s="19" t="s">
        <v>55</v>
      </c>
      <c r="J20" s="19">
        <v>49</v>
      </c>
      <c r="K20" s="19">
        <f>E20-J20</f>
        <v>-49</v>
      </c>
      <c r="L20" s="19"/>
      <c r="M20" s="19"/>
      <c r="N20" s="19"/>
      <c r="O20" s="19">
        <f t="shared" si="3"/>
        <v>0</v>
      </c>
      <c r="P20" s="20"/>
      <c r="Q20" s="20"/>
      <c r="R20" s="19"/>
      <c r="S20" s="19" t="e">
        <f t="shared" si="5"/>
        <v>#DIV/0!</v>
      </c>
      <c r="T20" s="19" t="e">
        <f t="shared" si="6"/>
        <v>#DIV/0!</v>
      </c>
      <c r="U20" s="19">
        <v>10.4</v>
      </c>
      <c r="V20" s="19">
        <v>0.4</v>
      </c>
      <c r="W20" s="19">
        <v>2.8</v>
      </c>
      <c r="X20" s="19">
        <v>11.6</v>
      </c>
      <c r="Y20" s="19">
        <v>5.6</v>
      </c>
      <c r="Z20" s="19">
        <v>0</v>
      </c>
      <c r="AA20" s="19"/>
      <c r="AB20" s="19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6" t="s">
        <v>46</v>
      </c>
      <c r="B21" s="7" t="s">
        <v>30</v>
      </c>
      <c r="C21" s="7">
        <v>-1</v>
      </c>
      <c r="D21" s="7">
        <v>1</v>
      </c>
      <c r="E21" s="7">
        <v>-2</v>
      </c>
      <c r="F21" s="8">
        <v>-2</v>
      </c>
      <c r="G21" s="9">
        <v>0.18</v>
      </c>
      <c r="H21" s="1">
        <v>150</v>
      </c>
      <c r="I21" s="1">
        <v>5038435</v>
      </c>
      <c r="J21" s="1">
        <v>62</v>
      </c>
      <c r="K21" s="1">
        <f t="shared" si="2"/>
        <v>-64</v>
      </c>
      <c r="L21" s="1"/>
      <c r="M21" s="1"/>
      <c r="N21" s="1">
        <v>61.200000000000053</v>
      </c>
      <c r="O21" s="1">
        <f t="shared" si="3"/>
        <v>-0.4</v>
      </c>
      <c r="P21" s="5">
        <f>20*(O21+O22)-N21-N22-F21-F22</f>
        <v>739.8</v>
      </c>
      <c r="Q21" s="5"/>
      <c r="R21" s="1"/>
      <c r="S21" s="1">
        <f t="shared" si="5"/>
        <v>-1997.5</v>
      </c>
      <c r="T21" s="1">
        <f t="shared" si="6"/>
        <v>-148.00000000000011</v>
      </c>
      <c r="U21" s="1">
        <v>8.8000000000000007</v>
      </c>
      <c r="V21" s="1">
        <v>86.2</v>
      </c>
      <c r="W21" s="1">
        <v>96.8</v>
      </c>
      <c r="X21" s="1">
        <v>95.6</v>
      </c>
      <c r="Y21" s="1">
        <v>102</v>
      </c>
      <c r="Z21" s="1">
        <v>100.2</v>
      </c>
      <c r="AA21" s="1"/>
      <c r="AB21" s="1">
        <f t="shared" si="4"/>
        <v>133.16399999999999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5" t="s">
        <v>59</v>
      </c>
      <c r="B22" s="16" t="s">
        <v>30</v>
      </c>
      <c r="C22" s="16">
        <v>253</v>
      </c>
      <c r="D22" s="16">
        <v>950</v>
      </c>
      <c r="E22" s="16">
        <v>402</v>
      </c>
      <c r="F22" s="17">
        <v>801</v>
      </c>
      <c r="G22" s="18">
        <v>0</v>
      </c>
      <c r="H22" s="19" t="e">
        <v>#N/A</v>
      </c>
      <c r="I22" s="19" t="s">
        <v>55</v>
      </c>
      <c r="J22" s="19">
        <v>389</v>
      </c>
      <c r="K22" s="19">
        <f>E22-J22</f>
        <v>13</v>
      </c>
      <c r="L22" s="19"/>
      <c r="M22" s="19"/>
      <c r="N22" s="19"/>
      <c r="O22" s="19">
        <f t="shared" si="3"/>
        <v>80.400000000000006</v>
      </c>
      <c r="P22" s="20"/>
      <c r="Q22" s="20"/>
      <c r="R22" s="19"/>
      <c r="S22" s="19">
        <f t="shared" si="5"/>
        <v>9.9626865671641784</v>
      </c>
      <c r="T22" s="19">
        <f t="shared" si="6"/>
        <v>9.9626865671641784</v>
      </c>
      <c r="U22" s="19">
        <v>60.6</v>
      </c>
      <c r="V22" s="19">
        <v>4</v>
      </c>
      <c r="W22" s="19">
        <v>0</v>
      </c>
      <c r="X22" s="19">
        <v>0</v>
      </c>
      <c r="Y22" s="19">
        <v>0</v>
      </c>
      <c r="Z22" s="19">
        <v>0</v>
      </c>
      <c r="AA22" s="19"/>
      <c r="AB22" s="19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1" t="s">
        <v>47</v>
      </c>
      <c r="B23" s="1" t="s">
        <v>30</v>
      </c>
      <c r="C23" s="1"/>
      <c r="D23" s="1">
        <v>376</v>
      </c>
      <c r="E23" s="1"/>
      <c r="F23" s="1">
        <v>376</v>
      </c>
      <c r="G23" s="9">
        <v>0.4</v>
      </c>
      <c r="H23" s="1" t="e">
        <v>#N/A</v>
      </c>
      <c r="I23" s="1">
        <v>5039609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48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6" t="s">
        <v>49</v>
      </c>
      <c r="B24" s="7" t="s">
        <v>30</v>
      </c>
      <c r="C24" s="7"/>
      <c r="D24" s="7"/>
      <c r="E24" s="7">
        <v>-1</v>
      </c>
      <c r="F24" s="8"/>
      <c r="G24" s="9">
        <v>0.18</v>
      </c>
      <c r="H24" s="1">
        <v>120</v>
      </c>
      <c r="I24" s="1">
        <v>5038398</v>
      </c>
      <c r="J24" s="1">
        <v>2</v>
      </c>
      <c r="K24" s="1">
        <f t="shared" si="2"/>
        <v>-3</v>
      </c>
      <c r="L24" s="1"/>
      <c r="M24" s="1"/>
      <c r="N24" s="1">
        <v>145.4</v>
      </c>
      <c r="O24" s="1">
        <f t="shared" si="3"/>
        <v>-0.2</v>
      </c>
      <c r="P24" s="5">
        <v>550</v>
      </c>
      <c r="Q24" s="5"/>
      <c r="R24" s="1"/>
      <c r="S24" s="1">
        <f t="shared" si="5"/>
        <v>-3476.9999999999995</v>
      </c>
      <c r="T24" s="1">
        <f t="shared" si="6"/>
        <v>-727</v>
      </c>
      <c r="U24" s="1">
        <v>0</v>
      </c>
      <c r="V24" s="1">
        <v>-1</v>
      </c>
      <c r="W24" s="1">
        <v>44.4</v>
      </c>
      <c r="X24" s="1">
        <v>64</v>
      </c>
      <c r="Y24" s="1">
        <v>55.4</v>
      </c>
      <c r="Z24" s="1">
        <v>49.8</v>
      </c>
      <c r="AA24" s="25" t="s">
        <v>79</v>
      </c>
      <c r="AB24" s="1">
        <f t="shared" si="4"/>
        <v>99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thickBot="1" x14ac:dyDescent="0.3">
      <c r="A25" s="15" t="s">
        <v>62</v>
      </c>
      <c r="B25" s="16" t="s">
        <v>30</v>
      </c>
      <c r="C25" s="16">
        <v>403</v>
      </c>
      <c r="D25" s="16">
        <v>276</v>
      </c>
      <c r="E25" s="16">
        <v>289</v>
      </c>
      <c r="F25" s="17">
        <v>389</v>
      </c>
      <c r="G25" s="18">
        <v>0</v>
      </c>
      <c r="H25" s="19" t="e">
        <v>#N/A</v>
      </c>
      <c r="I25" s="19" t="s">
        <v>55</v>
      </c>
      <c r="J25" s="19">
        <v>277</v>
      </c>
      <c r="K25" s="19">
        <f>E25-J25</f>
        <v>12</v>
      </c>
      <c r="L25" s="19"/>
      <c r="M25" s="19"/>
      <c r="N25" s="19"/>
      <c r="O25" s="19">
        <f t="shared" si="3"/>
        <v>57.8</v>
      </c>
      <c r="P25" s="20"/>
      <c r="Q25" s="20"/>
      <c r="R25" s="19"/>
      <c r="S25" s="19">
        <f t="shared" si="5"/>
        <v>6.7301038062283745</v>
      </c>
      <c r="T25" s="19">
        <f t="shared" si="6"/>
        <v>6.7301038062283745</v>
      </c>
      <c r="U25" s="19">
        <v>45.8</v>
      </c>
      <c r="V25" s="19">
        <v>14.6</v>
      </c>
      <c r="W25" s="19">
        <v>1.2</v>
      </c>
      <c r="X25" s="19">
        <v>0</v>
      </c>
      <c r="Y25" s="19">
        <v>0</v>
      </c>
      <c r="Z25" s="19">
        <v>0</v>
      </c>
      <c r="AA25" s="19"/>
      <c r="AB25" s="19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50</v>
      </c>
      <c r="B26" s="1" t="s">
        <v>40</v>
      </c>
      <c r="C26" s="1">
        <v>332.78699999999998</v>
      </c>
      <c r="D26" s="1">
        <v>0.61899999999999999</v>
      </c>
      <c r="E26" s="1">
        <v>148.71899999999999</v>
      </c>
      <c r="F26" s="1">
        <v>182.251</v>
      </c>
      <c r="G26" s="9">
        <v>1</v>
      </c>
      <c r="H26" s="1">
        <v>150</v>
      </c>
      <c r="I26" s="1">
        <v>5038572</v>
      </c>
      <c r="J26" s="1">
        <v>152.49</v>
      </c>
      <c r="K26" s="1">
        <f t="shared" si="2"/>
        <v>-3.771000000000015</v>
      </c>
      <c r="L26" s="1"/>
      <c r="M26" s="1"/>
      <c r="N26" s="1"/>
      <c r="O26" s="1">
        <f t="shared" si="3"/>
        <v>29.7438</v>
      </c>
      <c r="P26" s="5">
        <v>400</v>
      </c>
      <c r="Q26" s="5"/>
      <c r="R26" s="1"/>
      <c r="S26" s="1">
        <f t="shared" si="5"/>
        <v>19.575541793583874</v>
      </c>
      <c r="T26" s="1">
        <f t="shared" si="6"/>
        <v>6.1273609962412339</v>
      </c>
      <c r="U26" s="1">
        <v>13.245200000000001</v>
      </c>
      <c r="V26" s="1">
        <v>19.894400000000001</v>
      </c>
      <c r="W26" s="1">
        <v>14.7094</v>
      </c>
      <c r="X26" s="1">
        <v>33.613399999999999</v>
      </c>
      <c r="Y26" s="1">
        <v>13.605</v>
      </c>
      <c r="Z26" s="1">
        <v>17.7346</v>
      </c>
      <c r="AA26" s="1"/>
      <c r="AB26" s="1">
        <f t="shared" si="4"/>
        <v>400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51</v>
      </c>
      <c r="B27" s="1" t="s">
        <v>40</v>
      </c>
      <c r="C27" s="1">
        <v>-5.6000000000000001E-2</v>
      </c>
      <c r="D27" s="1">
        <v>283.846</v>
      </c>
      <c r="E27" s="1">
        <v>140.43199999999999</v>
      </c>
      <c r="F27" s="1">
        <v>143.358</v>
      </c>
      <c r="G27" s="9">
        <v>1</v>
      </c>
      <c r="H27" s="1">
        <v>150</v>
      </c>
      <c r="I27" s="1">
        <v>5038596</v>
      </c>
      <c r="J27" s="1">
        <v>139.5</v>
      </c>
      <c r="K27" s="1">
        <f t="shared" si="2"/>
        <v>0.93199999999998795</v>
      </c>
      <c r="L27" s="1"/>
      <c r="M27" s="1"/>
      <c r="N27" s="1"/>
      <c r="O27" s="1">
        <f t="shared" si="3"/>
        <v>28.086399999999998</v>
      </c>
      <c r="P27" s="5">
        <v>420</v>
      </c>
      <c r="Q27" s="5"/>
      <c r="R27" s="1"/>
      <c r="S27" s="1">
        <f t="shared" si="5"/>
        <v>20.058035205651134</v>
      </c>
      <c r="T27" s="1">
        <f t="shared" si="6"/>
        <v>5.1041785348068824</v>
      </c>
      <c r="U27" s="1">
        <v>10.0816</v>
      </c>
      <c r="V27" s="1">
        <v>19.331600000000002</v>
      </c>
      <c r="W27" s="1">
        <v>14.272399999999999</v>
      </c>
      <c r="X27" s="1">
        <v>8.5488</v>
      </c>
      <c r="Y27" s="1">
        <v>15.502000000000001</v>
      </c>
      <c r="Z27" s="1">
        <v>13.0176</v>
      </c>
      <c r="AA27" s="1"/>
      <c r="AB27" s="1">
        <f t="shared" si="4"/>
        <v>420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21" t="s">
        <v>52</v>
      </c>
      <c r="B28" s="21" t="s">
        <v>40</v>
      </c>
      <c r="C28" s="21">
        <v>-2.516</v>
      </c>
      <c r="D28" s="21">
        <v>2.516</v>
      </c>
      <c r="E28" s="21"/>
      <c r="F28" s="21"/>
      <c r="G28" s="22">
        <v>1</v>
      </c>
      <c r="H28" s="21">
        <v>120</v>
      </c>
      <c r="I28" s="21">
        <v>8785204</v>
      </c>
      <c r="J28" s="21">
        <v>18.5</v>
      </c>
      <c r="K28" s="21">
        <f t="shared" si="2"/>
        <v>-18.5</v>
      </c>
      <c r="L28" s="21"/>
      <c r="M28" s="21"/>
      <c r="N28" s="21"/>
      <c r="O28" s="21">
        <f t="shared" si="3"/>
        <v>0</v>
      </c>
      <c r="P28" s="23"/>
      <c r="Q28" s="23"/>
      <c r="R28" s="21"/>
      <c r="S28" s="21" t="e">
        <f t="shared" si="5"/>
        <v>#DIV/0!</v>
      </c>
      <c r="T28" s="21" t="e">
        <f t="shared" si="6"/>
        <v>#DIV/0!</v>
      </c>
      <c r="U28" s="21">
        <v>10.372</v>
      </c>
      <c r="V28" s="21">
        <v>29.4392</v>
      </c>
      <c r="W28" s="21">
        <v>21.238800000000001</v>
      </c>
      <c r="X28" s="21">
        <v>22.554200000000002</v>
      </c>
      <c r="Y28" s="21">
        <v>25.887</v>
      </c>
      <c r="Z28" s="21">
        <v>25.490200000000002</v>
      </c>
      <c r="AA28" s="21" t="s">
        <v>53</v>
      </c>
      <c r="AB28" s="2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6" t="s">
        <v>64</v>
      </c>
      <c r="B29" s="7" t="s">
        <v>40</v>
      </c>
      <c r="C29" s="7">
        <v>31.916</v>
      </c>
      <c r="D29" s="7">
        <v>405.11099999999999</v>
      </c>
      <c r="E29" s="7">
        <v>204.34</v>
      </c>
      <c r="F29" s="8">
        <v>190.64699999999999</v>
      </c>
      <c r="G29" s="9">
        <v>1</v>
      </c>
      <c r="H29" s="1">
        <v>120</v>
      </c>
      <c r="I29" s="1">
        <v>5522704</v>
      </c>
      <c r="J29" s="1">
        <v>245.94300000000001</v>
      </c>
      <c r="K29" s="1">
        <f t="shared" ref="K29" si="8">E29-J29</f>
        <v>-41.603000000000009</v>
      </c>
      <c r="L29" s="1"/>
      <c r="M29" s="1"/>
      <c r="N29" s="1">
        <v>151.36039999999991</v>
      </c>
      <c r="O29" s="1">
        <f t="shared" ref="O29" si="9">E29/5</f>
        <v>40.868000000000002</v>
      </c>
      <c r="P29" s="5">
        <v>500</v>
      </c>
      <c r="Q29" s="5"/>
      <c r="R29" s="1"/>
      <c r="S29" s="1">
        <f t="shared" si="5"/>
        <v>20.603097778212781</v>
      </c>
      <c r="T29" s="1">
        <f t="shared" si="6"/>
        <v>8.3685866692766933</v>
      </c>
      <c r="U29" s="1">
        <v>14.9244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4"/>
        <v>500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5" t="s">
        <v>60</v>
      </c>
      <c r="B30" s="16" t="s">
        <v>40</v>
      </c>
      <c r="C30" s="16">
        <v>-44.033000000000001</v>
      </c>
      <c r="D30" s="16">
        <v>57.204999999999998</v>
      </c>
      <c r="E30" s="16">
        <v>15.82</v>
      </c>
      <c r="F30" s="17">
        <v>-2.6480000000000001</v>
      </c>
      <c r="G30" s="18">
        <v>0</v>
      </c>
      <c r="H30" s="19" t="e">
        <v>#N/A</v>
      </c>
      <c r="I30" s="19" t="s">
        <v>55</v>
      </c>
      <c r="J30" s="19">
        <v>17.5</v>
      </c>
      <c r="K30" s="19">
        <f t="shared" si="2"/>
        <v>-1.6799999999999997</v>
      </c>
      <c r="L30" s="19"/>
      <c r="M30" s="19"/>
      <c r="N30" s="19"/>
      <c r="O30" s="19">
        <f t="shared" ref="O30:O36" si="10">E30/5</f>
        <v>3.1640000000000001</v>
      </c>
      <c r="P30" s="20"/>
      <c r="Q30" s="20"/>
      <c r="R30" s="19"/>
      <c r="S30" s="19">
        <f t="shared" si="5"/>
        <v>-0.83691529709228829</v>
      </c>
      <c r="T30" s="19">
        <f t="shared" si="6"/>
        <v>-0.83691529709228829</v>
      </c>
      <c r="U30" s="19">
        <v>18.171399999999998</v>
      </c>
      <c r="V30" s="19">
        <v>43.747399999999999</v>
      </c>
      <c r="W30" s="19">
        <v>30.042999999999999</v>
      </c>
      <c r="X30" s="19">
        <v>34.098799999999997</v>
      </c>
      <c r="Y30" s="19">
        <v>33.910200000000003</v>
      </c>
      <c r="Z30" s="19">
        <v>38.866</v>
      </c>
      <c r="AA30" s="19" t="s">
        <v>61</v>
      </c>
      <c r="AB30" s="19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63</v>
      </c>
      <c r="B31" s="1" t="s">
        <v>30</v>
      </c>
      <c r="C31" s="1">
        <v>254</v>
      </c>
      <c r="D31" s="1">
        <v>384</v>
      </c>
      <c r="E31" s="1">
        <v>177</v>
      </c>
      <c r="F31" s="1">
        <v>446</v>
      </c>
      <c r="G31" s="9">
        <v>0.1</v>
      </c>
      <c r="H31" s="1">
        <v>60</v>
      </c>
      <c r="I31" s="1">
        <v>8444170</v>
      </c>
      <c r="J31" s="1">
        <v>167</v>
      </c>
      <c r="K31" s="1">
        <f t="shared" si="2"/>
        <v>10</v>
      </c>
      <c r="L31" s="1"/>
      <c r="M31" s="1"/>
      <c r="N31" s="1"/>
      <c r="O31" s="1">
        <f t="shared" si="10"/>
        <v>35.4</v>
      </c>
      <c r="P31" s="5">
        <v>250</v>
      </c>
      <c r="Q31" s="5"/>
      <c r="R31" s="1"/>
      <c r="S31" s="1">
        <f t="shared" si="5"/>
        <v>19.661016949152543</v>
      </c>
      <c r="T31" s="1">
        <f t="shared" si="6"/>
        <v>12.598870056497177</v>
      </c>
      <c r="U31" s="1">
        <v>24.8</v>
      </c>
      <c r="V31" s="1">
        <v>35.799999999999997</v>
      </c>
      <c r="W31" s="1">
        <v>37.4</v>
      </c>
      <c r="X31" s="1">
        <v>49.6</v>
      </c>
      <c r="Y31" s="1">
        <v>39.4</v>
      </c>
      <c r="Z31" s="1">
        <v>39.200000000000003</v>
      </c>
      <c r="AA31" s="1"/>
      <c r="AB31" s="1">
        <f t="shared" si="4"/>
        <v>25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30</v>
      </c>
      <c r="C32" s="1">
        <v>154</v>
      </c>
      <c r="D32" s="1">
        <v>144</v>
      </c>
      <c r="E32" s="1">
        <v>81</v>
      </c>
      <c r="F32" s="1">
        <v>213</v>
      </c>
      <c r="G32" s="9">
        <v>0.14000000000000001</v>
      </c>
      <c r="H32" s="1">
        <v>180</v>
      </c>
      <c r="I32" s="1">
        <v>9988391</v>
      </c>
      <c r="J32" s="1">
        <v>86</v>
      </c>
      <c r="K32" s="1">
        <f t="shared" si="2"/>
        <v>-5</v>
      </c>
      <c r="L32" s="1"/>
      <c r="M32" s="1"/>
      <c r="N32" s="1"/>
      <c r="O32" s="1">
        <f t="shared" si="10"/>
        <v>16.2</v>
      </c>
      <c r="P32" s="5">
        <v>110</v>
      </c>
      <c r="Q32" s="5"/>
      <c r="R32" s="1"/>
      <c r="S32" s="1">
        <f t="shared" si="5"/>
        <v>19.938271604938272</v>
      </c>
      <c r="T32" s="1">
        <f t="shared" si="6"/>
        <v>13.148148148148149</v>
      </c>
      <c r="U32" s="1">
        <v>11.4</v>
      </c>
      <c r="V32" s="1">
        <v>20.8</v>
      </c>
      <c r="W32" s="1">
        <v>12</v>
      </c>
      <c r="X32" s="1">
        <v>24.6</v>
      </c>
      <c r="Y32" s="1">
        <v>15.8</v>
      </c>
      <c r="Z32" s="1">
        <v>23.4</v>
      </c>
      <c r="AA32" s="1"/>
      <c r="AB32" s="1">
        <f t="shared" si="4"/>
        <v>15.400000000000002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30</v>
      </c>
      <c r="C33" s="1">
        <v>19</v>
      </c>
      <c r="D33" s="1">
        <v>608</v>
      </c>
      <c r="E33" s="1">
        <v>178</v>
      </c>
      <c r="F33" s="1">
        <v>445</v>
      </c>
      <c r="G33" s="9">
        <v>0.18</v>
      </c>
      <c r="H33" s="1">
        <v>270</v>
      </c>
      <c r="I33" s="1">
        <v>9988681</v>
      </c>
      <c r="J33" s="1">
        <v>181</v>
      </c>
      <c r="K33" s="1">
        <f t="shared" si="2"/>
        <v>-3</v>
      </c>
      <c r="L33" s="1"/>
      <c r="M33" s="1"/>
      <c r="N33" s="1">
        <v>39</v>
      </c>
      <c r="O33" s="1">
        <f t="shared" si="10"/>
        <v>35.6</v>
      </c>
      <c r="P33" s="5">
        <v>200</v>
      </c>
      <c r="Q33" s="5"/>
      <c r="R33" s="1"/>
      <c r="S33" s="1">
        <f t="shared" si="5"/>
        <v>19.213483146067414</v>
      </c>
      <c r="T33" s="1">
        <f t="shared" si="6"/>
        <v>13.595505617977528</v>
      </c>
      <c r="U33" s="1">
        <v>37</v>
      </c>
      <c r="V33" s="1">
        <v>40</v>
      </c>
      <c r="W33" s="1">
        <v>41</v>
      </c>
      <c r="X33" s="1">
        <v>40.6</v>
      </c>
      <c r="Y33" s="1">
        <v>37</v>
      </c>
      <c r="Z33" s="1">
        <v>22.6</v>
      </c>
      <c r="AA33" s="1"/>
      <c r="AB33" s="1">
        <f t="shared" si="4"/>
        <v>36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9" t="s">
        <v>67</v>
      </c>
      <c r="B34" s="19" t="s">
        <v>40</v>
      </c>
      <c r="C34" s="19">
        <v>-4.2000000000000003E-2</v>
      </c>
      <c r="D34" s="19">
        <v>84.081999999999994</v>
      </c>
      <c r="E34" s="19">
        <v>74.122</v>
      </c>
      <c r="F34" s="19">
        <v>9.69</v>
      </c>
      <c r="G34" s="18">
        <v>0</v>
      </c>
      <c r="H34" s="19">
        <v>120</v>
      </c>
      <c r="I34" s="19" t="s">
        <v>81</v>
      </c>
      <c r="J34" s="19">
        <v>73.900000000000006</v>
      </c>
      <c r="K34" s="19">
        <f t="shared" si="2"/>
        <v>0.2219999999999942</v>
      </c>
      <c r="L34" s="19"/>
      <c r="M34" s="19"/>
      <c r="N34" s="19"/>
      <c r="O34" s="19">
        <f t="shared" si="10"/>
        <v>14.824400000000001</v>
      </c>
      <c r="P34" s="20"/>
      <c r="Q34" s="20"/>
      <c r="R34" s="19"/>
      <c r="S34" s="19">
        <f t="shared" si="5"/>
        <v>0.65365208709964651</v>
      </c>
      <c r="T34" s="19">
        <f t="shared" si="6"/>
        <v>0.65365208709964651</v>
      </c>
      <c r="U34" s="19">
        <v>7.8019999999999996</v>
      </c>
      <c r="V34" s="19">
        <v>5.3807999999999998</v>
      </c>
      <c r="W34" s="19">
        <v>5.9480000000000004</v>
      </c>
      <c r="X34" s="19">
        <v>4.3848000000000003</v>
      </c>
      <c r="Y34" s="19">
        <v>4.6928000000000001</v>
      </c>
      <c r="Z34" s="19">
        <v>7.8936000000000011</v>
      </c>
      <c r="AA34" s="26" t="s">
        <v>80</v>
      </c>
      <c r="AB34" s="19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68</v>
      </c>
      <c r="B35" s="1" t="s">
        <v>40</v>
      </c>
      <c r="C35" s="1">
        <v>30.074999999999999</v>
      </c>
      <c r="D35" s="1"/>
      <c r="E35" s="1">
        <v>29.074999999999999</v>
      </c>
      <c r="F35" s="1"/>
      <c r="G35" s="9">
        <v>1</v>
      </c>
      <c r="H35" s="1">
        <v>120</v>
      </c>
      <c r="I35" s="1">
        <v>8785198</v>
      </c>
      <c r="J35" s="1">
        <v>41.4</v>
      </c>
      <c r="K35" s="1">
        <f t="shared" si="2"/>
        <v>-12.324999999999999</v>
      </c>
      <c r="L35" s="1"/>
      <c r="M35" s="1"/>
      <c r="N35" s="1">
        <v>142.60980000000001</v>
      </c>
      <c r="O35" s="1">
        <f t="shared" si="10"/>
        <v>5.8149999999999995</v>
      </c>
      <c r="P35" s="5">
        <v>120</v>
      </c>
      <c r="Q35" s="5">
        <v>300</v>
      </c>
      <c r="R35" s="1"/>
      <c r="S35" s="1">
        <f t="shared" si="5"/>
        <v>45.16075666380052</v>
      </c>
      <c r="T35" s="1">
        <f t="shared" si="6"/>
        <v>24.524471195184869</v>
      </c>
      <c r="U35" s="1">
        <v>9.5936000000000003</v>
      </c>
      <c r="V35" s="1">
        <v>5.3456000000000001</v>
      </c>
      <c r="W35" s="1">
        <v>6.918000000000001</v>
      </c>
      <c r="X35" s="1">
        <v>2.4971999999999999</v>
      </c>
      <c r="Y35" s="1">
        <v>6.7471999999999994</v>
      </c>
      <c r="Z35" s="1">
        <v>9.4359999999999999</v>
      </c>
      <c r="AA35" s="1"/>
      <c r="AB35" s="1">
        <f t="shared" si="4"/>
        <v>120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6" t="s">
        <v>69</v>
      </c>
      <c r="B36" s="7" t="s">
        <v>40</v>
      </c>
      <c r="C36" s="7"/>
      <c r="D36" s="7"/>
      <c r="E36" s="7"/>
      <c r="F36" s="8"/>
      <c r="G36" s="9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24">
        <v>94.013000000000019</v>
      </c>
      <c r="O36" s="1">
        <f t="shared" si="10"/>
        <v>0</v>
      </c>
      <c r="P36" s="5">
        <v>200</v>
      </c>
      <c r="Q36" s="5">
        <v>400</v>
      </c>
      <c r="R36" s="1"/>
      <c r="S36" s="1" t="e">
        <f>(F36+P36)/O36</f>
        <v>#DIV/0!</v>
      </c>
      <c r="T36" s="1" t="e">
        <f t="shared" si="6"/>
        <v>#DIV/0!</v>
      </c>
      <c r="U36" s="1">
        <v>0</v>
      </c>
      <c r="V36" s="1">
        <v>-1.8340000000000001</v>
      </c>
      <c r="W36" s="1">
        <v>1.4139999999999999</v>
      </c>
      <c r="X36" s="1">
        <v>0.92599999999999993</v>
      </c>
      <c r="Y36" s="1">
        <v>0.46200000000000002</v>
      </c>
      <c r="Z36" s="1">
        <v>0</v>
      </c>
      <c r="AA36" s="24" t="s">
        <v>70</v>
      </c>
      <c r="AB36" s="1">
        <f t="shared" si="4"/>
        <v>200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5" t="s">
        <v>54</v>
      </c>
      <c r="B37" s="16" t="s">
        <v>40</v>
      </c>
      <c r="C37" s="16">
        <v>74.484999999999999</v>
      </c>
      <c r="D37" s="16"/>
      <c r="E37" s="16">
        <v>64.495999999999995</v>
      </c>
      <c r="F37" s="17">
        <v>-8.5999999999999993E-2</v>
      </c>
      <c r="G37" s="18">
        <v>0</v>
      </c>
      <c r="H37" s="19" t="e">
        <v>#N/A</v>
      </c>
      <c r="I37" s="19" t="s">
        <v>55</v>
      </c>
      <c r="J37" s="19">
        <v>74.399000000000001</v>
      </c>
      <c r="K37" s="19">
        <f t="shared" ref="K37" si="11">E37-J37</f>
        <v>-9.9030000000000058</v>
      </c>
      <c r="L37" s="19"/>
      <c r="M37" s="19"/>
      <c r="N37" s="19"/>
      <c r="O37" s="19">
        <f t="shared" ref="O37" si="12">E37/5</f>
        <v>12.899199999999999</v>
      </c>
      <c r="P37" s="20"/>
      <c r="Q37" s="20"/>
      <c r="R37" s="19"/>
      <c r="S37" s="19">
        <f t="shared" si="5"/>
        <v>-6.6670801290002486E-3</v>
      </c>
      <c r="T37" s="19">
        <f t="shared" si="6"/>
        <v>-6.6670801290002486E-3</v>
      </c>
      <c r="U37" s="19">
        <v>9.3610000000000007</v>
      </c>
      <c r="V37" s="19">
        <v>8.3767999999999994</v>
      </c>
      <c r="W37" s="19">
        <v>3.6819999999999999</v>
      </c>
      <c r="X37" s="19">
        <v>12.52</v>
      </c>
      <c r="Y37" s="19">
        <v>9.0939999999999994</v>
      </c>
      <c r="Z37" s="19">
        <v>4.1588000000000003</v>
      </c>
      <c r="AA37" s="19"/>
      <c r="AB37" s="19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71</v>
      </c>
      <c r="B38" s="1" t="s">
        <v>30</v>
      </c>
      <c r="C38" s="1">
        <v>17</v>
      </c>
      <c r="D38" s="1">
        <v>1653</v>
      </c>
      <c r="E38" s="1">
        <v>449</v>
      </c>
      <c r="F38" s="1">
        <v>1216</v>
      </c>
      <c r="G38" s="9">
        <v>0.1</v>
      </c>
      <c r="H38" s="1">
        <v>60</v>
      </c>
      <c r="I38" s="1">
        <v>8444187</v>
      </c>
      <c r="J38" s="1">
        <v>449</v>
      </c>
      <c r="K38" s="1">
        <f t="shared" si="2"/>
        <v>0</v>
      </c>
      <c r="L38" s="1"/>
      <c r="M38" s="1"/>
      <c r="N38" s="1">
        <v>73.399999999999864</v>
      </c>
      <c r="O38" s="1">
        <f t="shared" ref="O38:O45" si="13">E38/5</f>
        <v>89.8</v>
      </c>
      <c r="P38" s="5">
        <v>410</v>
      </c>
      <c r="Q38" s="5"/>
      <c r="R38" s="1"/>
      <c r="S38" s="1">
        <f t="shared" si="5"/>
        <v>18.924276169265031</v>
      </c>
      <c r="T38" s="1">
        <f t="shared" si="6"/>
        <v>14.358574610244988</v>
      </c>
      <c r="U38" s="1">
        <v>95.8</v>
      </c>
      <c r="V38" s="1">
        <v>125.2</v>
      </c>
      <c r="W38" s="1">
        <v>104.8</v>
      </c>
      <c r="X38" s="1">
        <v>124.6</v>
      </c>
      <c r="Y38" s="1">
        <v>133.19999999999999</v>
      </c>
      <c r="Z38" s="1">
        <v>36.799999999999997</v>
      </c>
      <c r="AA38" s="1"/>
      <c r="AB38" s="1">
        <f t="shared" si="4"/>
        <v>41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72</v>
      </c>
      <c r="B39" s="1" t="s">
        <v>30</v>
      </c>
      <c r="C39" s="1">
        <v>137</v>
      </c>
      <c r="D39" s="1">
        <v>744</v>
      </c>
      <c r="E39" s="1">
        <v>246</v>
      </c>
      <c r="F39" s="1">
        <v>605</v>
      </c>
      <c r="G39" s="9">
        <v>0.1</v>
      </c>
      <c r="H39" s="1">
        <v>90</v>
      </c>
      <c r="I39" s="1">
        <v>8444194</v>
      </c>
      <c r="J39" s="1">
        <v>251</v>
      </c>
      <c r="K39" s="1">
        <f t="shared" si="2"/>
        <v>-5</v>
      </c>
      <c r="L39" s="1"/>
      <c r="M39" s="1"/>
      <c r="N39" s="1">
        <v>206.0000000000002</v>
      </c>
      <c r="O39" s="1">
        <f t="shared" si="13"/>
        <v>49.2</v>
      </c>
      <c r="P39" s="5">
        <v>120</v>
      </c>
      <c r="Q39" s="5"/>
      <c r="R39" s="1"/>
      <c r="S39" s="1">
        <f t="shared" si="5"/>
        <v>18.922764227642279</v>
      </c>
      <c r="T39" s="1">
        <f t="shared" si="6"/>
        <v>16.483739837398378</v>
      </c>
      <c r="U39" s="1">
        <v>60.4</v>
      </c>
      <c r="V39" s="1">
        <v>69.599999999999994</v>
      </c>
      <c r="W39" s="1">
        <v>58.6</v>
      </c>
      <c r="X39" s="1">
        <v>71.2</v>
      </c>
      <c r="Y39" s="1">
        <v>65</v>
      </c>
      <c r="Z39" s="1">
        <v>82.2</v>
      </c>
      <c r="AA39" s="1"/>
      <c r="AB39" s="1">
        <f t="shared" si="4"/>
        <v>12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" t="s">
        <v>73</v>
      </c>
      <c r="B40" s="1" t="s">
        <v>30</v>
      </c>
      <c r="C40" s="1">
        <v>95</v>
      </c>
      <c r="D40" s="1">
        <v>520</v>
      </c>
      <c r="E40" s="1">
        <v>155</v>
      </c>
      <c r="F40" s="1">
        <v>437</v>
      </c>
      <c r="G40" s="9">
        <v>0.2</v>
      </c>
      <c r="H40" s="1">
        <v>120</v>
      </c>
      <c r="I40" s="1">
        <v>783798</v>
      </c>
      <c r="J40" s="1">
        <v>157</v>
      </c>
      <c r="K40" s="1">
        <f t="shared" si="2"/>
        <v>-2</v>
      </c>
      <c r="L40" s="1"/>
      <c r="M40" s="1"/>
      <c r="N40" s="1"/>
      <c r="O40" s="1">
        <f t="shared" si="13"/>
        <v>31</v>
      </c>
      <c r="P40" s="5">
        <v>150</v>
      </c>
      <c r="Q40" s="5"/>
      <c r="R40" s="1"/>
      <c r="S40" s="1">
        <f t="shared" si="5"/>
        <v>18.93548387096774</v>
      </c>
      <c r="T40" s="1">
        <f t="shared" si="6"/>
        <v>14.096774193548388</v>
      </c>
      <c r="U40" s="1">
        <v>23.6</v>
      </c>
      <c r="V40" s="1">
        <v>20</v>
      </c>
      <c r="W40" s="1">
        <v>33.799999999999997</v>
      </c>
      <c r="X40" s="1">
        <v>32.4</v>
      </c>
      <c r="Y40" s="1">
        <v>24.8</v>
      </c>
      <c r="Z40" s="1">
        <v>23.6</v>
      </c>
      <c r="AA40" s="1"/>
      <c r="AB40" s="1">
        <f t="shared" si="4"/>
        <v>30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6" t="s">
        <v>74</v>
      </c>
      <c r="B41" s="7" t="s">
        <v>40</v>
      </c>
      <c r="C41" s="7">
        <v>-7.0519999999999996</v>
      </c>
      <c r="D41" s="7">
        <v>131.32400000000001</v>
      </c>
      <c r="E41" s="7">
        <v>109.188</v>
      </c>
      <c r="F41" s="8">
        <v>15.084</v>
      </c>
      <c r="G41" s="9">
        <v>1</v>
      </c>
      <c r="H41" s="1">
        <v>120</v>
      </c>
      <c r="I41" s="1">
        <v>783811</v>
      </c>
      <c r="J41" s="1">
        <v>126</v>
      </c>
      <c r="K41" s="1">
        <f t="shared" si="2"/>
        <v>-16.811999999999998</v>
      </c>
      <c r="L41" s="1"/>
      <c r="M41" s="1"/>
      <c r="N41" s="1">
        <v>326.04520000000002</v>
      </c>
      <c r="O41" s="1">
        <f t="shared" si="13"/>
        <v>21.837600000000002</v>
      </c>
      <c r="P41" s="5">
        <v>700</v>
      </c>
      <c r="Q41" s="5">
        <v>1200</v>
      </c>
      <c r="R41" s="1"/>
      <c r="S41" s="1">
        <f t="shared" si="5"/>
        <v>47.675990035535037</v>
      </c>
      <c r="T41" s="1">
        <f t="shared" si="6"/>
        <v>15.621185478257685</v>
      </c>
      <c r="U41" s="1">
        <v>1.2727999999999999</v>
      </c>
      <c r="V41" s="1">
        <v>9.3704000000000001</v>
      </c>
      <c r="W41" s="1">
        <v>21.301200000000001</v>
      </c>
      <c r="X41" s="1">
        <v>33.6462</v>
      </c>
      <c r="Y41" s="1">
        <v>25.2684</v>
      </c>
      <c r="Z41" s="1">
        <v>24.370799999999999</v>
      </c>
      <c r="AA41" s="1"/>
      <c r="AB41" s="1">
        <f t="shared" si="4"/>
        <v>700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5.75" thickBot="1" x14ac:dyDescent="0.3">
      <c r="A42" s="15" t="s">
        <v>75</v>
      </c>
      <c r="B42" s="16" t="s">
        <v>40</v>
      </c>
      <c r="C42" s="16">
        <v>148.452</v>
      </c>
      <c r="D42" s="16">
        <v>9.5749999999999993</v>
      </c>
      <c r="E42" s="16">
        <v>157.90299999999999</v>
      </c>
      <c r="F42" s="17">
        <v>0.124</v>
      </c>
      <c r="G42" s="18">
        <v>0</v>
      </c>
      <c r="H42" s="19" t="e">
        <v>#N/A</v>
      </c>
      <c r="I42" s="19" t="s">
        <v>55</v>
      </c>
      <c r="J42" s="19">
        <v>160</v>
      </c>
      <c r="K42" s="19">
        <f t="shared" si="2"/>
        <v>-2.0970000000000084</v>
      </c>
      <c r="L42" s="19"/>
      <c r="M42" s="19"/>
      <c r="N42" s="19"/>
      <c r="O42" s="19">
        <f t="shared" si="13"/>
        <v>31.580599999999997</v>
      </c>
      <c r="P42" s="20"/>
      <c r="Q42" s="20"/>
      <c r="R42" s="19"/>
      <c r="S42" s="19">
        <f t="shared" si="5"/>
        <v>3.9264611818648158E-3</v>
      </c>
      <c r="T42" s="19">
        <f t="shared" si="6"/>
        <v>3.9264611818648158E-3</v>
      </c>
      <c r="U42" s="19">
        <v>31.589600000000001</v>
      </c>
      <c r="V42" s="19">
        <v>14.271599999999999</v>
      </c>
      <c r="W42" s="19">
        <v>0</v>
      </c>
      <c r="X42" s="19">
        <v>0</v>
      </c>
      <c r="Y42" s="19">
        <v>0</v>
      </c>
      <c r="Z42" s="19">
        <v>0</v>
      </c>
      <c r="AA42" s="19"/>
      <c r="AB42" s="19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76</v>
      </c>
      <c r="B43" s="1" t="s">
        <v>30</v>
      </c>
      <c r="C43" s="1">
        <v>58</v>
      </c>
      <c r="D43" s="1">
        <v>403</v>
      </c>
      <c r="E43" s="1">
        <v>156</v>
      </c>
      <c r="F43" s="1">
        <v>305</v>
      </c>
      <c r="G43" s="9">
        <v>0.2</v>
      </c>
      <c r="H43" s="1">
        <v>120</v>
      </c>
      <c r="I43" s="1">
        <v>783804</v>
      </c>
      <c r="J43" s="1">
        <v>166</v>
      </c>
      <c r="K43" s="1">
        <f t="shared" si="2"/>
        <v>-10</v>
      </c>
      <c r="L43" s="1"/>
      <c r="M43" s="1"/>
      <c r="N43" s="1">
        <v>82</v>
      </c>
      <c r="O43" s="1">
        <f t="shared" si="13"/>
        <v>31.2</v>
      </c>
      <c r="P43" s="5">
        <v>240</v>
      </c>
      <c r="Q43" s="5"/>
      <c r="R43" s="1"/>
      <c r="S43" s="1">
        <f t="shared" si="5"/>
        <v>20.096153846153847</v>
      </c>
      <c r="T43" s="1">
        <f t="shared" si="6"/>
        <v>12.403846153846153</v>
      </c>
      <c r="U43" s="1">
        <v>30</v>
      </c>
      <c r="V43" s="1">
        <v>21.2</v>
      </c>
      <c r="W43" s="1">
        <v>28.2</v>
      </c>
      <c r="X43" s="1">
        <v>0</v>
      </c>
      <c r="Y43" s="1">
        <v>10</v>
      </c>
      <c r="Z43" s="1">
        <v>24.6</v>
      </c>
      <c r="AA43" s="1"/>
      <c r="AB43" s="1">
        <f t="shared" si="4"/>
        <v>48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6" t="s">
        <v>77</v>
      </c>
      <c r="B44" s="7" t="s">
        <v>40</v>
      </c>
      <c r="C44" s="7">
        <v>-47.332999999999998</v>
      </c>
      <c r="D44" s="7">
        <v>205.40600000000001</v>
      </c>
      <c r="E44" s="7">
        <v>158.07300000000001</v>
      </c>
      <c r="F44" s="8"/>
      <c r="G44" s="9">
        <v>1</v>
      </c>
      <c r="H44" s="1">
        <v>120</v>
      </c>
      <c r="I44" s="1">
        <v>783828</v>
      </c>
      <c r="J44" s="1">
        <v>184.5</v>
      </c>
      <c r="K44" s="1">
        <f t="shared" si="2"/>
        <v>-26.426999999999992</v>
      </c>
      <c r="L44" s="1"/>
      <c r="M44" s="1"/>
      <c r="N44" s="1">
        <v>961.62659999999994</v>
      </c>
      <c r="O44" s="1">
        <f t="shared" si="13"/>
        <v>31.614600000000003</v>
      </c>
      <c r="P44" s="5">
        <v>1300</v>
      </c>
      <c r="Q44" s="5">
        <v>600</v>
      </c>
      <c r="R44" s="1"/>
      <c r="S44" s="1">
        <f t="shared" si="5"/>
        <v>71.537409930854722</v>
      </c>
      <c r="T44" s="1">
        <f t="shared" si="6"/>
        <v>30.417168017308455</v>
      </c>
      <c r="U44" s="1">
        <v>48.161200000000001</v>
      </c>
      <c r="V44" s="1">
        <v>61.755800000000001</v>
      </c>
      <c r="W44" s="1">
        <v>53.355999999999987</v>
      </c>
      <c r="X44" s="1">
        <v>34.122599999999998</v>
      </c>
      <c r="Y44" s="1">
        <v>37.687399999999997</v>
      </c>
      <c r="Z44" s="1">
        <v>53.072400000000002</v>
      </c>
      <c r="AA44" s="1"/>
      <c r="AB44" s="1">
        <f t="shared" si="4"/>
        <v>1300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15" t="s">
        <v>78</v>
      </c>
      <c r="B45" s="16" t="s">
        <v>40</v>
      </c>
      <c r="C45" s="16">
        <v>51.042000000000002</v>
      </c>
      <c r="D45" s="16"/>
      <c r="E45" s="16">
        <v>43.738</v>
      </c>
      <c r="F45" s="17">
        <v>2E-3</v>
      </c>
      <c r="G45" s="18">
        <v>0</v>
      </c>
      <c r="H45" s="19" t="e">
        <v>#N/A</v>
      </c>
      <c r="I45" s="19" t="s">
        <v>55</v>
      </c>
      <c r="J45" s="19">
        <v>62</v>
      </c>
      <c r="K45" s="19">
        <f t="shared" si="2"/>
        <v>-18.262</v>
      </c>
      <c r="L45" s="19"/>
      <c r="M45" s="19"/>
      <c r="N45" s="19"/>
      <c r="O45" s="19">
        <f t="shared" si="13"/>
        <v>8.7476000000000003</v>
      </c>
      <c r="P45" s="20"/>
      <c r="Q45" s="20"/>
      <c r="R45" s="19"/>
      <c r="S45" s="19">
        <f t="shared" si="5"/>
        <v>2.286341396497325E-4</v>
      </c>
      <c r="T45" s="19">
        <f t="shared" si="6"/>
        <v>2.286341396497325E-4</v>
      </c>
      <c r="U45" s="19">
        <v>16.68</v>
      </c>
      <c r="V45" s="19">
        <v>0</v>
      </c>
      <c r="W45" s="19">
        <v>4.1176000000000004</v>
      </c>
      <c r="X45" s="19">
        <v>27.382200000000001</v>
      </c>
      <c r="Y45" s="19">
        <v>18.027000000000001</v>
      </c>
      <c r="Z45" s="19">
        <v>19.302399999999999</v>
      </c>
      <c r="AA45" s="19"/>
      <c r="AB45" s="19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5.75" thickBot="1" x14ac:dyDescent="0.3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6" t="s">
        <v>33</v>
      </c>
      <c r="B47" s="7" t="s">
        <v>30</v>
      </c>
      <c r="C47" s="7">
        <v>1502</v>
      </c>
      <c r="D47" s="7">
        <v>500</v>
      </c>
      <c r="E47" s="7">
        <v>676</v>
      </c>
      <c r="F47" s="8">
        <v>1320</v>
      </c>
      <c r="G47" s="9">
        <v>0.18</v>
      </c>
      <c r="H47" s="1">
        <v>120</v>
      </c>
      <c r="I47" s="1"/>
      <c r="J47" s="1">
        <v>672</v>
      </c>
      <c r="K47" s="1">
        <f>E47-J47</f>
        <v>4</v>
      </c>
      <c r="L47" s="1"/>
      <c r="M47" s="1"/>
      <c r="N47" s="1">
        <v>2700</v>
      </c>
      <c r="O47" s="1">
        <f t="shared" ref="O47:O49" si="14">E47/5</f>
        <v>135.19999999999999</v>
      </c>
      <c r="P47" s="5"/>
      <c r="Q47" s="5"/>
      <c r="R47" s="1"/>
      <c r="S47" s="1">
        <f t="shared" ref="S47:S49" si="15">(F47+N47+P47)/O47</f>
        <v>29.73372781065089</v>
      </c>
      <c r="T47" s="1">
        <f t="shared" ref="T47:T49" si="16">(F47+N47)/O47</f>
        <v>29.73372781065089</v>
      </c>
      <c r="U47" s="1">
        <v>169</v>
      </c>
      <c r="V47" s="1">
        <v>178.2</v>
      </c>
      <c r="W47" s="1">
        <v>140</v>
      </c>
      <c r="X47" s="1">
        <v>154</v>
      </c>
      <c r="Y47" s="1">
        <v>113.4</v>
      </c>
      <c r="Z47" s="1">
        <v>187.8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5.75" thickBot="1" x14ac:dyDescent="0.3">
      <c r="A48" s="15" t="s">
        <v>35</v>
      </c>
      <c r="B48" s="16" t="s">
        <v>30</v>
      </c>
      <c r="C48" s="16"/>
      <c r="D48" s="16"/>
      <c r="E48" s="16">
        <v>15</v>
      </c>
      <c r="F48" s="17">
        <v>-15</v>
      </c>
      <c r="G48" s="18">
        <v>0</v>
      </c>
      <c r="H48" s="19" t="e">
        <v>#N/A</v>
      </c>
      <c r="I48" s="19" t="s">
        <v>55</v>
      </c>
      <c r="J48" s="19">
        <v>25</v>
      </c>
      <c r="K48" s="19">
        <f>E48-J48</f>
        <v>-10</v>
      </c>
      <c r="L48" s="19"/>
      <c r="M48" s="19"/>
      <c r="N48" s="19"/>
      <c r="O48" s="19">
        <f t="shared" si="14"/>
        <v>3</v>
      </c>
      <c r="P48" s="20"/>
      <c r="Q48" s="20"/>
      <c r="R48" s="19"/>
      <c r="S48" s="19">
        <f t="shared" si="15"/>
        <v>-5</v>
      </c>
      <c r="T48" s="19">
        <f t="shared" si="16"/>
        <v>-5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/>
      <c r="AB48" s="1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34</v>
      </c>
      <c r="B49" s="1" t="s">
        <v>30</v>
      </c>
      <c r="C49" s="1">
        <v>1776</v>
      </c>
      <c r="D49" s="1">
        <v>9500</v>
      </c>
      <c r="E49" s="1">
        <v>1980</v>
      </c>
      <c r="F49" s="1">
        <v>9284</v>
      </c>
      <c r="G49" s="9">
        <v>0.18</v>
      </c>
      <c r="H49" s="1">
        <v>120</v>
      </c>
      <c r="I49" s="1"/>
      <c r="J49" s="1">
        <v>2014</v>
      </c>
      <c r="K49" s="1">
        <f>E49-J49</f>
        <v>-34</v>
      </c>
      <c r="L49" s="1"/>
      <c r="M49" s="1"/>
      <c r="N49" s="1"/>
      <c r="O49" s="1">
        <f t="shared" si="14"/>
        <v>396</v>
      </c>
      <c r="P49" s="5">
        <v>1500</v>
      </c>
      <c r="Q49" s="5"/>
      <c r="R49" s="1"/>
      <c r="S49" s="1">
        <f t="shared" si="15"/>
        <v>27.232323232323232</v>
      </c>
      <c r="T49" s="1">
        <f t="shared" si="16"/>
        <v>23.444444444444443</v>
      </c>
      <c r="U49" s="1">
        <v>359.2</v>
      </c>
      <c r="V49" s="1">
        <v>415.8</v>
      </c>
      <c r="W49" s="1">
        <v>388.2</v>
      </c>
      <c r="X49" s="1">
        <v>317.2</v>
      </c>
      <c r="Y49" s="1">
        <v>325.60000000000002</v>
      </c>
      <c r="Z49" s="1">
        <v>351.2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1" spans="1:48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B45" xr:uid="{4F0294C9-DA6A-4160-BC66-7EA3E06B39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2024-09-09T09:47:25Z</dcterms:created>
  <dcterms:modified xsi:type="dcterms:W3CDTF">2024-09-16T11:50:40Z</dcterms:modified>
</cp:coreProperties>
</file>