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6,09,24 Ост СЫР филиалы\"/>
    </mc:Choice>
  </mc:AlternateContent>
  <xr:revisionPtr revIDLastSave="0" documentId="13_ncr:1_{2184E4C4-9888-48C4-89B6-46311A91DE3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9" i="1" l="1"/>
  <c r="O49" i="1"/>
  <c r="T49" i="1" s="1"/>
  <c r="K49" i="1"/>
  <c r="H49" i="1"/>
  <c r="T48" i="1"/>
  <c r="O48" i="1"/>
  <c r="S48" i="1" s="1"/>
  <c r="K48" i="1"/>
  <c r="O47" i="1"/>
  <c r="T47" i="1" s="1"/>
  <c r="K47" i="1"/>
  <c r="AB45" i="1"/>
  <c r="O45" i="1"/>
  <c r="T45" i="1" s="1"/>
  <c r="K45" i="1"/>
  <c r="H45" i="1"/>
  <c r="AB44" i="1"/>
  <c r="O44" i="1"/>
  <c r="T44" i="1" s="1"/>
  <c r="K44" i="1"/>
  <c r="AB43" i="1"/>
  <c r="T43" i="1"/>
  <c r="O43" i="1"/>
  <c r="S43" i="1" s="1"/>
  <c r="K43" i="1"/>
  <c r="AB42" i="1"/>
  <c r="O42" i="1"/>
  <c r="T42" i="1" s="1"/>
  <c r="K42" i="1"/>
  <c r="H42" i="1"/>
  <c r="AB41" i="1"/>
  <c r="S41" i="1"/>
  <c r="O41" i="1"/>
  <c r="T41" i="1" s="1"/>
  <c r="K41" i="1"/>
  <c r="AB40" i="1"/>
  <c r="T40" i="1"/>
  <c r="O40" i="1"/>
  <c r="S40" i="1" s="1"/>
  <c r="K40" i="1"/>
  <c r="O39" i="1"/>
  <c r="P39" i="1" s="1"/>
  <c r="K39" i="1"/>
  <c r="O38" i="1"/>
  <c r="K38" i="1"/>
  <c r="AB37" i="1"/>
  <c r="S37" i="1"/>
  <c r="O37" i="1"/>
  <c r="T37" i="1" s="1"/>
  <c r="K37" i="1"/>
  <c r="H37" i="1"/>
  <c r="AB36" i="1"/>
  <c r="O36" i="1"/>
  <c r="T36" i="1" s="1"/>
  <c r="K36" i="1"/>
  <c r="AB35" i="1"/>
  <c r="O35" i="1"/>
  <c r="T35" i="1" s="1"/>
  <c r="K35" i="1"/>
  <c r="AB34" i="1"/>
  <c r="O34" i="1"/>
  <c r="T34" i="1" s="1"/>
  <c r="K34" i="1"/>
  <c r="O33" i="1"/>
  <c r="K33" i="1"/>
  <c r="O32" i="1"/>
  <c r="K32" i="1"/>
  <c r="AB31" i="1"/>
  <c r="O31" i="1"/>
  <c r="T31" i="1" s="1"/>
  <c r="K31" i="1"/>
  <c r="H31" i="1"/>
  <c r="O30" i="1"/>
  <c r="K30" i="1"/>
  <c r="O29" i="1"/>
  <c r="K29" i="1"/>
  <c r="AB28" i="1"/>
  <c r="S28" i="1"/>
  <c r="O28" i="1"/>
  <c r="T28" i="1" s="1"/>
  <c r="K28" i="1"/>
  <c r="AB27" i="1"/>
  <c r="T27" i="1"/>
  <c r="O27" i="1"/>
  <c r="S27" i="1" s="1"/>
  <c r="K27" i="1"/>
  <c r="O26" i="1"/>
  <c r="P26" i="1" s="1"/>
  <c r="K26" i="1"/>
  <c r="AB25" i="1"/>
  <c r="O25" i="1"/>
  <c r="T25" i="1" s="1"/>
  <c r="K25" i="1"/>
  <c r="H25" i="1"/>
  <c r="AB24" i="1"/>
  <c r="O24" i="1"/>
  <c r="S24" i="1" s="1"/>
  <c r="K24" i="1"/>
  <c r="AB23" i="1"/>
  <c r="O23" i="1"/>
  <c r="T23" i="1" s="1"/>
  <c r="K23" i="1"/>
  <c r="H23" i="1"/>
  <c r="AB22" i="1"/>
  <c r="O22" i="1"/>
  <c r="T22" i="1" s="1"/>
  <c r="K22" i="1"/>
  <c r="H22" i="1"/>
  <c r="AB21" i="1"/>
  <c r="O21" i="1"/>
  <c r="T21" i="1" s="1"/>
  <c r="K21" i="1"/>
  <c r="AB20" i="1"/>
  <c r="T20" i="1"/>
  <c r="O20" i="1"/>
  <c r="S20" i="1" s="1"/>
  <c r="K20" i="1"/>
  <c r="H20" i="1"/>
  <c r="AB19" i="1"/>
  <c r="O19" i="1"/>
  <c r="T19" i="1" s="1"/>
  <c r="K19" i="1"/>
  <c r="O18" i="1"/>
  <c r="K18" i="1"/>
  <c r="AB17" i="1"/>
  <c r="T17" i="1"/>
  <c r="O17" i="1"/>
  <c r="S17" i="1" s="1"/>
  <c r="K17" i="1"/>
  <c r="H17" i="1"/>
  <c r="O16" i="1"/>
  <c r="K16" i="1"/>
  <c r="AB15" i="1"/>
  <c r="O15" i="1"/>
  <c r="S15" i="1" s="1"/>
  <c r="K15" i="1"/>
  <c r="H15" i="1"/>
  <c r="AB14" i="1"/>
  <c r="O14" i="1"/>
  <c r="T14" i="1" s="1"/>
  <c r="K14" i="1"/>
  <c r="AB13" i="1"/>
  <c r="O13" i="1"/>
  <c r="T13" i="1" s="1"/>
  <c r="K13" i="1"/>
  <c r="O12" i="1"/>
  <c r="K12" i="1"/>
  <c r="AB11" i="1"/>
  <c r="O11" i="1"/>
  <c r="S11" i="1" s="1"/>
  <c r="K11" i="1"/>
  <c r="AB10" i="1"/>
  <c r="O10" i="1"/>
  <c r="T10" i="1" s="1"/>
  <c r="K10" i="1"/>
  <c r="AB9" i="1"/>
  <c r="O9" i="1"/>
  <c r="P9" i="1" s="1"/>
  <c r="K9" i="1"/>
  <c r="O8" i="1"/>
  <c r="K8" i="1"/>
  <c r="O7" i="1"/>
  <c r="P7" i="1" s="1"/>
  <c r="K7" i="1"/>
  <c r="AB6" i="1"/>
  <c r="O6" i="1"/>
  <c r="T6" i="1" s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7" i="1" l="1"/>
  <c r="S10" i="1"/>
  <c r="T11" i="1"/>
  <c r="S13" i="1"/>
  <c r="S14" i="1"/>
  <c r="T8" i="1"/>
  <c r="P8" i="1"/>
  <c r="AB8" i="1" s="1"/>
  <c r="T16" i="1"/>
  <c r="P16" i="1"/>
  <c r="T24" i="1"/>
  <c r="T30" i="1"/>
  <c r="P30" i="1"/>
  <c r="P32" i="1"/>
  <c r="AB32" i="1" s="1"/>
  <c r="T33" i="1"/>
  <c r="P33" i="1"/>
  <c r="T38" i="1"/>
  <c r="P38" i="1"/>
  <c r="T9" i="1"/>
  <c r="T12" i="1"/>
  <c r="P12" i="1"/>
  <c r="T15" i="1"/>
  <c r="K5" i="1"/>
  <c r="T18" i="1"/>
  <c r="P18" i="1"/>
  <c r="S25" i="1"/>
  <c r="T26" i="1"/>
  <c r="T29" i="1"/>
  <c r="P29" i="1"/>
  <c r="AB29" i="1" s="1"/>
  <c r="T32" i="1"/>
  <c r="S36" i="1"/>
  <c r="T39" i="1"/>
  <c r="S39" i="1"/>
  <c r="AB39" i="1"/>
  <c r="S26" i="1"/>
  <c r="AB26" i="1"/>
  <c r="S7" i="1"/>
  <c r="S9" i="1"/>
  <c r="S22" i="1"/>
  <c r="S35" i="1"/>
  <c r="S47" i="1"/>
  <c r="S44" i="1"/>
  <c r="S29" i="1"/>
  <c r="S31" i="1"/>
  <c r="S42" i="1"/>
  <c r="O5" i="1"/>
  <c r="S6" i="1"/>
  <c r="S21" i="1"/>
  <c r="S23" i="1"/>
  <c r="AB7" i="1"/>
  <c r="S19" i="1"/>
  <c r="S34" i="1"/>
  <c r="S45" i="1"/>
  <c r="S32" i="1" l="1"/>
  <c r="S8" i="1"/>
  <c r="S16" i="1"/>
  <c r="AB16" i="1"/>
  <c r="AB38" i="1"/>
  <c r="S38" i="1"/>
  <c r="AB18" i="1"/>
  <c r="AB5" i="1" s="1"/>
  <c r="S18" i="1"/>
  <c r="S30" i="1"/>
  <c r="AB30" i="1"/>
  <c r="P5" i="1"/>
  <c r="AB12" i="1"/>
  <c r="S12" i="1"/>
  <c r="AB33" i="1"/>
  <c r="S33" i="1"/>
</calcChain>
</file>

<file path=xl/sharedStrings.xml><?xml version="1.0" encoding="utf-8"?>
<sst xmlns="http://schemas.openxmlformats.org/spreadsheetml/2006/main" count="148" uniqueCount="87">
  <si>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</si>
  <si>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</si>
  <si>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</si>
  <si>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</si>
  <si>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</si>
  <si>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</si>
  <si>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</si>
  <si>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</si>
  <si>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</si>
  <si>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</si>
  <si>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</si>
  <si>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</si>
  <si>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</si>
  <si>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</si>
  <si>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</si>
  <si>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</si>
  <si>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</si>
  <si>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</si>
  <si>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</si>
  <si>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</si>
  <si>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</si>
  <si>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</si>
  <si>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</si>
  <si>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09,09,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</si>
  <si>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</si>
  <si>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</si>
  <si>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</si>
  <si>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</si>
  <si>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</si>
  <si>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</si>
  <si>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</si>
  <si>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</si>
  <si>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</si>
  <si>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</si>
  <si>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</si>
  <si>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</si>
  <si>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необходимо увеличить продажи</t>
  </si>
  <si>
    <t>Сыр "Пармезан" с массовой долей жира в сухом веществе 40%  Останкино</t>
  </si>
  <si>
    <t>кг</t>
  </si>
  <si>
    <t>09,09,24 отгрузили 13кг из 32кг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</si>
  <si>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</si>
  <si>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</si>
  <si>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Гауда  45% 200гр     Останкино</t>
  </si>
  <si>
    <t>дубль</t>
  </si>
  <si>
    <t>Сыр ПАПА МОЖЕТ "Голландский традиционный" 45% 180 гр (10шт)  Останкино</t>
  </si>
  <si>
    <t>Сыр Папа Может Голландский  45% 200гр     Останкино</t>
  </si>
  <si>
    <t>Сыр ПАПА МОЖЕТ "Министерский" 180 г фасованный массовая  Останкино</t>
  </si>
  <si>
    <t>09,09,24 завод не отгрузил</t>
  </si>
  <si>
    <t>Сыр ПАПА МОЖЕТ "Папин завтрак"  45% 180 г  Останкино</t>
  </si>
  <si>
    <t>Сыр Папа Может Папин Завтрак 50% 200г  Останкино</t>
  </si>
  <si>
    <t>Сыр ПАПА МОЖЕТ "Российский традиционный"45 % 180 г Останкино</t>
  </si>
  <si>
    <t>Сыр Папа Может Российский  50% 200гр   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</si>
  <si>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</si>
  <si>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</si>
  <si>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</si>
  <si>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</si>
  <si>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</si>
  <si>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</si>
  <si>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</si>
  <si>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28,08 400кг)/ нет в бланке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</si>
  <si>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</si>
  <si>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</si>
  <si>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</si>
  <si>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</si>
  <si>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</si>
  <si>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</si>
  <si>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</si>
  <si>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</si>
  <si>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</si>
  <si>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</si>
  <si>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09,09,24 отгрузили 77кг из 143кг</t>
  </si>
  <si>
    <t>Сыр полутвердый "Тильзитер" с массовой долей жира в пересчете на сухое вещество 45%. 1/5  Останкино</t>
  </si>
  <si>
    <t>09,09,24 завод не отгрузит / поступление товара 23,09</t>
  </si>
  <si>
    <t>Сыр Папа Может "Тильзитер" массовая доля жира в сухом веществе 45 %.брусок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</si>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</sst>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3D69B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6" tint="0.39988402966399123"/>
        <bgColor rgb="FFFFCC99"/>
      </patternFill>
    </fill>
    <fill>
      <patternFill patternType="solid">
        <fgColor theme="7" tint="0.39988402966399123"/>
        <bgColor rgb="FF969696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1" fillId="0" borderId="0" xfId="1" applyNumberFormat="1"/>
    <xf numFmtId="2" fontId="1" fillId="0" borderId="0" xfId="1" applyNumberFormat="1"/>
    <xf numFmtId="164" fontId="1" fillId="0" borderId="0" xfId="1" applyNumberFormat="1" applyAlignment="1">
      <alignment horizontal="center"/>
    </xf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center"/>
    </xf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0" xfId="1" applyNumberFormat="1" applyFill="1"/>
    <xf numFmtId="164" fontId="1" fillId="6" borderId="0" xfId="1" applyNumberFormat="1" applyFill="1"/>
    <xf numFmtId="164" fontId="1" fillId="6" borderId="1" xfId="1" applyNumberFormat="1" applyFill="1" applyBorder="1"/>
    <xf numFmtId="164" fontId="1" fillId="6" borderId="0" xfId="1" applyNumberFormat="1" applyFill="1" applyAlignment="1">
      <alignment horizontal="center"/>
    </xf>
    <xf numFmtId="164" fontId="1" fillId="7" borderId="0" xfId="1" applyNumberFormat="1" applyFill="1"/>
    <xf numFmtId="164" fontId="1" fillId="8" borderId="0" xfId="1" applyNumberFormat="1" applyFill="1"/>
    <xf numFmtId="2" fontId="1" fillId="8" borderId="0" xfId="1" applyNumberFormat="1" applyFill="1"/>
    <xf numFmtId="164" fontId="1" fillId="8" borderId="1" xfId="1" applyNumberFormat="1" applyFill="1" applyBorder="1"/>
    <xf numFmtId="164" fontId="1" fillId="8" borderId="0" xfId="1" applyNumberFormat="1" applyFill="1" applyAlignment="1">
      <alignment horizontal="center"/>
    </xf>
    <xf numFmtId="164" fontId="1" fillId="9" borderId="0" xfId="1" applyNumberFormat="1" applyFill="1"/>
    <xf numFmtId="2" fontId="1" fillId="9" borderId="0" xfId="1" applyNumberFormat="1" applyFill="1"/>
    <xf numFmtId="164" fontId="1" fillId="9" borderId="0" xfId="1" applyNumberFormat="1" applyFill="1" applyAlignment="1">
      <alignment horizontal="center"/>
    </xf>
    <xf numFmtId="164" fontId="1" fillId="10" borderId="1" xfId="1" applyNumberForma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18" sqref="A18"/>
      <selection pane="bottomRight" activeCell="R10" sqref="R10"/>
    </sheetView>
  </sheetViews>
  <sheetFormatPr defaultColWidth="8.5703125" defaultRowHeight="15" x14ac:dyDescent="0.25"/>
  <cols>
    <col min="1" max="1" width="60" customWidth="1"/>
    <col min="2" max="2" width="4" customWidth="1"/>
    <col min="3" max="6" width="6.42578125" customWidth="1"/>
    <col min="7" max="7" width="5.42578125" style="1" customWidth="1"/>
    <col min="8" max="8" width="5.42578125" customWidth="1"/>
    <col min="9" max="9" width="9.5703125" customWidth="1"/>
    <col min="10" max="11" width="6.28515625" customWidth="1"/>
    <col min="12" max="13" width="1.140625" customWidth="1"/>
    <col min="14" max="14" width="6.5703125" customWidth="1"/>
    <col min="15" max="17" width="6.28515625" customWidth="1"/>
    <col min="18" max="18" width="21.85546875" style="2" customWidth="1"/>
    <col min="19" max="20" width="5" customWidth="1"/>
    <col min="21" max="26" width="6" customWidth="1"/>
    <col min="27" max="27" width="44.85546875" customWidth="1"/>
    <col min="28" max="50" width="8" customWidth="1"/>
  </cols>
  <sheetData>
    <row r="1" spans="1:50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8" t="s">
        <v>85</v>
      </c>
      <c r="Q3" s="9" t="s">
        <v>15</v>
      </c>
      <c r="R3" s="10" t="s">
        <v>16</v>
      </c>
      <c r="S3" s="6" t="s">
        <v>17</v>
      </c>
      <c r="T3" s="6" t="s">
        <v>18</v>
      </c>
      <c r="U3" s="6" t="s">
        <v>19</v>
      </c>
      <c r="V3" s="6" t="s">
        <v>19</v>
      </c>
      <c r="W3" s="6" t="s">
        <v>19</v>
      </c>
      <c r="X3" s="6" t="s">
        <v>19</v>
      </c>
      <c r="Y3" s="6" t="s">
        <v>19</v>
      </c>
      <c r="Z3" s="6" t="s">
        <v>19</v>
      </c>
      <c r="AA3" s="6" t="s">
        <v>20</v>
      </c>
      <c r="AB3" s="6" t="s">
        <v>21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22</v>
      </c>
      <c r="O4" s="3" t="s">
        <v>22</v>
      </c>
      <c r="P4" s="3" t="s">
        <v>86</v>
      </c>
      <c r="Q4" s="3"/>
      <c r="R4" s="5"/>
      <c r="S4" s="3"/>
      <c r="T4" s="3"/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25">
      <c r="A5" s="3"/>
      <c r="B5" s="3"/>
      <c r="C5" s="3"/>
      <c r="D5" s="3"/>
      <c r="E5" s="11">
        <f>SUM(E6:E497)</f>
        <v>5343.9650000000001</v>
      </c>
      <c r="F5" s="11">
        <f>SUM(F6:F497)</f>
        <v>18111.752999999997</v>
      </c>
      <c r="G5" s="4"/>
      <c r="H5" s="3"/>
      <c r="I5" s="3"/>
      <c r="J5" s="11">
        <f t="shared" ref="J5:Q5" si="0">SUM(J6:J497)</f>
        <v>5567.7699999999995</v>
      </c>
      <c r="K5" s="11">
        <f t="shared" si="0"/>
        <v>-223.80499999999998</v>
      </c>
      <c r="L5" s="11">
        <f t="shared" si="0"/>
        <v>0</v>
      </c>
      <c r="M5" s="11">
        <f t="shared" si="0"/>
        <v>0</v>
      </c>
      <c r="N5" s="11">
        <f t="shared" si="0"/>
        <v>10202.277399999999</v>
      </c>
      <c r="O5" s="11">
        <f t="shared" si="0"/>
        <v>1068.7929999999999</v>
      </c>
      <c r="P5" s="11">
        <f t="shared" si="0"/>
        <v>4916.1206000000002</v>
      </c>
      <c r="Q5" s="11">
        <f t="shared" si="0"/>
        <v>4380</v>
      </c>
      <c r="R5" s="5"/>
      <c r="S5" s="3"/>
      <c r="T5" s="3"/>
      <c r="U5" s="11">
        <f t="shared" ref="U5:Z5" si="1">SUM(U6:U497)</f>
        <v>1476.4952000000003</v>
      </c>
      <c r="V5" s="11">
        <f t="shared" si="1"/>
        <v>1337.9739999999999</v>
      </c>
      <c r="W5" s="11">
        <f t="shared" si="1"/>
        <v>1516.5518000000002</v>
      </c>
      <c r="X5" s="11">
        <f t="shared" si="1"/>
        <v>1443.0872000000002</v>
      </c>
      <c r="Y5" s="11">
        <f t="shared" si="1"/>
        <v>1549.1138000000003</v>
      </c>
      <c r="Z5" s="11">
        <f t="shared" si="1"/>
        <v>1368.4030000000002</v>
      </c>
      <c r="AA5" s="3"/>
      <c r="AB5" s="11">
        <f>SUM(AB6:AB497)</f>
        <v>1925.5405999999998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25">
      <c r="A6" s="3" t="s">
        <v>29</v>
      </c>
      <c r="B6" s="3" t="s">
        <v>30</v>
      </c>
      <c r="C6" s="3">
        <v>113</v>
      </c>
      <c r="D6" s="3">
        <v>1</v>
      </c>
      <c r="E6" s="3">
        <v>24</v>
      </c>
      <c r="F6" s="3">
        <v>90</v>
      </c>
      <c r="G6" s="4">
        <v>0.14000000000000001</v>
      </c>
      <c r="H6" s="3">
        <v>180</v>
      </c>
      <c r="I6" s="3">
        <v>9988421</v>
      </c>
      <c r="J6" s="3">
        <v>24</v>
      </c>
      <c r="K6" s="3">
        <f t="shared" ref="K6:K45" si="2">E6-J6</f>
        <v>0</v>
      </c>
      <c r="L6" s="3"/>
      <c r="M6" s="3"/>
      <c r="N6" s="3">
        <v>19</v>
      </c>
      <c r="O6" s="3">
        <f t="shared" ref="O6:O45" si="3">E6/5</f>
        <v>4.8</v>
      </c>
      <c r="P6" s="12"/>
      <c r="Q6" s="12"/>
      <c r="R6" s="5"/>
      <c r="S6" s="3">
        <f t="shared" ref="S6:S45" si="4">(F6+N6+P6)/O6</f>
        <v>22.708333333333336</v>
      </c>
      <c r="T6" s="3">
        <f t="shared" ref="T6:T45" si="5">(F6+N6)/O6</f>
        <v>22.708333333333336</v>
      </c>
      <c r="U6" s="3">
        <v>6.6</v>
      </c>
      <c r="V6" s="3">
        <v>3.4</v>
      </c>
      <c r="W6" s="3">
        <v>7.2</v>
      </c>
      <c r="X6" s="3">
        <v>4</v>
      </c>
      <c r="Y6" s="3">
        <v>12.2</v>
      </c>
      <c r="Z6" s="3">
        <v>8.6</v>
      </c>
      <c r="AA6" s="3"/>
      <c r="AB6" s="3">
        <f t="shared" ref="AB6:AB45" si="6">P6*G6</f>
        <v>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25">
      <c r="A7" s="3" t="s">
        <v>31</v>
      </c>
      <c r="B7" s="3" t="s">
        <v>30</v>
      </c>
      <c r="C7" s="3">
        <v>212</v>
      </c>
      <c r="D7" s="3"/>
      <c r="E7" s="3">
        <v>84</v>
      </c>
      <c r="F7" s="3">
        <v>128</v>
      </c>
      <c r="G7" s="4">
        <v>0.18</v>
      </c>
      <c r="H7" s="3">
        <v>270</v>
      </c>
      <c r="I7" s="3">
        <v>9988438</v>
      </c>
      <c r="J7" s="3">
        <v>84</v>
      </c>
      <c r="K7" s="3">
        <f t="shared" si="2"/>
        <v>0</v>
      </c>
      <c r="L7" s="3"/>
      <c r="M7" s="3"/>
      <c r="N7" s="3">
        <v>90</v>
      </c>
      <c r="O7" s="3">
        <f t="shared" si="3"/>
        <v>16.8</v>
      </c>
      <c r="P7" s="12">
        <f>25*O7-N7-F7</f>
        <v>202</v>
      </c>
      <c r="Q7" s="12"/>
      <c r="R7" s="5"/>
      <c r="S7" s="3">
        <f t="shared" si="4"/>
        <v>25</v>
      </c>
      <c r="T7" s="3">
        <f t="shared" si="5"/>
        <v>12.976190476190476</v>
      </c>
      <c r="U7" s="3">
        <v>15.8</v>
      </c>
      <c r="V7" s="3">
        <v>14.2</v>
      </c>
      <c r="W7" s="3">
        <v>22</v>
      </c>
      <c r="X7" s="3">
        <v>14.8</v>
      </c>
      <c r="Y7" s="3">
        <v>25.4</v>
      </c>
      <c r="Z7" s="3">
        <v>18</v>
      </c>
      <c r="AA7" s="3"/>
      <c r="AB7" s="3">
        <f t="shared" si="6"/>
        <v>36.36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25">
      <c r="A8" s="3" t="s">
        <v>32</v>
      </c>
      <c r="B8" s="3" t="s">
        <v>30</v>
      </c>
      <c r="C8" s="3">
        <v>256</v>
      </c>
      <c r="D8" s="3"/>
      <c r="E8" s="3">
        <v>78</v>
      </c>
      <c r="F8" s="3">
        <v>178</v>
      </c>
      <c r="G8" s="4">
        <v>0.18</v>
      </c>
      <c r="H8" s="3">
        <v>270</v>
      </c>
      <c r="I8" s="3">
        <v>9988445</v>
      </c>
      <c r="J8" s="3">
        <v>78</v>
      </c>
      <c r="K8" s="3">
        <f t="shared" si="2"/>
        <v>0</v>
      </c>
      <c r="L8" s="3"/>
      <c r="M8" s="3"/>
      <c r="N8" s="3"/>
      <c r="O8" s="3">
        <f t="shared" si="3"/>
        <v>15.6</v>
      </c>
      <c r="P8" s="12">
        <f t="shared" ref="P8:P9" si="7">25*O8-N8-F8</f>
        <v>212</v>
      </c>
      <c r="Q8" s="12"/>
      <c r="R8" s="5"/>
      <c r="S8" s="3">
        <f t="shared" si="4"/>
        <v>25</v>
      </c>
      <c r="T8" s="3">
        <f t="shared" si="5"/>
        <v>11.410256410256411</v>
      </c>
      <c r="U8" s="3">
        <v>12.4</v>
      </c>
      <c r="V8" s="3">
        <v>15.4</v>
      </c>
      <c r="W8" s="3">
        <v>20.2</v>
      </c>
      <c r="X8" s="3">
        <v>20</v>
      </c>
      <c r="Y8" s="3">
        <v>27</v>
      </c>
      <c r="Z8" s="3">
        <v>18.8</v>
      </c>
      <c r="AA8" s="3"/>
      <c r="AB8" s="3">
        <f t="shared" si="6"/>
        <v>38.159999999999997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25">
      <c r="A9" s="3" t="s">
        <v>33</v>
      </c>
      <c r="B9" s="3" t="s">
        <v>30</v>
      </c>
      <c r="C9" s="3">
        <v>52</v>
      </c>
      <c r="D9" s="3">
        <v>16</v>
      </c>
      <c r="E9" s="3">
        <v>20</v>
      </c>
      <c r="F9" s="3">
        <v>16</v>
      </c>
      <c r="G9" s="4">
        <v>0.4</v>
      </c>
      <c r="H9" s="3">
        <v>270</v>
      </c>
      <c r="I9" s="3">
        <v>9988452</v>
      </c>
      <c r="J9" s="3">
        <v>21</v>
      </c>
      <c r="K9" s="3">
        <f t="shared" si="2"/>
        <v>-1</v>
      </c>
      <c r="L9" s="3"/>
      <c r="M9" s="3"/>
      <c r="N9" s="3"/>
      <c r="O9" s="3">
        <f t="shared" si="3"/>
        <v>4</v>
      </c>
      <c r="P9" s="12">
        <f t="shared" si="7"/>
        <v>84</v>
      </c>
      <c r="Q9" s="12">
        <v>80</v>
      </c>
      <c r="R9" s="5"/>
      <c r="S9" s="3">
        <f t="shared" si="4"/>
        <v>25</v>
      </c>
      <c r="T9" s="3">
        <f t="shared" si="5"/>
        <v>4</v>
      </c>
      <c r="U9" s="3">
        <v>3.2</v>
      </c>
      <c r="V9" s="3">
        <v>3.2</v>
      </c>
      <c r="W9" s="3">
        <v>3.2</v>
      </c>
      <c r="X9" s="3">
        <v>3</v>
      </c>
      <c r="Y9" s="3">
        <v>4.8</v>
      </c>
      <c r="Z9" s="3">
        <v>3.4</v>
      </c>
      <c r="AA9" s="3"/>
      <c r="AB9" s="3">
        <f t="shared" si="6"/>
        <v>33.6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25">
      <c r="A10" s="3" t="s">
        <v>34</v>
      </c>
      <c r="B10" s="3" t="s">
        <v>30</v>
      </c>
      <c r="C10" s="3">
        <v>23</v>
      </c>
      <c r="D10" s="3">
        <v>31</v>
      </c>
      <c r="E10" s="3">
        <v>18</v>
      </c>
      <c r="F10" s="3">
        <v>36</v>
      </c>
      <c r="G10" s="4">
        <v>0.4</v>
      </c>
      <c r="H10" s="3">
        <v>270</v>
      </c>
      <c r="I10" s="3">
        <v>9988476</v>
      </c>
      <c r="J10" s="3">
        <v>18</v>
      </c>
      <c r="K10" s="3">
        <f t="shared" si="2"/>
        <v>0</v>
      </c>
      <c r="L10" s="3"/>
      <c r="M10" s="3"/>
      <c r="N10" s="3">
        <v>37</v>
      </c>
      <c r="O10" s="3">
        <f t="shared" si="3"/>
        <v>3.6</v>
      </c>
      <c r="P10" s="12"/>
      <c r="Q10" s="12"/>
      <c r="R10" s="5"/>
      <c r="S10" s="3">
        <f t="shared" si="4"/>
        <v>20.277777777777779</v>
      </c>
      <c r="T10" s="3">
        <f t="shared" si="5"/>
        <v>20.277777777777779</v>
      </c>
      <c r="U10" s="3">
        <v>3</v>
      </c>
      <c r="V10" s="3">
        <v>3.6</v>
      </c>
      <c r="W10" s="3">
        <v>1.4</v>
      </c>
      <c r="X10" s="3">
        <v>4</v>
      </c>
      <c r="Y10" s="3">
        <v>5.8</v>
      </c>
      <c r="Z10" s="3">
        <v>5</v>
      </c>
      <c r="AA10" s="3"/>
      <c r="AB10" s="3">
        <f t="shared" si="6"/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25">
      <c r="A11" s="3" t="s">
        <v>35</v>
      </c>
      <c r="B11" s="3" t="s">
        <v>30</v>
      </c>
      <c r="C11" s="3">
        <v>526</v>
      </c>
      <c r="D11" s="3"/>
      <c r="E11" s="3">
        <v>59</v>
      </c>
      <c r="F11" s="3">
        <v>466</v>
      </c>
      <c r="G11" s="4">
        <v>0.18</v>
      </c>
      <c r="H11" s="3">
        <v>150</v>
      </c>
      <c r="I11" s="3">
        <v>5034819</v>
      </c>
      <c r="J11" s="3">
        <v>60</v>
      </c>
      <c r="K11" s="3">
        <f t="shared" si="2"/>
        <v>-1</v>
      </c>
      <c r="L11" s="3"/>
      <c r="M11" s="3"/>
      <c r="N11" s="3"/>
      <c r="O11" s="3">
        <f t="shared" si="3"/>
        <v>11.8</v>
      </c>
      <c r="P11" s="12"/>
      <c r="Q11" s="12"/>
      <c r="R11" s="5"/>
      <c r="S11" s="3">
        <f t="shared" si="4"/>
        <v>39.49152542372881</v>
      </c>
      <c r="T11" s="3">
        <f t="shared" si="5"/>
        <v>39.49152542372881</v>
      </c>
      <c r="U11" s="3">
        <v>18</v>
      </c>
      <c r="V11" s="3">
        <v>25.2</v>
      </c>
      <c r="W11" s="3">
        <v>28.4</v>
      </c>
      <c r="X11" s="3">
        <v>38</v>
      </c>
      <c r="Y11" s="3">
        <v>34.4</v>
      </c>
      <c r="Z11" s="3">
        <v>30.8</v>
      </c>
      <c r="AA11" s="13" t="s">
        <v>36</v>
      </c>
      <c r="AB11" s="3">
        <f t="shared" si="6"/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25">
      <c r="A12" s="3" t="s">
        <v>37</v>
      </c>
      <c r="B12" s="3" t="s">
        <v>38</v>
      </c>
      <c r="C12" s="3">
        <v>26.01</v>
      </c>
      <c r="D12" s="3">
        <v>12.955</v>
      </c>
      <c r="E12" s="3">
        <v>12.135</v>
      </c>
      <c r="F12" s="3">
        <v>26.83</v>
      </c>
      <c r="G12" s="4">
        <v>1</v>
      </c>
      <c r="H12" s="3">
        <v>150</v>
      </c>
      <c r="I12" s="3">
        <v>5039845</v>
      </c>
      <c r="J12" s="3">
        <v>12.5</v>
      </c>
      <c r="K12" s="3">
        <f t="shared" si="2"/>
        <v>-0.36500000000000021</v>
      </c>
      <c r="L12" s="3"/>
      <c r="M12" s="3"/>
      <c r="N12" s="3">
        <v>16.477399999999999</v>
      </c>
      <c r="O12" s="3">
        <f t="shared" si="3"/>
        <v>2.427</v>
      </c>
      <c r="P12" s="12">
        <f>25*O12-N12-F12</f>
        <v>17.36760000000001</v>
      </c>
      <c r="Q12" s="12"/>
      <c r="R12" s="5"/>
      <c r="S12" s="3">
        <f t="shared" si="4"/>
        <v>25.000000000000004</v>
      </c>
      <c r="T12" s="3">
        <f t="shared" si="5"/>
        <v>17.844004944375772</v>
      </c>
      <c r="U12" s="3">
        <v>3.714</v>
      </c>
      <c r="V12" s="3">
        <v>4.9192</v>
      </c>
      <c r="W12" s="3">
        <v>4.2721999999999998</v>
      </c>
      <c r="X12" s="3">
        <v>3.8868</v>
      </c>
      <c r="Y12" s="3">
        <v>5.8196000000000003</v>
      </c>
      <c r="Z12" s="3">
        <v>2.92</v>
      </c>
      <c r="AA12" s="3" t="s">
        <v>39</v>
      </c>
      <c r="AB12" s="3">
        <f t="shared" si="6"/>
        <v>17.36760000000001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25">
      <c r="A13" s="3" t="s">
        <v>40</v>
      </c>
      <c r="B13" s="3" t="s">
        <v>30</v>
      </c>
      <c r="C13" s="3">
        <v>331</v>
      </c>
      <c r="D13" s="3">
        <v>1</v>
      </c>
      <c r="E13" s="3">
        <v>112</v>
      </c>
      <c r="F13" s="3">
        <v>217</v>
      </c>
      <c r="G13" s="4">
        <v>0.1</v>
      </c>
      <c r="H13" s="3">
        <v>90</v>
      </c>
      <c r="I13" s="3">
        <v>8444163</v>
      </c>
      <c r="J13" s="3">
        <v>109</v>
      </c>
      <c r="K13" s="3">
        <f t="shared" si="2"/>
        <v>3</v>
      </c>
      <c r="L13" s="3"/>
      <c r="M13" s="3"/>
      <c r="N13" s="3">
        <v>250</v>
      </c>
      <c r="O13" s="3">
        <f t="shared" si="3"/>
        <v>22.4</v>
      </c>
      <c r="P13" s="12"/>
      <c r="Q13" s="12"/>
      <c r="R13" s="5"/>
      <c r="S13" s="3">
        <f t="shared" si="4"/>
        <v>20.848214285714288</v>
      </c>
      <c r="T13" s="3">
        <f t="shared" si="5"/>
        <v>20.848214285714288</v>
      </c>
      <c r="U13" s="3">
        <v>29.8</v>
      </c>
      <c r="V13" s="3">
        <v>19.399999999999999</v>
      </c>
      <c r="W13" s="3">
        <v>32.4</v>
      </c>
      <c r="X13" s="3">
        <v>30</v>
      </c>
      <c r="Y13" s="3">
        <v>36.6</v>
      </c>
      <c r="Z13" s="3">
        <v>25.2</v>
      </c>
      <c r="AA13" s="3"/>
      <c r="AB13" s="3">
        <f t="shared" si="6"/>
        <v>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25">
      <c r="A14" s="14" t="s">
        <v>41</v>
      </c>
      <c r="B14" s="15" t="s">
        <v>30</v>
      </c>
      <c r="C14" s="15">
        <v>577</v>
      </c>
      <c r="D14" s="15"/>
      <c r="E14" s="15">
        <v>202</v>
      </c>
      <c r="F14" s="16">
        <v>373</v>
      </c>
      <c r="G14" s="4">
        <v>0.18</v>
      </c>
      <c r="H14" s="3">
        <v>150</v>
      </c>
      <c r="I14" s="3">
        <v>5038411</v>
      </c>
      <c r="J14" s="3">
        <v>224</v>
      </c>
      <c r="K14" s="3">
        <f t="shared" si="2"/>
        <v>-22</v>
      </c>
      <c r="L14" s="3"/>
      <c r="M14" s="3"/>
      <c r="N14" s="3">
        <v>750</v>
      </c>
      <c r="O14" s="3">
        <f t="shared" si="3"/>
        <v>40.4</v>
      </c>
      <c r="P14" s="12"/>
      <c r="Q14" s="12"/>
      <c r="R14" s="5"/>
      <c r="S14" s="3">
        <f t="shared" si="4"/>
        <v>27.797029702970299</v>
      </c>
      <c r="T14" s="3">
        <f t="shared" si="5"/>
        <v>27.797029702970299</v>
      </c>
      <c r="U14" s="3">
        <v>44.6</v>
      </c>
      <c r="V14" s="3">
        <v>-1</v>
      </c>
      <c r="W14" s="3">
        <v>-0.4</v>
      </c>
      <c r="X14" s="3">
        <v>65.400000000000006</v>
      </c>
      <c r="Y14" s="3">
        <v>74.599999999999994</v>
      </c>
      <c r="Z14" s="3">
        <v>80</v>
      </c>
      <c r="AA14" s="3"/>
      <c r="AB14" s="3">
        <f t="shared" si="6"/>
        <v>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25">
      <c r="A15" s="17" t="s">
        <v>42</v>
      </c>
      <c r="B15" s="18" t="s">
        <v>30</v>
      </c>
      <c r="C15" s="18">
        <v>170</v>
      </c>
      <c r="D15" s="18"/>
      <c r="E15" s="18">
        <v>47</v>
      </c>
      <c r="F15" s="19">
        <v>123</v>
      </c>
      <c r="G15" s="20">
        <v>0</v>
      </c>
      <c r="H15" s="21" t="e">
        <f>#N/A</f>
        <v>#N/A</v>
      </c>
      <c r="I15" s="21" t="s">
        <v>43</v>
      </c>
      <c r="J15" s="21">
        <v>45</v>
      </c>
      <c r="K15" s="21">
        <f t="shared" si="2"/>
        <v>2</v>
      </c>
      <c r="L15" s="21"/>
      <c r="M15" s="21"/>
      <c r="N15" s="21"/>
      <c r="O15" s="21">
        <f t="shared" si="3"/>
        <v>9.4</v>
      </c>
      <c r="P15" s="22"/>
      <c r="Q15" s="22"/>
      <c r="R15" s="23"/>
      <c r="S15" s="21">
        <f t="shared" si="4"/>
        <v>13.085106382978722</v>
      </c>
      <c r="T15" s="21">
        <f t="shared" si="5"/>
        <v>13.085106382978722</v>
      </c>
      <c r="U15" s="21">
        <v>31.2</v>
      </c>
      <c r="V15" s="21">
        <v>47.2</v>
      </c>
      <c r="W15" s="21">
        <v>47.8</v>
      </c>
      <c r="X15" s="21">
        <v>0.6</v>
      </c>
      <c r="Y15" s="21">
        <v>0.2</v>
      </c>
      <c r="Z15" s="21">
        <v>0</v>
      </c>
      <c r="AA15" s="21"/>
      <c r="AB15" s="21">
        <f t="shared" si="6"/>
        <v>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25">
      <c r="A16" s="14" t="s">
        <v>44</v>
      </c>
      <c r="B16" s="15" t="s">
        <v>30</v>
      </c>
      <c r="C16" s="15">
        <v>240</v>
      </c>
      <c r="D16" s="15"/>
      <c r="E16" s="15">
        <v>224</v>
      </c>
      <c r="F16" s="16">
        <v>15</v>
      </c>
      <c r="G16" s="4">
        <v>0.18</v>
      </c>
      <c r="H16" s="3">
        <v>150</v>
      </c>
      <c r="I16" s="3">
        <v>5038459</v>
      </c>
      <c r="J16" s="3">
        <v>229</v>
      </c>
      <c r="K16" s="3">
        <f t="shared" si="2"/>
        <v>-5</v>
      </c>
      <c r="L16" s="3"/>
      <c r="M16" s="3"/>
      <c r="N16" s="3">
        <v>180</v>
      </c>
      <c r="O16" s="3">
        <f t="shared" si="3"/>
        <v>44.8</v>
      </c>
      <c r="P16" s="12">
        <f>25*(O16+O17)-N16-N17-F16-F17</f>
        <v>529</v>
      </c>
      <c r="Q16" s="12">
        <v>400</v>
      </c>
      <c r="R16" s="5"/>
      <c r="S16" s="3">
        <f t="shared" si="4"/>
        <v>16.160714285714288</v>
      </c>
      <c r="T16" s="3">
        <f t="shared" si="5"/>
        <v>4.3526785714285721</v>
      </c>
      <c r="U16" s="3">
        <v>-0.2</v>
      </c>
      <c r="V16" s="3">
        <v>0</v>
      </c>
      <c r="W16" s="3">
        <v>-0.2</v>
      </c>
      <c r="X16" s="3">
        <v>-0.6</v>
      </c>
      <c r="Y16" s="3">
        <v>-0.6</v>
      </c>
      <c r="Z16" s="3">
        <v>-0.8</v>
      </c>
      <c r="AA16" s="3"/>
      <c r="AB16" s="3">
        <f t="shared" si="6"/>
        <v>95.22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25">
      <c r="A17" s="17" t="s">
        <v>45</v>
      </c>
      <c r="B17" s="18" t="s">
        <v>30</v>
      </c>
      <c r="C17" s="18">
        <v>6</v>
      </c>
      <c r="D17" s="18">
        <v>468</v>
      </c>
      <c r="E17" s="18">
        <v>13</v>
      </c>
      <c r="F17" s="19">
        <v>461</v>
      </c>
      <c r="G17" s="20">
        <v>0</v>
      </c>
      <c r="H17" s="21" t="e">
        <f>#N/A</f>
        <v>#N/A</v>
      </c>
      <c r="I17" s="21" t="s">
        <v>43</v>
      </c>
      <c r="J17" s="21">
        <v>19</v>
      </c>
      <c r="K17" s="21">
        <f t="shared" si="2"/>
        <v>-6</v>
      </c>
      <c r="L17" s="21"/>
      <c r="M17" s="21"/>
      <c r="N17" s="21"/>
      <c r="O17" s="21">
        <f t="shared" si="3"/>
        <v>2.6</v>
      </c>
      <c r="P17" s="22"/>
      <c r="Q17" s="22"/>
      <c r="R17" s="23"/>
      <c r="S17" s="21">
        <f t="shared" si="4"/>
        <v>177.30769230769229</v>
      </c>
      <c r="T17" s="21">
        <f t="shared" si="5"/>
        <v>177.30769230769229</v>
      </c>
      <c r="U17" s="21">
        <v>50.6</v>
      </c>
      <c r="V17" s="21">
        <v>57.6</v>
      </c>
      <c r="W17" s="21">
        <v>36.200000000000003</v>
      </c>
      <c r="X17" s="21">
        <v>31.4</v>
      </c>
      <c r="Y17" s="21">
        <v>54</v>
      </c>
      <c r="Z17" s="21">
        <v>13</v>
      </c>
      <c r="AA17" s="21"/>
      <c r="AB17" s="21">
        <f t="shared" si="6"/>
        <v>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25">
      <c r="A18" s="3" t="s">
        <v>46</v>
      </c>
      <c r="B18" s="3" t="s">
        <v>30</v>
      </c>
      <c r="C18" s="3">
        <v>194</v>
      </c>
      <c r="D18" s="3"/>
      <c r="E18" s="3">
        <v>94</v>
      </c>
      <c r="F18" s="3">
        <v>100</v>
      </c>
      <c r="G18" s="4">
        <v>0.18</v>
      </c>
      <c r="H18" s="3">
        <v>150</v>
      </c>
      <c r="I18" s="3">
        <v>5038831</v>
      </c>
      <c r="J18" s="3">
        <v>94</v>
      </c>
      <c r="K18" s="3">
        <f t="shared" si="2"/>
        <v>0</v>
      </c>
      <c r="L18" s="3"/>
      <c r="M18" s="3"/>
      <c r="N18" s="3">
        <v>170</v>
      </c>
      <c r="O18" s="3">
        <f t="shared" si="3"/>
        <v>18.8</v>
      </c>
      <c r="P18" s="12">
        <f>25*O18-N18-F18</f>
        <v>200</v>
      </c>
      <c r="Q18" s="12">
        <v>200</v>
      </c>
      <c r="R18" s="5"/>
      <c r="S18" s="3">
        <f t="shared" si="4"/>
        <v>25</v>
      </c>
      <c r="T18" s="3">
        <f t="shared" si="5"/>
        <v>14.361702127659575</v>
      </c>
      <c r="U18" s="3">
        <v>33.200000000000003</v>
      </c>
      <c r="V18" s="3">
        <v>0</v>
      </c>
      <c r="W18" s="3">
        <v>31.2</v>
      </c>
      <c r="X18" s="3">
        <v>33.4</v>
      </c>
      <c r="Y18" s="3">
        <v>43.8</v>
      </c>
      <c r="Z18" s="3">
        <v>20.399999999999999</v>
      </c>
      <c r="AA18" s="3" t="s">
        <v>47</v>
      </c>
      <c r="AB18" s="3">
        <f t="shared" si="6"/>
        <v>36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25">
      <c r="A19" s="14" t="s">
        <v>48</v>
      </c>
      <c r="B19" s="15" t="s">
        <v>30</v>
      </c>
      <c r="C19" s="15">
        <v>233</v>
      </c>
      <c r="D19" s="15">
        <v>3</v>
      </c>
      <c r="E19" s="15">
        <v>105</v>
      </c>
      <c r="F19" s="16">
        <v>128</v>
      </c>
      <c r="G19" s="4">
        <v>0.18</v>
      </c>
      <c r="H19" s="3">
        <v>120</v>
      </c>
      <c r="I19" s="3">
        <v>5038855</v>
      </c>
      <c r="J19" s="3">
        <v>108</v>
      </c>
      <c r="K19" s="3">
        <f t="shared" si="2"/>
        <v>-3</v>
      </c>
      <c r="L19" s="3"/>
      <c r="M19" s="3"/>
      <c r="N19" s="3">
        <v>380</v>
      </c>
      <c r="O19" s="3">
        <f t="shared" si="3"/>
        <v>21</v>
      </c>
      <c r="P19" s="12"/>
      <c r="Q19" s="12">
        <v>150</v>
      </c>
      <c r="R19" s="5"/>
      <c r="S19" s="3">
        <f t="shared" si="4"/>
        <v>24.19047619047619</v>
      </c>
      <c r="T19" s="3">
        <f t="shared" si="5"/>
        <v>24.19047619047619</v>
      </c>
      <c r="U19" s="3">
        <v>35.200000000000003</v>
      </c>
      <c r="V19" s="3">
        <v>16.8</v>
      </c>
      <c r="W19" s="3">
        <v>37</v>
      </c>
      <c r="X19" s="3">
        <v>29</v>
      </c>
      <c r="Y19" s="3">
        <v>25.4</v>
      </c>
      <c r="Z19" s="3">
        <v>25</v>
      </c>
      <c r="AA19" s="3" t="s">
        <v>47</v>
      </c>
      <c r="AB19" s="3">
        <f t="shared" si="6"/>
        <v>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5">
      <c r="A20" s="17" t="s">
        <v>49</v>
      </c>
      <c r="B20" s="18" t="s">
        <v>30</v>
      </c>
      <c r="C20" s="18">
        <v>6</v>
      </c>
      <c r="D20" s="18"/>
      <c r="E20" s="18">
        <v>2</v>
      </c>
      <c r="F20" s="19">
        <v>3</v>
      </c>
      <c r="G20" s="20">
        <v>0</v>
      </c>
      <c r="H20" s="21" t="e">
        <f>#N/A</f>
        <v>#N/A</v>
      </c>
      <c r="I20" s="21" t="s">
        <v>43</v>
      </c>
      <c r="J20" s="21">
        <v>18</v>
      </c>
      <c r="K20" s="21">
        <f t="shared" si="2"/>
        <v>-16</v>
      </c>
      <c r="L20" s="21"/>
      <c r="M20" s="21"/>
      <c r="N20" s="21"/>
      <c r="O20" s="21">
        <f t="shared" si="3"/>
        <v>0.4</v>
      </c>
      <c r="P20" s="22"/>
      <c r="Q20" s="22"/>
      <c r="R20" s="23"/>
      <c r="S20" s="21">
        <f t="shared" si="4"/>
        <v>7.5</v>
      </c>
      <c r="T20" s="21">
        <f t="shared" si="5"/>
        <v>7.5</v>
      </c>
      <c r="U20" s="21">
        <v>0</v>
      </c>
      <c r="V20" s="21">
        <v>10.4</v>
      </c>
      <c r="W20" s="21">
        <v>0.4</v>
      </c>
      <c r="X20" s="21">
        <v>2.8</v>
      </c>
      <c r="Y20" s="21">
        <v>11.6</v>
      </c>
      <c r="Z20" s="21">
        <v>5.6</v>
      </c>
      <c r="AA20" s="21"/>
      <c r="AB20" s="21">
        <f t="shared" si="6"/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25">
      <c r="A21" s="14" t="s">
        <v>50</v>
      </c>
      <c r="B21" s="15" t="s">
        <v>30</v>
      </c>
      <c r="C21" s="15">
        <v>-2</v>
      </c>
      <c r="D21" s="15">
        <v>63</v>
      </c>
      <c r="E21" s="15">
        <v>6</v>
      </c>
      <c r="F21" s="16">
        <v>51</v>
      </c>
      <c r="G21" s="4">
        <v>0.18</v>
      </c>
      <c r="H21" s="3">
        <v>150</v>
      </c>
      <c r="I21" s="3">
        <v>5038435</v>
      </c>
      <c r="J21" s="3">
        <v>18</v>
      </c>
      <c r="K21" s="3">
        <f t="shared" si="2"/>
        <v>-12</v>
      </c>
      <c r="L21" s="3"/>
      <c r="M21" s="3"/>
      <c r="N21" s="3">
        <v>739.8</v>
      </c>
      <c r="O21" s="3">
        <f t="shared" si="3"/>
        <v>1.2</v>
      </c>
      <c r="P21" s="12">
        <v>300</v>
      </c>
      <c r="Q21" s="12">
        <v>250</v>
      </c>
      <c r="R21" s="5"/>
      <c r="S21" s="3">
        <f t="shared" si="4"/>
        <v>909</v>
      </c>
      <c r="T21" s="3">
        <f t="shared" si="5"/>
        <v>659</v>
      </c>
      <c r="U21" s="3">
        <v>-0.4</v>
      </c>
      <c r="V21" s="3">
        <v>8.8000000000000007</v>
      </c>
      <c r="W21" s="3">
        <v>86.2</v>
      </c>
      <c r="X21" s="3">
        <v>96.8</v>
      </c>
      <c r="Y21" s="3">
        <v>95.6</v>
      </c>
      <c r="Z21" s="3">
        <v>102</v>
      </c>
      <c r="AA21" s="3"/>
      <c r="AB21" s="3">
        <f t="shared" si="6"/>
        <v>54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25">
      <c r="A22" s="17" t="s">
        <v>51</v>
      </c>
      <c r="B22" s="18" t="s">
        <v>30</v>
      </c>
      <c r="C22" s="18">
        <v>801</v>
      </c>
      <c r="D22" s="18"/>
      <c r="E22" s="18">
        <v>272</v>
      </c>
      <c r="F22" s="19">
        <v>529</v>
      </c>
      <c r="G22" s="20">
        <v>0</v>
      </c>
      <c r="H22" s="21" t="e">
        <f>#N/A</f>
        <v>#N/A</v>
      </c>
      <c r="I22" s="21" t="s">
        <v>43</v>
      </c>
      <c r="J22" s="21">
        <v>265</v>
      </c>
      <c r="K22" s="21">
        <f t="shared" si="2"/>
        <v>7</v>
      </c>
      <c r="L22" s="21"/>
      <c r="M22" s="21"/>
      <c r="N22" s="21"/>
      <c r="O22" s="21">
        <f t="shared" si="3"/>
        <v>54.4</v>
      </c>
      <c r="P22" s="22"/>
      <c r="Q22" s="22"/>
      <c r="R22" s="23"/>
      <c r="S22" s="21">
        <f t="shared" si="4"/>
        <v>9.7242647058823533</v>
      </c>
      <c r="T22" s="21">
        <f t="shared" si="5"/>
        <v>9.7242647058823533</v>
      </c>
      <c r="U22" s="21">
        <v>80.400000000000006</v>
      </c>
      <c r="V22" s="21">
        <v>60.6</v>
      </c>
      <c r="W22" s="21">
        <v>4</v>
      </c>
      <c r="X22" s="21">
        <v>0</v>
      </c>
      <c r="Y22" s="21">
        <v>0</v>
      </c>
      <c r="Z22" s="21">
        <v>0</v>
      </c>
      <c r="AA22" s="21"/>
      <c r="AB22" s="21">
        <f t="shared" si="6"/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25">
      <c r="A23" s="24" t="s">
        <v>52</v>
      </c>
      <c r="B23" s="24" t="s">
        <v>30</v>
      </c>
      <c r="C23" s="24">
        <v>376</v>
      </c>
      <c r="D23" s="24">
        <v>8</v>
      </c>
      <c r="E23" s="24">
        <v>22</v>
      </c>
      <c r="F23" s="24">
        <v>362</v>
      </c>
      <c r="G23" s="4">
        <v>0.4</v>
      </c>
      <c r="H23" s="3" t="e">
        <f>#N/A</f>
        <v>#N/A</v>
      </c>
      <c r="I23" s="3">
        <v>5039609</v>
      </c>
      <c r="J23" s="3">
        <v>22</v>
      </c>
      <c r="K23" s="3">
        <f t="shared" si="2"/>
        <v>0</v>
      </c>
      <c r="L23" s="3"/>
      <c r="M23" s="3"/>
      <c r="N23" s="3"/>
      <c r="O23" s="3">
        <f t="shared" si="3"/>
        <v>4.4000000000000004</v>
      </c>
      <c r="P23" s="12"/>
      <c r="Q23" s="12"/>
      <c r="R23" s="5"/>
      <c r="S23" s="3">
        <f t="shared" si="4"/>
        <v>82.272727272727266</v>
      </c>
      <c r="T23" s="3">
        <f t="shared" si="5"/>
        <v>82.272727272727266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24" t="s">
        <v>53</v>
      </c>
      <c r="AB23" s="3">
        <f t="shared" si="6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5">
      <c r="A24" s="14" t="s">
        <v>54</v>
      </c>
      <c r="B24" s="15" t="s">
        <v>30</v>
      </c>
      <c r="C24" s="15"/>
      <c r="D24" s="15">
        <v>1</v>
      </c>
      <c r="E24" s="15">
        <v>-4</v>
      </c>
      <c r="F24" s="16">
        <v>1</v>
      </c>
      <c r="G24" s="4">
        <v>0.18</v>
      </c>
      <c r="H24" s="3">
        <v>120</v>
      </c>
      <c r="I24" s="3">
        <v>5038398</v>
      </c>
      <c r="J24" s="3"/>
      <c r="K24" s="3">
        <f t="shared" si="2"/>
        <v>-4</v>
      </c>
      <c r="L24" s="3"/>
      <c r="M24" s="3"/>
      <c r="N24" s="3">
        <v>550</v>
      </c>
      <c r="O24" s="3">
        <f t="shared" si="3"/>
        <v>-0.8</v>
      </c>
      <c r="P24" s="12"/>
      <c r="Q24" s="12">
        <v>400</v>
      </c>
      <c r="R24" s="5"/>
      <c r="S24" s="3">
        <f t="shared" si="4"/>
        <v>-688.75</v>
      </c>
      <c r="T24" s="3">
        <f t="shared" si="5"/>
        <v>-688.75</v>
      </c>
      <c r="U24" s="3">
        <v>-0.2</v>
      </c>
      <c r="V24" s="3">
        <v>0</v>
      </c>
      <c r="W24" s="3">
        <v>-1</v>
      </c>
      <c r="X24" s="3">
        <v>44.4</v>
      </c>
      <c r="Y24" s="3">
        <v>64</v>
      </c>
      <c r="Z24" s="3">
        <v>55.4</v>
      </c>
      <c r="AA24" s="3"/>
      <c r="AB24" s="3">
        <f t="shared" si="6"/>
        <v>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25">
      <c r="A25" s="17" t="s">
        <v>55</v>
      </c>
      <c r="B25" s="18" t="s">
        <v>30</v>
      </c>
      <c r="C25" s="18">
        <v>389</v>
      </c>
      <c r="D25" s="18">
        <v>156</v>
      </c>
      <c r="E25" s="18">
        <v>102</v>
      </c>
      <c r="F25" s="19">
        <v>442</v>
      </c>
      <c r="G25" s="20">
        <v>0</v>
      </c>
      <c r="H25" s="21" t="e">
        <f>#N/A</f>
        <v>#N/A</v>
      </c>
      <c r="I25" s="21" t="s">
        <v>43</v>
      </c>
      <c r="J25" s="21">
        <v>105</v>
      </c>
      <c r="K25" s="21">
        <f t="shared" si="2"/>
        <v>-3</v>
      </c>
      <c r="L25" s="21"/>
      <c r="M25" s="21"/>
      <c r="N25" s="21"/>
      <c r="O25" s="21">
        <f t="shared" si="3"/>
        <v>20.399999999999999</v>
      </c>
      <c r="P25" s="22"/>
      <c r="Q25" s="22"/>
      <c r="R25" s="23"/>
      <c r="S25" s="21">
        <f t="shared" si="4"/>
        <v>21.666666666666668</v>
      </c>
      <c r="T25" s="21">
        <f t="shared" si="5"/>
        <v>21.666666666666668</v>
      </c>
      <c r="U25" s="21">
        <v>57.8</v>
      </c>
      <c r="V25" s="21">
        <v>45.8</v>
      </c>
      <c r="W25" s="21">
        <v>14.6</v>
      </c>
      <c r="X25" s="21">
        <v>1.2</v>
      </c>
      <c r="Y25" s="21">
        <v>0</v>
      </c>
      <c r="Z25" s="21">
        <v>0</v>
      </c>
      <c r="AA25" s="21"/>
      <c r="AB25" s="21">
        <f t="shared" si="6"/>
        <v>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5">
      <c r="A26" s="3" t="s">
        <v>56</v>
      </c>
      <c r="B26" s="3" t="s">
        <v>38</v>
      </c>
      <c r="C26" s="3">
        <v>182.251</v>
      </c>
      <c r="D26" s="3"/>
      <c r="E26" s="3">
        <v>152.11099999999999</v>
      </c>
      <c r="F26" s="3">
        <v>26.571000000000002</v>
      </c>
      <c r="G26" s="4">
        <v>1</v>
      </c>
      <c r="H26" s="3">
        <v>150</v>
      </c>
      <c r="I26" s="3">
        <v>5038572</v>
      </c>
      <c r="J26" s="3">
        <v>154.54</v>
      </c>
      <c r="K26" s="3">
        <f t="shared" si="2"/>
        <v>-2.429000000000002</v>
      </c>
      <c r="L26" s="3"/>
      <c r="M26" s="3"/>
      <c r="N26" s="3">
        <v>400</v>
      </c>
      <c r="O26" s="3">
        <f t="shared" si="3"/>
        <v>30.422199999999997</v>
      </c>
      <c r="P26" s="12">
        <f>25*O26-N26-F26</f>
        <v>333.98399999999992</v>
      </c>
      <c r="Q26" s="12">
        <v>200</v>
      </c>
      <c r="R26" s="5"/>
      <c r="S26" s="3">
        <f t="shared" si="4"/>
        <v>25</v>
      </c>
      <c r="T26" s="3">
        <f t="shared" si="5"/>
        <v>14.021701257634231</v>
      </c>
      <c r="U26" s="3">
        <v>29.7438</v>
      </c>
      <c r="V26" s="3">
        <v>13.245200000000001</v>
      </c>
      <c r="W26" s="3">
        <v>19.894400000000001</v>
      </c>
      <c r="X26" s="3">
        <v>14.7094</v>
      </c>
      <c r="Y26" s="3">
        <v>33.613399999999999</v>
      </c>
      <c r="Z26" s="3">
        <v>13.605</v>
      </c>
      <c r="AA26" s="3"/>
      <c r="AB26" s="3">
        <f t="shared" si="6"/>
        <v>333.98399999999992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25">
      <c r="A27" s="3" t="s">
        <v>57</v>
      </c>
      <c r="B27" s="3" t="s">
        <v>38</v>
      </c>
      <c r="C27" s="3">
        <v>143.358</v>
      </c>
      <c r="D27" s="3">
        <v>1.349</v>
      </c>
      <c r="E27" s="3">
        <v>96.465000000000003</v>
      </c>
      <c r="F27" s="3">
        <v>46.942</v>
      </c>
      <c r="G27" s="4">
        <v>1</v>
      </c>
      <c r="H27" s="3">
        <v>150</v>
      </c>
      <c r="I27" s="3">
        <v>5038596</v>
      </c>
      <c r="J27" s="3">
        <v>97.33</v>
      </c>
      <c r="K27" s="3">
        <f t="shared" si="2"/>
        <v>-0.86499999999999488</v>
      </c>
      <c r="L27" s="3"/>
      <c r="M27" s="3"/>
      <c r="N27" s="3">
        <v>420</v>
      </c>
      <c r="O27" s="3">
        <f t="shared" si="3"/>
        <v>19.292999999999999</v>
      </c>
      <c r="P27" s="12"/>
      <c r="Q27" s="12">
        <v>200</v>
      </c>
      <c r="R27" s="5"/>
      <c r="S27" s="3">
        <f t="shared" si="4"/>
        <v>24.202664178717672</v>
      </c>
      <c r="T27" s="3">
        <f t="shared" si="5"/>
        <v>24.202664178717672</v>
      </c>
      <c r="U27" s="3">
        <v>28.086400000000001</v>
      </c>
      <c r="V27" s="3">
        <v>10.0816</v>
      </c>
      <c r="W27" s="3">
        <v>19.331600000000002</v>
      </c>
      <c r="X27" s="3">
        <v>14.272399999999999</v>
      </c>
      <c r="Y27" s="3">
        <v>8.5488</v>
      </c>
      <c r="Z27" s="3">
        <v>15.502000000000001</v>
      </c>
      <c r="AA27" s="3"/>
      <c r="AB27" s="3">
        <f t="shared" si="6"/>
        <v>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25">
      <c r="A28" s="25" t="s">
        <v>58</v>
      </c>
      <c r="B28" s="25" t="s">
        <v>38</v>
      </c>
      <c r="C28" s="25"/>
      <c r="D28" s="25">
        <v>1.6</v>
      </c>
      <c r="E28" s="25">
        <v>-11.01</v>
      </c>
      <c r="F28" s="25">
        <v>1.6</v>
      </c>
      <c r="G28" s="26">
        <v>1</v>
      </c>
      <c r="H28" s="25">
        <v>120</v>
      </c>
      <c r="I28" s="25">
        <v>8785204</v>
      </c>
      <c r="J28" s="25">
        <v>2.5</v>
      </c>
      <c r="K28" s="25">
        <f t="shared" si="2"/>
        <v>-13.51</v>
      </c>
      <c r="L28" s="25"/>
      <c r="M28" s="25"/>
      <c r="N28" s="25">
        <v>400</v>
      </c>
      <c r="O28" s="25">
        <f t="shared" si="3"/>
        <v>-2.202</v>
      </c>
      <c r="P28" s="27"/>
      <c r="Q28" s="27">
        <v>400</v>
      </c>
      <c r="R28" s="28"/>
      <c r="S28" s="25">
        <f t="shared" si="4"/>
        <v>-182.3796548592189</v>
      </c>
      <c r="T28" s="25">
        <f t="shared" si="5"/>
        <v>-182.3796548592189</v>
      </c>
      <c r="U28" s="25">
        <v>0</v>
      </c>
      <c r="V28" s="25">
        <v>10.372</v>
      </c>
      <c r="W28" s="25">
        <v>29.4392</v>
      </c>
      <c r="X28" s="25">
        <v>21.238800000000001</v>
      </c>
      <c r="Y28" s="25">
        <v>22.554200000000002</v>
      </c>
      <c r="Z28" s="25">
        <v>25.887</v>
      </c>
      <c r="AA28" s="25" t="s">
        <v>59</v>
      </c>
      <c r="AB28" s="25">
        <f t="shared" si="6"/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25">
      <c r="A29" s="3" t="s">
        <v>60</v>
      </c>
      <c r="B29" s="3" t="s">
        <v>30</v>
      </c>
      <c r="C29" s="3">
        <v>446</v>
      </c>
      <c r="D29" s="3">
        <v>1</v>
      </c>
      <c r="E29" s="3">
        <v>143</v>
      </c>
      <c r="F29" s="3">
        <v>300</v>
      </c>
      <c r="G29" s="4">
        <v>0.1</v>
      </c>
      <c r="H29" s="3">
        <v>60</v>
      </c>
      <c r="I29" s="3">
        <v>8444170</v>
      </c>
      <c r="J29" s="3">
        <v>139</v>
      </c>
      <c r="K29" s="3">
        <f t="shared" si="2"/>
        <v>4</v>
      </c>
      <c r="L29" s="3"/>
      <c r="M29" s="3"/>
      <c r="N29" s="3">
        <v>250</v>
      </c>
      <c r="O29" s="3">
        <f t="shared" si="3"/>
        <v>28.6</v>
      </c>
      <c r="P29" s="12">
        <f>25*O29-N29-F29</f>
        <v>165</v>
      </c>
      <c r="Q29" s="12"/>
      <c r="R29" s="5"/>
      <c r="S29" s="3">
        <f t="shared" si="4"/>
        <v>25</v>
      </c>
      <c r="T29" s="3">
        <f t="shared" si="5"/>
        <v>19.23076923076923</v>
      </c>
      <c r="U29" s="3">
        <v>35.4</v>
      </c>
      <c r="V29" s="3">
        <v>24.8</v>
      </c>
      <c r="W29" s="3">
        <v>35.799999999999997</v>
      </c>
      <c r="X29" s="3">
        <v>37.4</v>
      </c>
      <c r="Y29" s="3">
        <v>49.6</v>
      </c>
      <c r="Z29" s="3">
        <v>39.4</v>
      </c>
      <c r="AA29" s="3"/>
      <c r="AB29" s="3">
        <f t="shared" si="6"/>
        <v>16.5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25">
      <c r="A30" s="14" t="s">
        <v>61</v>
      </c>
      <c r="B30" s="15" t="s">
        <v>38</v>
      </c>
      <c r="C30" s="15">
        <v>190.64699999999999</v>
      </c>
      <c r="D30" s="15"/>
      <c r="E30" s="15">
        <v>173.24799999999999</v>
      </c>
      <c r="F30" s="16">
        <v>2.4940000000000002</v>
      </c>
      <c r="G30" s="4">
        <v>1</v>
      </c>
      <c r="H30" s="3">
        <v>120</v>
      </c>
      <c r="I30" s="3">
        <v>5522704</v>
      </c>
      <c r="J30" s="3">
        <v>213.2</v>
      </c>
      <c r="K30" s="3">
        <f t="shared" si="2"/>
        <v>-39.951999999999998</v>
      </c>
      <c r="L30" s="3"/>
      <c r="M30" s="3"/>
      <c r="N30" s="3">
        <v>500</v>
      </c>
      <c r="O30" s="3">
        <f t="shared" si="3"/>
        <v>34.6496</v>
      </c>
      <c r="P30" s="12">
        <f>25*(O30+O31)-N30-N31-F30-F31</f>
        <v>439.76899999999989</v>
      </c>
      <c r="Q30" s="12"/>
      <c r="R30" s="5"/>
      <c r="S30" s="3">
        <f t="shared" si="4"/>
        <v>27.194051302179531</v>
      </c>
      <c r="T30" s="3">
        <f t="shared" si="5"/>
        <v>14.502158755079424</v>
      </c>
      <c r="U30" s="3">
        <v>40.868000000000002</v>
      </c>
      <c r="V30" s="3">
        <v>14.9244</v>
      </c>
      <c r="W30" s="3">
        <v>0</v>
      </c>
      <c r="X30" s="3">
        <v>0</v>
      </c>
      <c r="Y30" s="3">
        <v>0</v>
      </c>
      <c r="Z30" s="3">
        <v>0</v>
      </c>
      <c r="AA30" s="3" t="s">
        <v>47</v>
      </c>
      <c r="AB30" s="3">
        <f t="shared" si="6"/>
        <v>439.76899999999989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25">
      <c r="A31" s="17" t="s">
        <v>62</v>
      </c>
      <c r="B31" s="18" t="s">
        <v>38</v>
      </c>
      <c r="C31" s="18">
        <v>-2.6480000000000001</v>
      </c>
      <c r="D31" s="18">
        <v>14.465</v>
      </c>
      <c r="E31" s="18">
        <v>14.64</v>
      </c>
      <c r="F31" s="19">
        <v>-2.823</v>
      </c>
      <c r="G31" s="20">
        <v>0</v>
      </c>
      <c r="H31" s="21" t="e">
        <f>#N/A</f>
        <v>#N/A</v>
      </c>
      <c r="I31" s="21" t="s">
        <v>43</v>
      </c>
      <c r="J31" s="21">
        <v>17.5</v>
      </c>
      <c r="K31" s="21">
        <f t="shared" si="2"/>
        <v>-2.8599999999999994</v>
      </c>
      <c r="L31" s="21"/>
      <c r="M31" s="21"/>
      <c r="N31" s="21"/>
      <c r="O31" s="21">
        <f t="shared" si="3"/>
        <v>2.9279999999999999</v>
      </c>
      <c r="P31" s="22"/>
      <c r="Q31" s="22"/>
      <c r="R31" s="23"/>
      <c r="S31" s="21">
        <f t="shared" si="4"/>
        <v>-0.96413934426229508</v>
      </c>
      <c r="T31" s="21">
        <f t="shared" si="5"/>
        <v>-0.96413934426229508</v>
      </c>
      <c r="U31" s="21">
        <v>3.1640000000000001</v>
      </c>
      <c r="V31" s="21">
        <v>18.171399999999998</v>
      </c>
      <c r="W31" s="21">
        <v>43.747399999999999</v>
      </c>
      <c r="X31" s="21">
        <v>30.042999999999999</v>
      </c>
      <c r="Y31" s="21">
        <v>34.098799999999997</v>
      </c>
      <c r="Z31" s="21">
        <v>33.910200000000003</v>
      </c>
      <c r="AA31" s="21" t="s">
        <v>63</v>
      </c>
      <c r="AB31" s="21">
        <f t="shared" si="6"/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25">
      <c r="A32" s="3" t="s">
        <v>64</v>
      </c>
      <c r="B32" s="3" t="s">
        <v>30</v>
      </c>
      <c r="C32" s="3">
        <v>213</v>
      </c>
      <c r="D32" s="3">
        <v>3</v>
      </c>
      <c r="E32" s="3">
        <v>64</v>
      </c>
      <c r="F32" s="3">
        <v>152</v>
      </c>
      <c r="G32" s="4">
        <v>0.14000000000000001</v>
      </c>
      <c r="H32" s="3">
        <v>180</v>
      </c>
      <c r="I32" s="3">
        <v>9988391</v>
      </c>
      <c r="J32" s="3">
        <v>64</v>
      </c>
      <c r="K32" s="3">
        <f t="shared" si="2"/>
        <v>0</v>
      </c>
      <c r="L32" s="3"/>
      <c r="M32" s="3"/>
      <c r="N32" s="3">
        <v>110</v>
      </c>
      <c r="O32" s="3">
        <f t="shared" si="3"/>
        <v>12.8</v>
      </c>
      <c r="P32" s="12">
        <f>25*O32-N32-F32</f>
        <v>58</v>
      </c>
      <c r="Q32" s="12">
        <v>100</v>
      </c>
      <c r="R32" s="5"/>
      <c r="S32" s="3">
        <f t="shared" si="4"/>
        <v>25</v>
      </c>
      <c r="T32" s="3">
        <f t="shared" si="5"/>
        <v>20.46875</v>
      </c>
      <c r="U32" s="3">
        <v>16.2</v>
      </c>
      <c r="V32" s="3">
        <v>11.4</v>
      </c>
      <c r="W32" s="3">
        <v>20.8</v>
      </c>
      <c r="X32" s="3">
        <v>12</v>
      </c>
      <c r="Y32" s="3">
        <v>24.6</v>
      </c>
      <c r="Z32" s="3">
        <v>15.8</v>
      </c>
      <c r="AA32" s="3"/>
      <c r="AB32" s="3">
        <f t="shared" si="6"/>
        <v>8.120000000000001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x14ac:dyDescent="0.25">
      <c r="A33" s="3" t="s">
        <v>65</v>
      </c>
      <c r="B33" s="3" t="s">
        <v>30</v>
      </c>
      <c r="C33" s="3">
        <v>445</v>
      </c>
      <c r="D33" s="3">
        <v>32</v>
      </c>
      <c r="E33" s="3">
        <v>194</v>
      </c>
      <c r="F33" s="3">
        <v>283</v>
      </c>
      <c r="G33" s="4">
        <v>0.18</v>
      </c>
      <c r="H33" s="3">
        <v>270</v>
      </c>
      <c r="I33" s="3">
        <v>9988681</v>
      </c>
      <c r="J33" s="3">
        <v>194</v>
      </c>
      <c r="K33" s="3">
        <f t="shared" si="2"/>
        <v>0</v>
      </c>
      <c r="L33" s="3"/>
      <c r="M33" s="3"/>
      <c r="N33" s="3">
        <v>200</v>
      </c>
      <c r="O33" s="3">
        <f t="shared" si="3"/>
        <v>38.799999999999997</v>
      </c>
      <c r="P33" s="12">
        <f>25*O33-N33-F33</f>
        <v>486.99999999999989</v>
      </c>
      <c r="Q33" s="12">
        <v>400</v>
      </c>
      <c r="R33" s="5"/>
      <c r="S33" s="3">
        <f t="shared" si="4"/>
        <v>25</v>
      </c>
      <c r="T33" s="3">
        <f t="shared" si="5"/>
        <v>12.448453608247423</v>
      </c>
      <c r="U33" s="3">
        <v>35.6</v>
      </c>
      <c r="V33" s="3">
        <v>37</v>
      </c>
      <c r="W33" s="3">
        <v>40</v>
      </c>
      <c r="X33" s="3">
        <v>41</v>
      </c>
      <c r="Y33" s="3">
        <v>40.6</v>
      </c>
      <c r="Z33" s="3">
        <v>37</v>
      </c>
      <c r="AA33" s="3"/>
      <c r="AB33" s="3">
        <f t="shared" si="6"/>
        <v>87.659999999999982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25">
      <c r="A34" s="21" t="s">
        <v>66</v>
      </c>
      <c r="B34" s="21" t="s">
        <v>38</v>
      </c>
      <c r="C34" s="21">
        <v>9.69</v>
      </c>
      <c r="D34" s="21"/>
      <c r="E34" s="21">
        <v>6.5919999999999996</v>
      </c>
      <c r="F34" s="21">
        <v>3.0979999999999999</v>
      </c>
      <c r="G34" s="20">
        <v>0</v>
      </c>
      <c r="H34" s="21">
        <v>120</v>
      </c>
      <c r="I34" s="21" t="s">
        <v>67</v>
      </c>
      <c r="J34" s="21">
        <v>5.7</v>
      </c>
      <c r="K34" s="21">
        <f t="shared" si="2"/>
        <v>0.89199999999999946</v>
      </c>
      <c r="L34" s="21"/>
      <c r="M34" s="21"/>
      <c r="N34" s="21"/>
      <c r="O34" s="21">
        <f t="shared" si="3"/>
        <v>1.3184</v>
      </c>
      <c r="P34" s="22"/>
      <c r="Q34" s="22"/>
      <c r="R34" s="23"/>
      <c r="S34" s="21">
        <f t="shared" si="4"/>
        <v>2.3498179611650483</v>
      </c>
      <c r="T34" s="21">
        <f t="shared" si="5"/>
        <v>2.3498179611650483</v>
      </c>
      <c r="U34" s="21">
        <v>14.824400000000001</v>
      </c>
      <c r="V34" s="21">
        <v>7.8019999999999996</v>
      </c>
      <c r="W34" s="21">
        <v>5.3807999999999998</v>
      </c>
      <c r="X34" s="21">
        <v>5.9480000000000004</v>
      </c>
      <c r="Y34" s="21">
        <v>4.3848000000000003</v>
      </c>
      <c r="Z34" s="21">
        <v>4.6928000000000001</v>
      </c>
      <c r="AA34" s="21" t="s">
        <v>68</v>
      </c>
      <c r="AB34" s="21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25">
      <c r="A35" s="3" t="s">
        <v>69</v>
      </c>
      <c r="B35" s="3" t="s">
        <v>38</v>
      </c>
      <c r="C35" s="3"/>
      <c r="D35" s="3">
        <v>76.855000000000004</v>
      </c>
      <c r="E35" s="3">
        <v>5.93</v>
      </c>
      <c r="F35" s="3">
        <v>70.924999999999997</v>
      </c>
      <c r="G35" s="4">
        <v>1</v>
      </c>
      <c r="H35" s="3">
        <v>120</v>
      </c>
      <c r="I35" s="3">
        <v>8785198</v>
      </c>
      <c r="J35" s="3">
        <v>21</v>
      </c>
      <c r="K35" s="3">
        <f t="shared" si="2"/>
        <v>-15.07</v>
      </c>
      <c r="L35" s="3"/>
      <c r="M35" s="3"/>
      <c r="N35" s="3">
        <v>120</v>
      </c>
      <c r="O35" s="3">
        <f t="shared" si="3"/>
        <v>1.1859999999999999</v>
      </c>
      <c r="P35" s="12"/>
      <c r="Q35" s="12">
        <v>200</v>
      </c>
      <c r="R35" s="5"/>
      <c r="S35" s="3">
        <f t="shared" si="4"/>
        <v>160.98229342327153</v>
      </c>
      <c r="T35" s="3">
        <f t="shared" si="5"/>
        <v>160.98229342327153</v>
      </c>
      <c r="U35" s="3">
        <v>5.8150000000000004</v>
      </c>
      <c r="V35" s="3">
        <v>9.5936000000000003</v>
      </c>
      <c r="W35" s="3">
        <v>5.3456000000000001</v>
      </c>
      <c r="X35" s="3">
        <v>6.9180000000000001</v>
      </c>
      <c r="Y35" s="3">
        <v>2.4971999999999999</v>
      </c>
      <c r="Z35" s="3">
        <v>6.7472000000000003</v>
      </c>
      <c r="AA35" s="3" t="s">
        <v>70</v>
      </c>
      <c r="AB35" s="3">
        <f t="shared" si="6"/>
        <v>0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25">
      <c r="A36" s="14" t="s">
        <v>71</v>
      </c>
      <c r="B36" s="15" t="s">
        <v>38</v>
      </c>
      <c r="C36" s="15"/>
      <c r="D36" s="15"/>
      <c r="E36" s="15"/>
      <c r="F36" s="16"/>
      <c r="G36" s="4">
        <v>1</v>
      </c>
      <c r="H36" s="3">
        <v>180</v>
      </c>
      <c r="I36" s="3">
        <v>5038619</v>
      </c>
      <c r="J36" s="3"/>
      <c r="K36" s="3">
        <f t="shared" si="2"/>
        <v>0</v>
      </c>
      <c r="L36" s="3"/>
      <c r="M36" s="3"/>
      <c r="N36" s="3">
        <v>200</v>
      </c>
      <c r="O36" s="3">
        <f t="shared" si="3"/>
        <v>0</v>
      </c>
      <c r="P36" s="32"/>
      <c r="Q36" s="12">
        <v>500</v>
      </c>
      <c r="R36" s="5"/>
      <c r="S36" s="3" t="e">
        <f t="shared" si="4"/>
        <v>#DIV/0!</v>
      </c>
      <c r="T36" s="3" t="e">
        <f t="shared" si="5"/>
        <v>#DIV/0!</v>
      </c>
      <c r="U36" s="3">
        <v>0</v>
      </c>
      <c r="V36" s="3">
        <v>0</v>
      </c>
      <c r="W36" s="3">
        <v>-1.8340000000000001</v>
      </c>
      <c r="X36" s="3">
        <v>1.4139999999999999</v>
      </c>
      <c r="Y36" s="3">
        <v>0.92600000000000005</v>
      </c>
      <c r="Z36" s="3">
        <v>0.46200000000000002</v>
      </c>
      <c r="AA36" s="3" t="s">
        <v>72</v>
      </c>
      <c r="AB36" s="3">
        <f t="shared" si="6"/>
        <v>0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x14ac:dyDescent="0.25">
      <c r="A37" s="17" t="s">
        <v>73</v>
      </c>
      <c r="B37" s="18" t="s">
        <v>38</v>
      </c>
      <c r="C37" s="18">
        <v>-8.5999999999999993E-2</v>
      </c>
      <c r="D37" s="18">
        <v>8.5999999999999993E-2</v>
      </c>
      <c r="E37" s="18"/>
      <c r="F37" s="19"/>
      <c r="G37" s="20">
        <v>0</v>
      </c>
      <c r="H37" s="21" t="e">
        <f>#N/A</f>
        <v>#N/A</v>
      </c>
      <c r="I37" s="21" t="s">
        <v>43</v>
      </c>
      <c r="J37" s="21"/>
      <c r="K37" s="21">
        <f t="shared" si="2"/>
        <v>0</v>
      </c>
      <c r="L37" s="21"/>
      <c r="M37" s="21"/>
      <c r="N37" s="21"/>
      <c r="O37" s="21">
        <f t="shared" si="3"/>
        <v>0</v>
      </c>
      <c r="P37" s="22"/>
      <c r="Q37" s="22"/>
      <c r="R37" s="23"/>
      <c r="S37" s="21" t="e">
        <f t="shared" si="4"/>
        <v>#DIV/0!</v>
      </c>
      <c r="T37" s="21" t="e">
        <f t="shared" si="5"/>
        <v>#DIV/0!</v>
      </c>
      <c r="U37" s="21">
        <v>12.8992</v>
      </c>
      <c r="V37" s="21">
        <v>9.3610000000000007</v>
      </c>
      <c r="W37" s="21">
        <v>8.3767999999999994</v>
      </c>
      <c r="X37" s="21">
        <v>3.6819999999999999</v>
      </c>
      <c r="Y37" s="21">
        <v>12.52</v>
      </c>
      <c r="Z37" s="21">
        <v>9.0939999999999994</v>
      </c>
      <c r="AA37" s="21"/>
      <c r="AB37" s="21">
        <f t="shared" si="6"/>
        <v>0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25">
      <c r="A38" s="3" t="s">
        <v>74</v>
      </c>
      <c r="B38" s="3" t="s">
        <v>30</v>
      </c>
      <c r="C38" s="3">
        <v>1216</v>
      </c>
      <c r="D38" s="3">
        <v>72</v>
      </c>
      <c r="E38" s="3">
        <v>416</v>
      </c>
      <c r="F38" s="3">
        <v>825</v>
      </c>
      <c r="G38" s="4">
        <v>0.1</v>
      </c>
      <c r="H38" s="3">
        <v>60</v>
      </c>
      <c r="I38" s="3">
        <v>8444187</v>
      </c>
      <c r="J38" s="3">
        <v>425</v>
      </c>
      <c r="K38" s="3">
        <f t="shared" si="2"/>
        <v>-9</v>
      </c>
      <c r="L38" s="3"/>
      <c r="M38" s="3"/>
      <c r="N38" s="3">
        <v>410</v>
      </c>
      <c r="O38" s="3">
        <f t="shared" si="3"/>
        <v>83.2</v>
      </c>
      <c r="P38" s="12">
        <f>25*O38-N38-F38</f>
        <v>845</v>
      </c>
      <c r="Q38" s="12"/>
      <c r="R38" s="5"/>
      <c r="S38" s="3">
        <f t="shared" si="4"/>
        <v>25</v>
      </c>
      <c r="T38" s="3">
        <f t="shared" si="5"/>
        <v>14.84375</v>
      </c>
      <c r="U38" s="3">
        <v>89.8</v>
      </c>
      <c r="V38" s="3">
        <v>95.8</v>
      </c>
      <c r="W38" s="3">
        <v>125.2</v>
      </c>
      <c r="X38" s="3">
        <v>104.8</v>
      </c>
      <c r="Y38" s="3">
        <v>124.6</v>
      </c>
      <c r="Z38" s="3">
        <v>133.19999999999999</v>
      </c>
      <c r="AA38" s="3"/>
      <c r="AB38" s="3">
        <f t="shared" si="6"/>
        <v>84.5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x14ac:dyDescent="0.25">
      <c r="A39" s="3" t="s">
        <v>75</v>
      </c>
      <c r="B39" s="3" t="s">
        <v>30</v>
      </c>
      <c r="C39" s="3">
        <v>605</v>
      </c>
      <c r="D39" s="3">
        <v>221</v>
      </c>
      <c r="E39" s="3">
        <v>231</v>
      </c>
      <c r="F39" s="3">
        <v>592</v>
      </c>
      <c r="G39" s="4">
        <v>0.1</v>
      </c>
      <c r="H39" s="3">
        <v>90</v>
      </c>
      <c r="I39" s="3">
        <v>8444194</v>
      </c>
      <c r="J39" s="3">
        <v>232</v>
      </c>
      <c r="K39" s="3">
        <f t="shared" si="2"/>
        <v>-1</v>
      </c>
      <c r="L39" s="3"/>
      <c r="M39" s="3"/>
      <c r="N39" s="3">
        <v>120</v>
      </c>
      <c r="O39" s="3">
        <f t="shared" si="3"/>
        <v>46.2</v>
      </c>
      <c r="P39" s="12">
        <f>25*O39-N39-F39</f>
        <v>443</v>
      </c>
      <c r="Q39" s="12"/>
      <c r="R39" s="5"/>
      <c r="S39" s="3">
        <f t="shared" si="4"/>
        <v>25</v>
      </c>
      <c r="T39" s="3">
        <f t="shared" si="5"/>
        <v>15.411255411255411</v>
      </c>
      <c r="U39" s="3">
        <v>49.2</v>
      </c>
      <c r="V39" s="3">
        <v>60.4</v>
      </c>
      <c r="W39" s="3">
        <v>69.599999999999994</v>
      </c>
      <c r="X39" s="3">
        <v>58.6</v>
      </c>
      <c r="Y39" s="3">
        <v>71.2</v>
      </c>
      <c r="Z39" s="3">
        <v>65</v>
      </c>
      <c r="AA39" s="3"/>
      <c r="AB39" s="3">
        <f t="shared" si="6"/>
        <v>44.300000000000004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x14ac:dyDescent="0.25">
      <c r="A40" s="3" t="s">
        <v>76</v>
      </c>
      <c r="B40" s="3" t="s">
        <v>30</v>
      </c>
      <c r="C40" s="3">
        <v>437</v>
      </c>
      <c r="D40" s="3"/>
      <c r="E40" s="3">
        <v>65</v>
      </c>
      <c r="F40" s="3">
        <v>372</v>
      </c>
      <c r="G40" s="4">
        <v>0.2</v>
      </c>
      <c r="H40" s="3">
        <v>120</v>
      </c>
      <c r="I40" s="3">
        <v>783798</v>
      </c>
      <c r="J40" s="3">
        <v>66</v>
      </c>
      <c r="K40" s="3">
        <f t="shared" si="2"/>
        <v>-1</v>
      </c>
      <c r="L40" s="3"/>
      <c r="M40" s="3"/>
      <c r="N40" s="3">
        <v>150</v>
      </c>
      <c r="O40" s="3">
        <f t="shared" si="3"/>
        <v>13</v>
      </c>
      <c r="P40" s="12"/>
      <c r="Q40" s="12"/>
      <c r="R40" s="5"/>
      <c r="S40" s="3">
        <f t="shared" si="4"/>
        <v>40.153846153846153</v>
      </c>
      <c r="T40" s="3">
        <f t="shared" si="5"/>
        <v>40.153846153846153</v>
      </c>
      <c r="U40" s="3">
        <v>31</v>
      </c>
      <c r="V40" s="3">
        <v>23.6</v>
      </c>
      <c r="W40" s="3">
        <v>20</v>
      </c>
      <c r="X40" s="3">
        <v>33.799999999999997</v>
      </c>
      <c r="Y40" s="3">
        <v>32.4</v>
      </c>
      <c r="Z40" s="3">
        <v>24.8</v>
      </c>
      <c r="AA40" s="13" t="s">
        <v>36</v>
      </c>
      <c r="AB40" s="3">
        <f t="shared" si="6"/>
        <v>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x14ac:dyDescent="0.25">
      <c r="A41" s="14" t="s">
        <v>77</v>
      </c>
      <c r="B41" s="15" t="s">
        <v>38</v>
      </c>
      <c r="C41" s="15">
        <v>15.084</v>
      </c>
      <c r="D41" s="15">
        <v>309.97000000000003</v>
      </c>
      <c r="E41" s="15">
        <v>87.126999999999995</v>
      </c>
      <c r="F41" s="16">
        <v>222.84299999999999</v>
      </c>
      <c r="G41" s="4">
        <v>1</v>
      </c>
      <c r="H41" s="3">
        <v>120</v>
      </c>
      <c r="I41" s="3">
        <v>783811</v>
      </c>
      <c r="J41" s="3">
        <v>146.5</v>
      </c>
      <c r="K41" s="3">
        <f t="shared" si="2"/>
        <v>-59.373000000000005</v>
      </c>
      <c r="L41" s="3"/>
      <c r="M41" s="3"/>
      <c r="N41" s="3">
        <v>700</v>
      </c>
      <c r="O41" s="3">
        <f t="shared" si="3"/>
        <v>17.4254</v>
      </c>
      <c r="P41" s="12">
        <v>200</v>
      </c>
      <c r="Q41" s="12">
        <v>400</v>
      </c>
      <c r="R41" s="5"/>
      <c r="S41" s="3">
        <f t="shared" si="4"/>
        <v>64.437143480207041</v>
      </c>
      <c r="T41" s="3">
        <f t="shared" si="5"/>
        <v>52.959645115750568</v>
      </c>
      <c r="U41" s="3">
        <v>21.837599999999998</v>
      </c>
      <c r="V41" s="3">
        <v>1.2727999999999999</v>
      </c>
      <c r="W41" s="3">
        <v>9.3704000000000001</v>
      </c>
      <c r="X41" s="3">
        <v>21.301200000000001</v>
      </c>
      <c r="Y41" s="3">
        <v>33.6462</v>
      </c>
      <c r="Z41" s="3">
        <v>25.2684</v>
      </c>
      <c r="AA41" s="3"/>
      <c r="AB41" s="3">
        <f t="shared" si="6"/>
        <v>200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x14ac:dyDescent="0.25">
      <c r="A42" s="17" t="s">
        <v>78</v>
      </c>
      <c r="B42" s="18" t="s">
        <v>38</v>
      </c>
      <c r="C42" s="18">
        <v>0.124</v>
      </c>
      <c r="D42" s="18"/>
      <c r="E42" s="18">
        <v>64.727000000000004</v>
      </c>
      <c r="F42" s="19">
        <v>-64.727000000000004</v>
      </c>
      <c r="G42" s="20">
        <v>0</v>
      </c>
      <c r="H42" s="21" t="e">
        <f>#N/A</f>
        <v>#N/A</v>
      </c>
      <c r="I42" s="21" t="s">
        <v>43</v>
      </c>
      <c r="J42" s="21">
        <v>70</v>
      </c>
      <c r="K42" s="21">
        <f t="shared" si="2"/>
        <v>-5.2729999999999961</v>
      </c>
      <c r="L42" s="21"/>
      <c r="M42" s="21"/>
      <c r="N42" s="21"/>
      <c r="O42" s="21">
        <f t="shared" si="3"/>
        <v>12.945400000000001</v>
      </c>
      <c r="P42" s="22"/>
      <c r="Q42" s="22"/>
      <c r="R42" s="23"/>
      <c r="S42" s="21">
        <f t="shared" si="4"/>
        <v>-5</v>
      </c>
      <c r="T42" s="21">
        <f t="shared" si="5"/>
        <v>-5</v>
      </c>
      <c r="U42" s="21">
        <v>31.5806</v>
      </c>
      <c r="V42" s="21">
        <v>31.589600000000001</v>
      </c>
      <c r="W42" s="21">
        <v>14.271599999999999</v>
      </c>
      <c r="X42" s="21">
        <v>0</v>
      </c>
      <c r="Y42" s="21">
        <v>0</v>
      </c>
      <c r="Z42" s="21">
        <v>0</v>
      </c>
      <c r="AA42" s="21"/>
      <c r="AB42" s="21">
        <f t="shared" si="6"/>
        <v>0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x14ac:dyDescent="0.25">
      <c r="A43" s="3" t="s">
        <v>79</v>
      </c>
      <c r="B43" s="3" t="s">
        <v>30</v>
      </c>
      <c r="C43" s="3">
        <v>305</v>
      </c>
      <c r="D43" s="3">
        <v>80</v>
      </c>
      <c r="E43" s="3">
        <v>64</v>
      </c>
      <c r="F43" s="3">
        <v>316</v>
      </c>
      <c r="G43" s="4">
        <v>0.2</v>
      </c>
      <c r="H43" s="3">
        <v>120</v>
      </c>
      <c r="I43" s="3">
        <v>783804</v>
      </c>
      <c r="J43" s="3">
        <v>67</v>
      </c>
      <c r="K43" s="3">
        <f t="shared" si="2"/>
        <v>-3</v>
      </c>
      <c r="L43" s="3"/>
      <c r="M43" s="3"/>
      <c r="N43" s="3">
        <v>240</v>
      </c>
      <c r="O43" s="3">
        <f t="shared" si="3"/>
        <v>12.8</v>
      </c>
      <c r="P43" s="12"/>
      <c r="Q43" s="12"/>
      <c r="R43" s="5"/>
      <c r="S43" s="3">
        <f t="shared" si="4"/>
        <v>43.4375</v>
      </c>
      <c r="T43" s="3">
        <f t="shared" si="5"/>
        <v>43.4375</v>
      </c>
      <c r="U43" s="3">
        <v>31.2</v>
      </c>
      <c r="V43" s="3">
        <v>30</v>
      </c>
      <c r="W43" s="3">
        <v>21.2</v>
      </c>
      <c r="X43" s="3">
        <v>28.2</v>
      </c>
      <c r="Y43" s="3">
        <v>0</v>
      </c>
      <c r="Z43" s="3">
        <v>10</v>
      </c>
      <c r="AA43" s="13" t="s">
        <v>36</v>
      </c>
      <c r="AB43" s="3">
        <f t="shared" si="6"/>
        <v>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25">
      <c r="A44" s="14" t="s">
        <v>80</v>
      </c>
      <c r="B44" s="15" t="s">
        <v>38</v>
      </c>
      <c r="C44" s="15"/>
      <c r="D44" s="15"/>
      <c r="E44" s="15"/>
      <c r="F44" s="16"/>
      <c r="G44" s="4">
        <v>1</v>
      </c>
      <c r="H44" s="3">
        <v>120</v>
      </c>
      <c r="I44" s="3">
        <v>783828</v>
      </c>
      <c r="J44" s="3"/>
      <c r="K44" s="3">
        <f t="shared" si="2"/>
        <v>0</v>
      </c>
      <c r="L44" s="3"/>
      <c r="M44" s="3"/>
      <c r="N44" s="3">
        <v>1300</v>
      </c>
      <c r="O44" s="3">
        <f t="shared" si="3"/>
        <v>0</v>
      </c>
      <c r="P44" s="12">
        <v>400</v>
      </c>
      <c r="Q44" s="12">
        <v>500</v>
      </c>
      <c r="R44" s="5"/>
      <c r="S44" s="3" t="e">
        <f t="shared" si="4"/>
        <v>#DIV/0!</v>
      </c>
      <c r="T44" s="3" t="e">
        <f t="shared" si="5"/>
        <v>#DIV/0!</v>
      </c>
      <c r="U44" s="3">
        <v>31.614599999999999</v>
      </c>
      <c r="V44" s="3">
        <v>48.161200000000001</v>
      </c>
      <c r="W44" s="3">
        <v>61.755800000000001</v>
      </c>
      <c r="X44" s="3">
        <v>53.356000000000002</v>
      </c>
      <c r="Y44" s="3">
        <v>34.122599999999998</v>
      </c>
      <c r="Z44" s="3">
        <v>37.687399999999997</v>
      </c>
      <c r="AA44" s="3" t="s">
        <v>47</v>
      </c>
      <c r="AB44" s="3">
        <f t="shared" si="6"/>
        <v>400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x14ac:dyDescent="0.25">
      <c r="A45" s="17" t="s">
        <v>81</v>
      </c>
      <c r="B45" s="18" t="s">
        <v>38</v>
      </c>
      <c r="C45" s="18">
        <v>2E-3</v>
      </c>
      <c r="D45" s="18"/>
      <c r="E45" s="18"/>
      <c r="F45" s="19"/>
      <c r="G45" s="20">
        <v>0</v>
      </c>
      <c r="H45" s="21" t="e">
        <f>#N/A</f>
        <v>#N/A</v>
      </c>
      <c r="I45" s="21" t="s">
        <v>43</v>
      </c>
      <c r="J45" s="21">
        <v>14</v>
      </c>
      <c r="K45" s="21">
        <f t="shared" si="2"/>
        <v>-14</v>
      </c>
      <c r="L45" s="21"/>
      <c r="M45" s="21"/>
      <c r="N45" s="21"/>
      <c r="O45" s="21">
        <f t="shared" si="3"/>
        <v>0</v>
      </c>
      <c r="P45" s="22"/>
      <c r="Q45" s="22"/>
      <c r="R45" s="23"/>
      <c r="S45" s="21" t="e">
        <f t="shared" si="4"/>
        <v>#DIV/0!</v>
      </c>
      <c r="T45" s="21" t="e">
        <f t="shared" si="5"/>
        <v>#DIV/0!</v>
      </c>
      <c r="U45" s="21">
        <v>8.7476000000000003</v>
      </c>
      <c r="V45" s="21">
        <v>16.68</v>
      </c>
      <c r="W45" s="21">
        <v>0</v>
      </c>
      <c r="X45" s="21">
        <v>4.1176000000000004</v>
      </c>
      <c r="Y45" s="21">
        <v>27.382200000000001</v>
      </c>
      <c r="Z45" s="21">
        <v>18.027000000000001</v>
      </c>
      <c r="AA45" s="21"/>
      <c r="AB45" s="21">
        <f t="shared" si="6"/>
        <v>0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x14ac:dyDescent="0.25">
      <c r="A46" s="29"/>
      <c r="B46" s="29"/>
      <c r="C46" s="29"/>
      <c r="D46" s="29"/>
      <c r="E46" s="29"/>
      <c r="F46" s="29"/>
      <c r="G46" s="30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1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 x14ac:dyDescent="0.25">
      <c r="A47" s="3" t="s">
        <v>82</v>
      </c>
      <c r="B47" s="3" t="s">
        <v>30</v>
      </c>
      <c r="C47" s="3">
        <v>1320</v>
      </c>
      <c r="D47" s="3">
        <v>2700</v>
      </c>
      <c r="E47" s="3">
        <v>563</v>
      </c>
      <c r="F47" s="3">
        <v>3457</v>
      </c>
      <c r="G47" s="4">
        <v>0.18</v>
      </c>
      <c r="H47" s="3">
        <v>120</v>
      </c>
      <c r="I47" s="3"/>
      <c r="J47" s="3">
        <v>558</v>
      </c>
      <c r="K47" s="3">
        <f>E47-J47</f>
        <v>5</v>
      </c>
      <c r="L47" s="3"/>
      <c r="M47" s="3"/>
      <c r="N47" s="3"/>
      <c r="O47" s="3">
        <f>E47/5</f>
        <v>112.6</v>
      </c>
      <c r="P47" s="12"/>
      <c r="Q47" s="12"/>
      <c r="R47" s="5"/>
      <c r="S47" s="3">
        <f>(F47+N47+P47)/O47</f>
        <v>30.701598579040855</v>
      </c>
      <c r="T47" s="3">
        <f>(F47+N47)/O47</f>
        <v>30.701598579040855</v>
      </c>
      <c r="U47" s="3">
        <v>135.19999999999999</v>
      </c>
      <c r="V47" s="3">
        <v>169</v>
      </c>
      <c r="W47" s="3">
        <v>178.2</v>
      </c>
      <c r="X47" s="3">
        <v>140</v>
      </c>
      <c r="Y47" s="3">
        <v>154</v>
      </c>
      <c r="Z47" s="3">
        <v>113.4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 x14ac:dyDescent="0.25">
      <c r="A48" s="3" t="s">
        <v>83</v>
      </c>
      <c r="B48" s="3" t="s">
        <v>30</v>
      </c>
      <c r="C48" s="3">
        <v>9284</v>
      </c>
      <c r="D48" s="3"/>
      <c r="E48" s="3">
        <v>1522</v>
      </c>
      <c r="F48" s="3">
        <v>7762</v>
      </c>
      <c r="G48" s="4">
        <v>0.18</v>
      </c>
      <c r="H48" s="3">
        <v>120</v>
      </c>
      <c r="I48" s="3"/>
      <c r="J48" s="3">
        <v>1527</v>
      </c>
      <c r="K48" s="3">
        <f>E48-J48</f>
        <v>-5</v>
      </c>
      <c r="L48" s="3"/>
      <c r="M48" s="3"/>
      <c r="N48" s="3">
        <v>1500</v>
      </c>
      <c r="O48" s="3">
        <f>E48/5</f>
        <v>304.39999999999998</v>
      </c>
      <c r="P48" s="12"/>
      <c r="Q48" s="12"/>
      <c r="R48" s="5"/>
      <c r="S48" s="3">
        <f>(F48+N48+P48)/O48</f>
        <v>30.42706964520368</v>
      </c>
      <c r="T48" s="3">
        <f>(F48+N48)/O48</f>
        <v>30.42706964520368</v>
      </c>
      <c r="U48" s="3">
        <v>396</v>
      </c>
      <c r="V48" s="3">
        <v>359.2</v>
      </c>
      <c r="W48" s="3">
        <v>415.8</v>
      </c>
      <c r="X48" s="3">
        <v>388.2</v>
      </c>
      <c r="Y48" s="3">
        <v>317.2</v>
      </c>
      <c r="Z48" s="3">
        <v>325.60000000000002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 x14ac:dyDescent="0.25">
      <c r="A49" s="3" t="s">
        <v>84</v>
      </c>
      <c r="B49" s="3" t="s">
        <v>30</v>
      </c>
      <c r="C49" s="3">
        <v>-15</v>
      </c>
      <c r="D49" s="3">
        <v>15</v>
      </c>
      <c r="E49" s="3"/>
      <c r="F49" s="3"/>
      <c r="G49" s="4">
        <v>0</v>
      </c>
      <c r="H49" s="3" t="e">
        <f>#N/A</f>
        <v>#N/A</v>
      </c>
      <c r="I49" s="3" t="s">
        <v>43</v>
      </c>
      <c r="J49" s="3"/>
      <c r="K49" s="3">
        <f>E49-J49</f>
        <v>0</v>
      </c>
      <c r="L49" s="3"/>
      <c r="M49" s="3"/>
      <c r="N49" s="3"/>
      <c r="O49" s="3">
        <f>E49/5</f>
        <v>0</v>
      </c>
      <c r="P49" s="12"/>
      <c r="Q49" s="12"/>
      <c r="R49" s="5"/>
      <c r="S49" s="3" t="e">
        <f>(F49+N49+P49)/O49</f>
        <v>#DIV/0!</v>
      </c>
      <c r="T49" s="3" t="e">
        <f>(F49+N49)/O49</f>
        <v>#DIV/0!</v>
      </c>
      <c r="U49" s="3">
        <v>3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5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1:50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1:50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5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1:50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5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5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1:50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5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1:50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5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5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5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5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5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5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5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5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5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5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5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5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5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5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5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5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5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5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5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5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5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5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5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5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5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5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5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5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5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5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5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5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5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5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5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5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5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5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5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5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5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5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5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5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5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5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5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5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5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5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5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5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5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5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5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5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5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5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5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5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5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5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5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5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5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5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5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5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5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5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5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5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5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5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5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5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5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5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5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5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5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5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5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5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5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5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5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5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5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5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5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5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5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5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5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5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5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5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5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5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5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5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5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5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5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5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5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5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5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5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5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5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5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5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5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5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5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5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5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5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5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5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5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5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5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5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5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5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5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5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5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5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5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5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5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5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5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5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5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5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5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5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5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5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5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5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5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5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5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5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5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5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5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5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5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5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5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5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5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5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5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5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5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5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5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5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5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5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5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5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5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5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5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5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5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5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5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5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5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5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5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5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5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5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5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5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5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5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5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5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5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5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5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5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5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5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5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5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5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5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5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5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5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5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5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5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5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5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5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5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5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5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5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5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5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5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5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5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5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5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5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5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5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5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5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5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5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5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5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5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5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5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5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5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5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5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5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5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5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5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5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5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5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5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5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5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5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5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5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5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5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5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5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5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5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5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5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5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5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5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5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5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5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5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5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5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5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5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5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5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5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5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5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5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5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5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5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5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5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5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5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5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5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5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5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5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5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5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5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5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5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5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5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5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5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5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5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5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5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5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5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5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5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5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5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5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5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5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5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5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5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5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5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5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5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5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5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5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5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5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5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5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5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5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5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5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5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5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5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5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5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5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5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5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5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5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5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5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5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5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5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5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</sheetData>
  <autoFilter ref="A3:AB45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2024-09-16T11:57:41Z</dcterms:created>
  <dcterms:modified xsi:type="dcterms:W3CDTF">2024-09-19T11:11:50Z</dcterms:modified>
  <dc:language>ru-RU</dc:language>
</cp:coreProperties>
</file>