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9,24 Ост КИ филиалы\"/>
    </mc:Choice>
  </mc:AlternateContent>
  <xr:revisionPtr revIDLastSave="0" documentId="13_ncr:1_{0C32EABF-15FB-43F0-81C6-547CC6E76FC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2" i="1" l="1"/>
  <c r="F34" i="1" l="1"/>
  <c r="E34" i="1"/>
  <c r="F29" i="1"/>
  <c r="E29" i="1"/>
  <c r="F57" i="1"/>
  <c r="E57" i="1"/>
  <c r="F51" i="1"/>
  <c r="AB37" i="1" l="1"/>
  <c r="AB81" i="1"/>
  <c r="AB94" i="1"/>
  <c r="AB95" i="1"/>
  <c r="AB96" i="1"/>
  <c r="AB97" i="1"/>
  <c r="P7" i="1"/>
  <c r="P8" i="1"/>
  <c r="Q8" i="1" s="1"/>
  <c r="P9" i="1"/>
  <c r="P10" i="1"/>
  <c r="P11" i="1"/>
  <c r="P12" i="1"/>
  <c r="P13" i="1"/>
  <c r="P14" i="1"/>
  <c r="Q14" i="1" s="1"/>
  <c r="P15" i="1"/>
  <c r="P16" i="1"/>
  <c r="P17" i="1"/>
  <c r="P18" i="1"/>
  <c r="Q18" i="1" s="1"/>
  <c r="P19" i="1"/>
  <c r="P20" i="1"/>
  <c r="Q20" i="1" s="1"/>
  <c r="P21" i="1"/>
  <c r="P22" i="1"/>
  <c r="P23" i="1"/>
  <c r="P24" i="1"/>
  <c r="P25" i="1"/>
  <c r="Q25" i="1" s="1"/>
  <c r="P26" i="1"/>
  <c r="P27" i="1"/>
  <c r="P28" i="1"/>
  <c r="P29" i="1"/>
  <c r="P30" i="1"/>
  <c r="P31" i="1"/>
  <c r="P32" i="1"/>
  <c r="Q32" i="1" s="1"/>
  <c r="P33" i="1"/>
  <c r="Q33" i="1" s="1"/>
  <c r="P34" i="1"/>
  <c r="P35" i="1"/>
  <c r="P36" i="1"/>
  <c r="Q36" i="1" s="1"/>
  <c r="P37" i="1"/>
  <c r="T37" i="1" s="1"/>
  <c r="P38" i="1"/>
  <c r="P39" i="1"/>
  <c r="P40" i="1"/>
  <c r="P41" i="1"/>
  <c r="P42" i="1"/>
  <c r="P43" i="1"/>
  <c r="Q43" i="1" s="1"/>
  <c r="P44" i="1"/>
  <c r="P45" i="1"/>
  <c r="P46" i="1"/>
  <c r="P47" i="1"/>
  <c r="P48" i="1"/>
  <c r="P49" i="1"/>
  <c r="P50" i="1"/>
  <c r="P51" i="1"/>
  <c r="P52" i="1"/>
  <c r="P53" i="1"/>
  <c r="Q53" i="1" s="1"/>
  <c r="P54" i="1"/>
  <c r="Q54" i="1" s="1"/>
  <c r="P55" i="1"/>
  <c r="P56" i="1"/>
  <c r="P57" i="1"/>
  <c r="Q57" i="1" s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T81" i="1" s="1"/>
  <c r="P82" i="1"/>
  <c r="P83" i="1"/>
  <c r="P84" i="1"/>
  <c r="P85" i="1"/>
  <c r="P86" i="1"/>
  <c r="P87" i="1"/>
  <c r="P88" i="1"/>
  <c r="Q88" i="1" s="1"/>
  <c r="P89" i="1"/>
  <c r="Q89" i="1" s="1"/>
  <c r="P90" i="1"/>
  <c r="Q90" i="1" s="1"/>
  <c r="P91" i="1"/>
  <c r="P92" i="1"/>
  <c r="P93" i="1"/>
  <c r="P94" i="1"/>
  <c r="U94" i="1" s="1"/>
  <c r="P95" i="1"/>
  <c r="U95" i="1" s="1"/>
  <c r="P96" i="1"/>
  <c r="U96" i="1" s="1"/>
  <c r="P97" i="1"/>
  <c r="U97" i="1" s="1"/>
  <c r="P6" i="1"/>
  <c r="Q6" i="1" l="1"/>
  <c r="AB6" i="1" s="1"/>
  <c r="U92" i="1"/>
  <c r="AB92" i="1"/>
  <c r="U90" i="1"/>
  <c r="AB90" i="1"/>
  <c r="U88" i="1"/>
  <c r="AB88" i="1"/>
  <c r="AB86" i="1"/>
  <c r="Q84" i="1"/>
  <c r="AB84" i="1" s="1"/>
  <c r="Q82" i="1"/>
  <c r="AB82" i="1" s="1"/>
  <c r="Q80" i="1"/>
  <c r="AB80" i="1" s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Q52" i="1"/>
  <c r="AB52" i="1" s="1"/>
  <c r="Q50" i="1"/>
  <c r="AB50" i="1" s="1"/>
  <c r="Q48" i="1"/>
  <c r="AB48" i="1" s="1"/>
  <c r="AB46" i="1"/>
  <c r="Q44" i="1"/>
  <c r="AB44" i="1" s="1"/>
  <c r="AB42" i="1"/>
  <c r="Q40" i="1"/>
  <c r="AB40" i="1" s="1"/>
  <c r="Q38" i="1"/>
  <c r="AB38" i="1" s="1"/>
  <c r="AB36" i="1"/>
  <c r="AB34" i="1"/>
  <c r="AB32" i="1"/>
  <c r="Q30" i="1"/>
  <c r="AB30" i="1" s="1"/>
  <c r="AB28" i="1"/>
  <c r="Q26" i="1"/>
  <c r="AB26" i="1" s="1"/>
  <c r="AB24" i="1"/>
  <c r="AB22" i="1"/>
  <c r="AB20" i="1"/>
  <c r="AB18" i="1"/>
  <c r="Q16" i="1"/>
  <c r="AB16" i="1" s="1"/>
  <c r="AB14" i="1"/>
  <c r="AB12" i="1"/>
  <c r="AB10" i="1"/>
  <c r="AB8" i="1"/>
  <c r="U93" i="1"/>
  <c r="AB93" i="1"/>
  <c r="U91" i="1"/>
  <c r="AB91" i="1"/>
  <c r="U89" i="1"/>
  <c r="AB89" i="1"/>
  <c r="U87" i="1"/>
  <c r="Q87" i="1"/>
  <c r="AB87" i="1" s="1"/>
  <c r="AB85" i="1"/>
  <c r="Q83" i="1"/>
  <c r="AB83" i="1" s="1"/>
  <c r="AB79" i="1"/>
  <c r="AB77" i="1"/>
  <c r="AB75" i="1"/>
  <c r="AB73" i="1"/>
  <c r="AB71" i="1"/>
  <c r="Q69" i="1"/>
  <c r="AB69" i="1" s="1"/>
  <c r="Q67" i="1"/>
  <c r="AB67" i="1" s="1"/>
  <c r="AB65" i="1"/>
  <c r="AB63" i="1"/>
  <c r="AB61" i="1"/>
  <c r="AB59" i="1"/>
  <c r="AB57" i="1"/>
  <c r="Q55" i="1"/>
  <c r="AB55" i="1" s="1"/>
  <c r="AB53" i="1"/>
  <c r="Q51" i="1"/>
  <c r="AB51" i="1" s="1"/>
  <c r="Q49" i="1"/>
  <c r="AB49" i="1" s="1"/>
  <c r="AB47" i="1"/>
  <c r="Q45" i="1"/>
  <c r="AB45" i="1" s="1"/>
  <c r="AB43" i="1"/>
  <c r="Q41" i="1"/>
  <c r="AB41" i="1" s="1"/>
  <c r="AB39" i="1"/>
  <c r="Q35" i="1"/>
  <c r="AB35" i="1" s="1"/>
  <c r="AB33" i="1"/>
  <c r="AB31" i="1"/>
  <c r="AB29" i="1"/>
  <c r="AB27" i="1"/>
  <c r="AB25" i="1"/>
  <c r="AB23" i="1"/>
  <c r="Q21" i="1"/>
  <c r="AB21" i="1" s="1"/>
  <c r="Q19" i="1"/>
  <c r="AB19" i="1" s="1"/>
  <c r="AB17" i="1"/>
  <c r="Q15" i="1"/>
  <c r="AB15" i="1" s="1"/>
  <c r="Q13" i="1"/>
  <c r="AB13" i="1" s="1"/>
  <c r="AB11" i="1"/>
  <c r="AB9" i="1"/>
  <c r="Q7" i="1"/>
  <c r="AB7" i="1" s="1"/>
  <c r="U85" i="1"/>
  <c r="U69" i="1"/>
  <c r="U53" i="1"/>
  <c r="U22" i="1"/>
  <c r="U77" i="1"/>
  <c r="U61" i="1"/>
  <c r="U35" i="1"/>
  <c r="U14" i="1"/>
  <c r="U42" i="1"/>
  <c r="T96" i="1"/>
  <c r="T89" i="1"/>
  <c r="U81" i="1"/>
  <c r="U73" i="1"/>
  <c r="U65" i="1"/>
  <c r="U57" i="1"/>
  <c r="U49" i="1"/>
  <c r="U38" i="1"/>
  <c r="U26" i="1"/>
  <c r="U18" i="1"/>
  <c r="U10" i="1"/>
  <c r="U6" i="1"/>
  <c r="T94" i="1"/>
  <c r="U83" i="1"/>
  <c r="U79" i="1"/>
  <c r="U75" i="1"/>
  <c r="U71" i="1"/>
  <c r="U67" i="1"/>
  <c r="U63" i="1"/>
  <c r="U59" i="1"/>
  <c r="U55" i="1"/>
  <c r="U51" i="1"/>
  <c r="U47" i="1"/>
  <c r="U44" i="1"/>
  <c r="U40" i="1"/>
  <c r="U37" i="1"/>
  <c r="U33" i="1"/>
  <c r="U29" i="1"/>
  <c r="U24" i="1"/>
  <c r="U20" i="1"/>
  <c r="U16" i="1"/>
  <c r="U12" i="1"/>
  <c r="U8" i="1"/>
  <c r="T97" i="1"/>
  <c r="T95" i="1"/>
  <c r="T93" i="1"/>
  <c r="T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5" i="1"/>
  <c r="U43" i="1"/>
  <c r="U41" i="1"/>
  <c r="U39" i="1"/>
  <c r="U36" i="1"/>
  <c r="U34" i="1"/>
  <c r="U32" i="1"/>
  <c r="U31" i="1"/>
  <c r="U30" i="1"/>
  <c r="U28" i="1"/>
  <c r="U27" i="1"/>
  <c r="U25" i="1"/>
  <c r="U23" i="1"/>
  <c r="U21" i="1"/>
  <c r="U19" i="1"/>
  <c r="U17" i="1"/>
  <c r="U15" i="1"/>
  <c r="U13" i="1"/>
  <c r="U11" i="1"/>
  <c r="U9" i="1"/>
  <c r="U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1" i="1" l="1"/>
  <c r="Q5" i="1"/>
  <c r="AB5" i="1"/>
  <c r="T90" i="1"/>
  <c r="T87" i="1"/>
  <c r="T92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3" i="1"/>
  <c r="T85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36" i="1"/>
  <c r="T38" i="1"/>
  <c r="T40" i="1"/>
  <c r="T42" i="1"/>
  <c r="T44" i="1"/>
  <c r="T46" i="1"/>
  <c r="T48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6" i="1"/>
  <c r="K5" i="1"/>
</calcChain>
</file>

<file path=xl/sharedStrings.xml><?xml version="1.0" encoding="utf-8"?>
<sst xmlns="http://schemas.openxmlformats.org/spreadsheetml/2006/main" count="340" uniqueCount="139">
  <si>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</si>
  <si>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</si>
  <si>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</si>
  <si>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</si>
  <si>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</si>
  <si>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</si>
  <si>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</si>
  <si>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</si>
  <si>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</si>
  <si>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</si>
  <si>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</si>
  <si>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</si>
  <si>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</si>
  <si>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</si>
  <si>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</si>
  <si>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</si>
  <si>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</si>
  <si>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</si>
  <si>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</si>
  <si>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</si>
  <si>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</si>
  <si>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</si>
  <si>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</si>
  <si>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14,09,(1)</t>
  </si>
  <si>
    <t>14,09,(2)</t>
  </si>
  <si>
    <t>17,09,</t>
  </si>
  <si>
    <t>10,09,</t>
  </si>
  <si>
    <t>03,09,</t>
  </si>
  <si>
    <t>27,08,</t>
  </si>
  <si>
    <t>20,08,</t>
  </si>
  <si>
    <t>13,08,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</si>
  <si>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</si>
  <si>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</si>
  <si>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</si>
  <si>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</si>
  <si>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</si>
  <si>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</si>
  <si>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</si>
  <si>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</si>
  <si>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</si>
  <si>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</si>
  <si>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нужно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</si>
  <si>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</si>
  <si>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</si>
  <si>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</si>
  <si>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</si>
  <si>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</si>
  <si>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</si>
  <si>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</si>
  <si>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</si>
  <si>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</si>
  <si>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</si>
  <si>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</si>
  <si>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</si>
  <si>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</si>
  <si>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</si>
  <si>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</si>
  <si>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</si>
  <si>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</si>
  <si>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</si>
  <si>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</si>
  <si>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</si>
  <si>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</si>
  <si>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</si>
  <si>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</si>
  <si>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</si>
  <si>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</si>
  <si>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</si>
  <si>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</si>
  <si>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</si>
  <si>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</si>
  <si>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</si>
  <si>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</si>
  <si>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</si>
  <si>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</si>
  <si>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</si>
  <si>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</si>
  <si>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</si>
  <si>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</si>
  <si>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</si>
  <si>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</si>
  <si>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</si>
  <si>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</si>
  <si>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</si>
  <si>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</si>
  <si>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есть дубль 6364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</si>
  <si>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</si>
  <si>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</si>
  <si>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</si>
  <si>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</si>
  <si>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</si>
  <si>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</si>
  <si>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</si>
  <si>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</si>
  <si>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</si>
  <si>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</si>
  <si>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</si>
  <si>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</si>
  <si>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</si>
  <si>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</si>
  <si>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</si>
  <si>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</si>
  <si>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</si>
  <si>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</si>
  <si>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</si>
  <si>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</si>
  <si>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</si>
  <si>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</si>
  <si>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</si>
  <si>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</si>
  <si>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</si>
  <si>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</si>
  <si>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</si>
  <si>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</si>
  <si>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</si>
  <si>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</si>
  <si>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</si>
  <si>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</si>
  <si>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</si>
  <si>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</si>
  <si>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</si>
  <si>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</si>
  <si>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</si>
  <si>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</si>
  <si>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</si>
  <si>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</si>
  <si>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</si>
  <si>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</si>
  <si>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</si>
  <si>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</si>
  <si>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</si>
  <si>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</si>
  <si>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</si>
  <si>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</si>
  <si>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У_5341 СЕРВЕЛАТ ОХОТНИЧИЙ в/к в/у  ОСТАНКИНО</t>
  </si>
  <si>
    <t>14,09 ограничение завода (48 =&gt; 30)</t>
  </si>
  <si>
    <t>вместо 6822 / 14,09 отгрузят старое СКЮ</t>
  </si>
  <si>
    <r>
      <t xml:space="preserve">08,08 - 54кг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</si>
  <si>
    <r>
      <t xml:space="preserve">08,08 - 8кг в уценку!!! / </t>
    </r>
    <r>
      <rPr>
        <b/>
        <sz val="10"/>
        <color rgb="FFFF0000"/>
        <rFont val="Arial"/>
        <family val="2"/>
        <charset val="204"/>
      </rPr>
      <t>нужно продавать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</si>
</sst>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5" borderId="1" xfId="1" applyNumberFormat="1" applyFont="1" applyFill="1"/>
    <xf numFmtId="164" fontId="6" fillId="7" borderId="1" xfId="1" applyNumberFormat="1" applyFont="1" applyFill="1"/>
    <xf numFmtId="164" fontId="5" fillId="7" borderId="1" xfId="1" applyNumberFormat="1" applyFont="1" applyFill="1"/>
    <xf numFmtId="164" fontId="1" fillId="0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S92" sqref="S92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8" customWidth="1"/>
    <col min="8" max="8" width="5.140625" customWidth="1"/>
    <col min="9" max="9" width="15.28515625" customWidth="1"/>
    <col min="10" max="11" width="6.7109375" customWidth="1"/>
    <col min="12" max="13" width="0.7109375" customWidth="1"/>
    <col min="14" max="18" width="6.7109375" customWidth="1"/>
    <col min="19" max="19" width="21.7109375" customWidth="1"/>
    <col min="20" max="21" width="5.42578125" customWidth="1"/>
    <col min="22" max="26" width="5.85546875" customWidth="1"/>
    <col min="27" max="27" width="37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14324.402999999997</v>
      </c>
      <c r="F5" s="4">
        <f>SUM(F6:F494)</f>
        <v>15994.963999999998</v>
      </c>
      <c r="G5" s="6"/>
      <c r="H5" s="1"/>
      <c r="I5" s="1"/>
      <c r="J5" s="4">
        <f t="shared" ref="J5:R5" si="0">SUM(J6:J494)</f>
        <v>14563.459999999997</v>
      </c>
      <c r="K5" s="4">
        <f t="shared" si="0"/>
        <v>-239.05700000000004</v>
      </c>
      <c r="L5" s="4">
        <f t="shared" si="0"/>
        <v>0</v>
      </c>
      <c r="M5" s="4">
        <f t="shared" si="0"/>
        <v>0</v>
      </c>
      <c r="N5" s="4">
        <f t="shared" si="0"/>
        <v>6653</v>
      </c>
      <c r="O5" s="4">
        <f t="shared" si="0"/>
        <v>9360</v>
      </c>
      <c r="P5" s="4">
        <f t="shared" si="0"/>
        <v>2864.8806</v>
      </c>
      <c r="Q5" s="4">
        <f t="shared" si="0"/>
        <v>8459.1435999999994</v>
      </c>
      <c r="R5" s="4">
        <f t="shared" si="0"/>
        <v>0</v>
      </c>
      <c r="S5" s="1"/>
      <c r="T5" s="1"/>
      <c r="U5" s="1"/>
      <c r="V5" s="4">
        <f>SUM(V6:V494)</f>
        <v>3061.0143999999996</v>
      </c>
      <c r="W5" s="4">
        <f>SUM(W6:W494)</f>
        <v>2929.8961999999983</v>
      </c>
      <c r="X5" s="4">
        <f>SUM(X6:X494)</f>
        <v>3329.4674000000005</v>
      </c>
      <c r="Y5" s="4">
        <f>SUM(Y6:Y494)</f>
        <v>3409.7260000000006</v>
      </c>
      <c r="Z5" s="4">
        <f>SUM(Z6:Z494)</f>
        <v>3244.246599999999</v>
      </c>
      <c r="AA5" s="1"/>
      <c r="AB5" s="4">
        <f>SUM(AB6:AB494)</f>
        <v>3865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439</v>
      </c>
      <c r="D6" s="1">
        <v>352</v>
      </c>
      <c r="E6" s="1">
        <v>353</v>
      </c>
      <c r="F6" s="1">
        <v>303</v>
      </c>
      <c r="G6" s="6">
        <v>0.4</v>
      </c>
      <c r="H6" s="1">
        <v>60</v>
      </c>
      <c r="I6" s="1" t="s">
        <v>33</v>
      </c>
      <c r="J6" s="1">
        <v>352</v>
      </c>
      <c r="K6" s="1">
        <f t="shared" ref="K6:K34" si="1">E6-J6</f>
        <v>1</v>
      </c>
      <c r="L6" s="1"/>
      <c r="M6" s="1"/>
      <c r="N6" s="1">
        <v>200</v>
      </c>
      <c r="O6" s="1">
        <v>400</v>
      </c>
      <c r="P6" s="1">
        <f>E6/5</f>
        <v>70.599999999999994</v>
      </c>
      <c r="Q6" s="5">
        <f>13*P6-O6-N6-F6</f>
        <v>14.799999999999955</v>
      </c>
      <c r="R6" s="5"/>
      <c r="S6" s="1"/>
      <c r="T6" s="1">
        <f>(F6+N6+O6+Q6)/P6</f>
        <v>13</v>
      </c>
      <c r="U6" s="1">
        <f>(F6+N6+O6)/P6</f>
        <v>12.790368271954675</v>
      </c>
      <c r="V6" s="1">
        <v>89.8</v>
      </c>
      <c r="W6" s="1">
        <v>83.8</v>
      </c>
      <c r="X6" s="1">
        <v>87.2</v>
      </c>
      <c r="Y6" s="1">
        <v>98.6</v>
      </c>
      <c r="Z6" s="1">
        <v>96.6</v>
      </c>
      <c r="AA6" s="1"/>
      <c r="AB6" s="1">
        <f>ROUND(Q6*G6,0)</f>
        <v>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43.04</v>
      </c>
      <c r="D7" s="1">
        <v>19.972999999999999</v>
      </c>
      <c r="E7" s="1">
        <v>40.866999999999997</v>
      </c>
      <c r="F7" s="1">
        <v>3.1059999999999999</v>
      </c>
      <c r="G7" s="6">
        <v>1</v>
      </c>
      <c r="H7" s="1">
        <v>120</v>
      </c>
      <c r="I7" s="1" t="s">
        <v>33</v>
      </c>
      <c r="J7" s="1">
        <v>35.6</v>
      </c>
      <c r="K7" s="1">
        <f t="shared" si="1"/>
        <v>5.2669999999999959</v>
      </c>
      <c r="L7" s="1"/>
      <c r="M7" s="1"/>
      <c r="N7" s="1">
        <v>30</v>
      </c>
      <c r="O7" s="1"/>
      <c r="P7" s="1">
        <f t="shared" ref="P7:P65" si="2">E7/5</f>
        <v>8.1733999999999991</v>
      </c>
      <c r="Q7" s="5">
        <f t="shared" ref="Q7:Q35" si="3">13*P7-O7-N7-F7</f>
        <v>73.148199999999989</v>
      </c>
      <c r="R7" s="5"/>
      <c r="S7" s="1"/>
      <c r="T7" s="1">
        <f t="shared" ref="T7:T65" si="4">(F7+N7+O7+Q7)/P7</f>
        <v>13.000000000000002</v>
      </c>
      <c r="U7" s="1">
        <f t="shared" ref="U7:U65" si="5">(F7+N7+O7)/P7</f>
        <v>4.0504563584310089</v>
      </c>
      <c r="V7" s="1">
        <v>5.7873999999999999</v>
      </c>
      <c r="W7" s="1">
        <v>5.4808000000000003</v>
      </c>
      <c r="X7" s="1">
        <v>3.3849999999999998</v>
      </c>
      <c r="Y7" s="1">
        <v>4.6574</v>
      </c>
      <c r="Z7" s="1">
        <v>3.1962000000000002</v>
      </c>
      <c r="AA7" s="1"/>
      <c r="AB7" s="1">
        <f t="shared" ref="AB7:AB65" si="6">ROUND(Q7*G7,0)</f>
        <v>73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512.37300000000005</v>
      </c>
      <c r="D8" s="1">
        <v>201.71199999999999</v>
      </c>
      <c r="E8" s="1">
        <v>277.92200000000003</v>
      </c>
      <c r="F8" s="1">
        <v>390.67200000000003</v>
      </c>
      <c r="G8" s="6">
        <v>1</v>
      </c>
      <c r="H8" s="1">
        <v>45</v>
      </c>
      <c r="I8" s="1" t="s">
        <v>37</v>
      </c>
      <c r="J8" s="1">
        <v>261</v>
      </c>
      <c r="K8" s="1">
        <f t="shared" si="1"/>
        <v>16.922000000000025</v>
      </c>
      <c r="L8" s="1"/>
      <c r="M8" s="1"/>
      <c r="N8" s="1">
        <v>0</v>
      </c>
      <c r="O8" s="1">
        <v>100</v>
      </c>
      <c r="P8" s="1">
        <f t="shared" si="2"/>
        <v>55.584400000000002</v>
      </c>
      <c r="Q8" s="5">
        <f>14*P8-O8-N8-F8</f>
        <v>287.50959999999998</v>
      </c>
      <c r="R8" s="5"/>
      <c r="S8" s="1"/>
      <c r="T8" s="1">
        <f t="shared" si="4"/>
        <v>14</v>
      </c>
      <c r="U8" s="1">
        <f t="shared" si="5"/>
        <v>8.8275127553774073</v>
      </c>
      <c r="V8" s="1">
        <v>42.558800000000012</v>
      </c>
      <c r="W8" s="1">
        <v>54.831600000000002</v>
      </c>
      <c r="X8" s="1">
        <v>64.100999999999999</v>
      </c>
      <c r="Y8" s="1">
        <v>60.061199999999999</v>
      </c>
      <c r="Z8" s="1">
        <v>55.642600000000002</v>
      </c>
      <c r="AA8" s="1"/>
      <c r="AB8" s="1">
        <f t="shared" si="6"/>
        <v>288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723.09799999999996</v>
      </c>
      <c r="D9" s="1">
        <v>273.90199999999999</v>
      </c>
      <c r="E9" s="1">
        <v>430.85399999999998</v>
      </c>
      <c r="F9" s="1">
        <v>451.95499999999998</v>
      </c>
      <c r="G9" s="6">
        <v>1</v>
      </c>
      <c r="H9" s="1">
        <v>60</v>
      </c>
      <c r="I9" s="1" t="s">
        <v>39</v>
      </c>
      <c r="J9" s="1">
        <v>400.7</v>
      </c>
      <c r="K9" s="1">
        <f t="shared" si="1"/>
        <v>30.153999999999996</v>
      </c>
      <c r="L9" s="1"/>
      <c r="M9" s="1"/>
      <c r="N9" s="1">
        <v>300</v>
      </c>
      <c r="O9" s="1">
        <v>600</v>
      </c>
      <c r="P9" s="1">
        <f t="shared" si="2"/>
        <v>86.1708</v>
      </c>
      <c r="Q9" s="5"/>
      <c r="R9" s="5"/>
      <c r="S9" s="1"/>
      <c r="T9" s="1">
        <f t="shared" si="4"/>
        <v>15.689247401672027</v>
      </c>
      <c r="U9" s="1">
        <f t="shared" si="5"/>
        <v>15.689247401672027</v>
      </c>
      <c r="V9" s="1">
        <v>104.7696</v>
      </c>
      <c r="W9" s="1">
        <v>93.554600000000008</v>
      </c>
      <c r="X9" s="1">
        <v>107.503</v>
      </c>
      <c r="Y9" s="1">
        <v>122.8514</v>
      </c>
      <c r="Z9" s="1">
        <v>104.3308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99.5</v>
      </c>
      <c r="D10" s="1"/>
      <c r="E10" s="1">
        <v>17.954999999999998</v>
      </c>
      <c r="F10" s="1">
        <v>79.063999999999993</v>
      </c>
      <c r="G10" s="6">
        <v>1</v>
      </c>
      <c r="H10" s="1">
        <v>120</v>
      </c>
      <c r="I10" s="1" t="s">
        <v>33</v>
      </c>
      <c r="J10" s="1">
        <v>18</v>
      </c>
      <c r="K10" s="1">
        <f t="shared" si="1"/>
        <v>-4.5000000000001705E-2</v>
      </c>
      <c r="L10" s="1"/>
      <c r="M10" s="1"/>
      <c r="N10" s="1">
        <v>0</v>
      </c>
      <c r="O10" s="1"/>
      <c r="P10" s="1">
        <f t="shared" si="2"/>
        <v>3.5909999999999997</v>
      </c>
      <c r="Q10" s="5"/>
      <c r="R10" s="5"/>
      <c r="S10" s="1"/>
      <c r="T10" s="1">
        <f t="shared" si="4"/>
        <v>22.017265385686439</v>
      </c>
      <c r="U10" s="1">
        <f t="shared" si="5"/>
        <v>22.017265385686439</v>
      </c>
      <c r="V10" s="1">
        <v>4.0523999999999996</v>
      </c>
      <c r="W10" s="1">
        <v>3.2244000000000002</v>
      </c>
      <c r="X10" s="1">
        <v>5.6840000000000002</v>
      </c>
      <c r="Y10" s="1">
        <v>10.394</v>
      </c>
      <c r="Z10" s="1">
        <v>5.0724</v>
      </c>
      <c r="AA10" s="14" t="s">
        <v>41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131.77199999999999</v>
      </c>
      <c r="D11" s="1">
        <v>101.09</v>
      </c>
      <c r="E11" s="1">
        <v>69.736999999999995</v>
      </c>
      <c r="F11" s="1">
        <v>144.386</v>
      </c>
      <c r="G11" s="6">
        <v>1</v>
      </c>
      <c r="H11" s="1">
        <v>60</v>
      </c>
      <c r="I11" s="1" t="s">
        <v>39</v>
      </c>
      <c r="J11" s="1">
        <v>67.099999999999994</v>
      </c>
      <c r="K11" s="1">
        <f t="shared" si="1"/>
        <v>2.6370000000000005</v>
      </c>
      <c r="L11" s="1"/>
      <c r="M11" s="1"/>
      <c r="N11" s="1">
        <v>70</v>
      </c>
      <c r="O11" s="1"/>
      <c r="P11" s="1">
        <f t="shared" si="2"/>
        <v>13.947399999999998</v>
      </c>
      <c r="Q11" s="5"/>
      <c r="R11" s="5"/>
      <c r="S11" s="1"/>
      <c r="T11" s="1">
        <f t="shared" si="4"/>
        <v>15.371036895765521</v>
      </c>
      <c r="U11" s="1">
        <f t="shared" si="5"/>
        <v>15.371036895765521</v>
      </c>
      <c r="V11" s="1">
        <v>18.844000000000001</v>
      </c>
      <c r="W11" s="1">
        <v>21.354399999999998</v>
      </c>
      <c r="X11" s="1">
        <v>21.740600000000001</v>
      </c>
      <c r="Y11" s="1">
        <v>28.7776</v>
      </c>
      <c r="Z11" s="1">
        <v>24.134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678.69500000000005</v>
      </c>
      <c r="D12" s="1"/>
      <c r="E12" s="1">
        <v>444.577</v>
      </c>
      <c r="F12" s="1">
        <v>39.112000000000002</v>
      </c>
      <c r="G12" s="6">
        <v>1</v>
      </c>
      <c r="H12" s="1">
        <v>60</v>
      </c>
      <c r="I12" s="1" t="s">
        <v>39</v>
      </c>
      <c r="J12" s="1">
        <v>422</v>
      </c>
      <c r="K12" s="1">
        <f t="shared" si="1"/>
        <v>22.576999999999998</v>
      </c>
      <c r="L12" s="1"/>
      <c r="M12" s="1"/>
      <c r="N12" s="1">
        <v>400</v>
      </c>
      <c r="O12" s="1">
        <v>800</v>
      </c>
      <c r="P12" s="1">
        <f t="shared" si="2"/>
        <v>88.915400000000005</v>
      </c>
      <c r="Q12" s="5">
        <v>10</v>
      </c>
      <c r="R12" s="5"/>
      <c r="S12" s="1"/>
      <c r="T12" s="1">
        <f t="shared" si="4"/>
        <v>14.048320088533595</v>
      </c>
      <c r="U12" s="1">
        <f t="shared" si="5"/>
        <v>13.935853631654359</v>
      </c>
      <c r="V12" s="1">
        <v>99.267799999999994</v>
      </c>
      <c r="W12" s="1">
        <v>72.807400000000001</v>
      </c>
      <c r="X12" s="1">
        <v>104.53</v>
      </c>
      <c r="Y12" s="1">
        <v>100.0686</v>
      </c>
      <c r="Z12" s="1">
        <v>90.635599999999997</v>
      </c>
      <c r="AA12" s="1"/>
      <c r="AB12" s="1">
        <f t="shared" si="6"/>
        <v>10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32</v>
      </c>
      <c r="C13" s="1">
        <v>304</v>
      </c>
      <c r="D13" s="1">
        <v>120</v>
      </c>
      <c r="E13" s="1">
        <v>146</v>
      </c>
      <c r="F13" s="1">
        <v>246</v>
      </c>
      <c r="G13" s="6">
        <v>0.25</v>
      </c>
      <c r="H13" s="1">
        <v>120</v>
      </c>
      <c r="I13" s="1" t="s">
        <v>33</v>
      </c>
      <c r="J13" s="1">
        <v>147</v>
      </c>
      <c r="K13" s="1">
        <f t="shared" si="1"/>
        <v>-1</v>
      </c>
      <c r="L13" s="1"/>
      <c r="M13" s="1"/>
      <c r="N13" s="1">
        <v>70</v>
      </c>
      <c r="O13" s="1"/>
      <c r="P13" s="1">
        <f t="shared" si="2"/>
        <v>29.2</v>
      </c>
      <c r="Q13" s="5">
        <f t="shared" si="3"/>
        <v>63.599999999999966</v>
      </c>
      <c r="R13" s="5"/>
      <c r="S13" s="1"/>
      <c r="T13" s="1">
        <f t="shared" si="4"/>
        <v>13</v>
      </c>
      <c r="U13" s="1">
        <f t="shared" si="5"/>
        <v>10.821917808219178</v>
      </c>
      <c r="V13" s="1">
        <v>29</v>
      </c>
      <c r="W13" s="1">
        <v>35</v>
      </c>
      <c r="X13" s="1">
        <v>33.4</v>
      </c>
      <c r="Y13" s="1">
        <v>39.4</v>
      </c>
      <c r="Z13" s="1">
        <v>28.8</v>
      </c>
      <c r="AA13" s="1"/>
      <c r="AB13" s="1">
        <f t="shared" si="6"/>
        <v>16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35</v>
      </c>
      <c r="C14" s="1">
        <v>458.81200000000001</v>
      </c>
      <c r="D14" s="1">
        <v>72.915999999999997</v>
      </c>
      <c r="E14" s="1">
        <v>219.03299999999999</v>
      </c>
      <c r="F14" s="1">
        <v>282.38900000000001</v>
      </c>
      <c r="G14" s="6">
        <v>1</v>
      </c>
      <c r="H14" s="1">
        <v>45</v>
      </c>
      <c r="I14" s="1" t="s">
        <v>37</v>
      </c>
      <c r="J14" s="1">
        <v>211.9</v>
      </c>
      <c r="K14" s="1">
        <f t="shared" si="1"/>
        <v>7.1329999999999814</v>
      </c>
      <c r="L14" s="1"/>
      <c r="M14" s="1"/>
      <c r="N14" s="1">
        <v>100</v>
      </c>
      <c r="O14" s="1">
        <v>150</v>
      </c>
      <c r="P14" s="1">
        <f t="shared" si="2"/>
        <v>43.806599999999996</v>
      </c>
      <c r="Q14" s="5">
        <f>14*P14-O14-N14-F14</f>
        <v>80.90339999999992</v>
      </c>
      <c r="R14" s="5"/>
      <c r="S14" s="1"/>
      <c r="T14" s="1">
        <f t="shared" si="4"/>
        <v>14</v>
      </c>
      <c r="U14" s="1">
        <f t="shared" si="5"/>
        <v>12.153168700606759</v>
      </c>
      <c r="V14" s="1">
        <v>42.8202</v>
      </c>
      <c r="W14" s="1">
        <v>44.2986</v>
      </c>
      <c r="X14" s="1">
        <v>53.454799999999999</v>
      </c>
      <c r="Y14" s="1">
        <v>42.519199999999998</v>
      </c>
      <c r="Z14" s="1">
        <v>56.996400000000008</v>
      </c>
      <c r="AA14" s="1"/>
      <c r="AB14" s="1">
        <f t="shared" si="6"/>
        <v>81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35</v>
      </c>
      <c r="C15" s="1">
        <v>126.19499999999999</v>
      </c>
      <c r="D15" s="1">
        <v>65.754999999999995</v>
      </c>
      <c r="E15" s="1">
        <v>144.59700000000001</v>
      </c>
      <c r="F15" s="1">
        <v>26.486000000000001</v>
      </c>
      <c r="G15" s="6">
        <v>1</v>
      </c>
      <c r="H15" s="1">
        <v>60</v>
      </c>
      <c r="I15" s="1" t="s">
        <v>33</v>
      </c>
      <c r="J15" s="1">
        <v>129.30000000000001</v>
      </c>
      <c r="K15" s="1">
        <f t="shared" si="1"/>
        <v>15.296999999999997</v>
      </c>
      <c r="L15" s="1"/>
      <c r="M15" s="1"/>
      <c r="N15" s="1">
        <v>100</v>
      </c>
      <c r="O15" s="1">
        <v>100</v>
      </c>
      <c r="P15" s="1">
        <f t="shared" si="2"/>
        <v>28.919400000000003</v>
      </c>
      <c r="Q15" s="5">
        <f t="shared" si="3"/>
        <v>149.46620000000007</v>
      </c>
      <c r="R15" s="5"/>
      <c r="S15" s="1"/>
      <c r="T15" s="1">
        <f t="shared" si="4"/>
        <v>13</v>
      </c>
      <c r="U15" s="1">
        <f t="shared" si="5"/>
        <v>7.831628595337385</v>
      </c>
      <c r="V15" s="1">
        <v>25.195599999999999</v>
      </c>
      <c r="W15" s="1">
        <v>23.095800000000001</v>
      </c>
      <c r="X15" s="1">
        <v>26.808</v>
      </c>
      <c r="Y15" s="1">
        <v>17.540400000000002</v>
      </c>
      <c r="Z15" s="1">
        <v>31.200399999999998</v>
      </c>
      <c r="AA15" s="1"/>
      <c r="AB15" s="1">
        <f t="shared" si="6"/>
        <v>149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32</v>
      </c>
      <c r="C16" s="1">
        <v>555</v>
      </c>
      <c r="D16" s="1">
        <v>96</v>
      </c>
      <c r="E16" s="1">
        <v>251</v>
      </c>
      <c r="F16" s="1">
        <v>333</v>
      </c>
      <c r="G16" s="6">
        <v>0.25</v>
      </c>
      <c r="H16" s="1">
        <v>120</v>
      </c>
      <c r="I16" s="1" t="s">
        <v>33</v>
      </c>
      <c r="J16" s="1">
        <v>251</v>
      </c>
      <c r="K16" s="1">
        <f t="shared" si="1"/>
        <v>0</v>
      </c>
      <c r="L16" s="1"/>
      <c r="M16" s="1"/>
      <c r="N16" s="1">
        <v>100</v>
      </c>
      <c r="O16" s="1"/>
      <c r="P16" s="1">
        <f t="shared" si="2"/>
        <v>50.2</v>
      </c>
      <c r="Q16" s="5">
        <f t="shared" si="3"/>
        <v>219.60000000000002</v>
      </c>
      <c r="R16" s="5"/>
      <c r="S16" s="1"/>
      <c r="T16" s="1">
        <f t="shared" si="4"/>
        <v>13</v>
      </c>
      <c r="U16" s="1">
        <f t="shared" si="5"/>
        <v>8.6254980079681278</v>
      </c>
      <c r="V16" s="1">
        <v>46.2</v>
      </c>
      <c r="W16" s="1">
        <v>48.4</v>
      </c>
      <c r="X16" s="1">
        <v>50.8</v>
      </c>
      <c r="Y16" s="1">
        <v>71.400000000000006</v>
      </c>
      <c r="Z16" s="1">
        <v>62.6</v>
      </c>
      <c r="AA16" s="1"/>
      <c r="AB16" s="1">
        <f t="shared" si="6"/>
        <v>55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32</v>
      </c>
      <c r="C17" s="1">
        <v>59</v>
      </c>
      <c r="D17" s="1">
        <v>36</v>
      </c>
      <c r="E17" s="1">
        <v>19</v>
      </c>
      <c r="F17" s="1">
        <v>74</v>
      </c>
      <c r="G17" s="6">
        <v>0.4</v>
      </c>
      <c r="H17" s="1">
        <v>60</v>
      </c>
      <c r="I17" s="1" t="s">
        <v>33</v>
      </c>
      <c r="J17" s="1">
        <v>20</v>
      </c>
      <c r="K17" s="1">
        <f t="shared" si="1"/>
        <v>-1</v>
      </c>
      <c r="L17" s="1"/>
      <c r="M17" s="1"/>
      <c r="N17" s="1">
        <v>0</v>
      </c>
      <c r="O17" s="1"/>
      <c r="P17" s="1">
        <f t="shared" si="2"/>
        <v>3.8</v>
      </c>
      <c r="Q17" s="5"/>
      <c r="R17" s="5"/>
      <c r="S17" s="1"/>
      <c r="T17" s="1">
        <f t="shared" si="4"/>
        <v>19.473684210526315</v>
      </c>
      <c r="U17" s="1">
        <f t="shared" si="5"/>
        <v>19.473684210526315</v>
      </c>
      <c r="V17" s="1">
        <v>0.8</v>
      </c>
      <c r="W17" s="1">
        <v>4.2</v>
      </c>
      <c r="X17" s="1">
        <v>2.4</v>
      </c>
      <c r="Y17" s="1">
        <v>4.4000000000000004</v>
      </c>
      <c r="Z17" s="1">
        <v>4.8</v>
      </c>
      <c r="AA17" s="14" t="s">
        <v>41</v>
      </c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35</v>
      </c>
      <c r="C18" s="1">
        <v>341.91500000000002</v>
      </c>
      <c r="D18" s="1">
        <v>250.262</v>
      </c>
      <c r="E18" s="1">
        <v>341.56900000000002</v>
      </c>
      <c r="F18" s="1">
        <v>191.74700000000001</v>
      </c>
      <c r="G18" s="6">
        <v>1</v>
      </c>
      <c r="H18" s="1">
        <v>45</v>
      </c>
      <c r="I18" s="1" t="s">
        <v>37</v>
      </c>
      <c r="J18" s="1">
        <v>314.3</v>
      </c>
      <c r="K18" s="1">
        <f t="shared" si="1"/>
        <v>27.269000000000005</v>
      </c>
      <c r="L18" s="1"/>
      <c r="M18" s="1"/>
      <c r="N18" s="1">
        <v>130</v>
      </c>
      <c r="O18" s="1">
        <v>300</v>
      </c>
      <c r="P18" s="1">
        <f t="shared" si="2"/>
        <v>68.313800000000001</v>
      </c>
      <c r="Q18" s="5">
        <f>14*P18-O18-N18-F18</f>
        <v>334.64619999999996</v>
      </c>
      <c r="R18" s="5"/>
      <c r="S18" s="1"/>
      <c r="T18" s="1">
        <f t="shared" si="4"/>
        <v>14</v>
      </c>
      <c r="U18" s="1">
        <f t="shared" si="5"/>
        <v>9.1013382361982504</v>
      </c>
      <c r="V18" s="1">
        <v>57.788600000000002</v>
      </c>
      <c r="W18" s="1">
        <v>52.201999999999998</v>
      </c>
      <c r="X18" s="1">
        <v>53.293599999999998</v>
      </c>
      <c r="Y18" s="1">
        <v>48.689399999999999</v>
      </c>
      <c r="Z18" s="1">
        <v>58.086399999999998</v>
      </c>
      <c r="AA18" s="1"/>
      <c r="AB18" s="1">
        <f t="shared" si="6"/>
        <v>335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32</v>
      </c>
      <c r="C19" s="1">
        <v>205</v>
      </c>
      <c r="D19" s="1">
        <v>32</v>
      </c>
      <c r="E19" s="1">
        <v>82</v>
      </c>
      <c r="F19" s="1">
        <v>139</v>
      </c>
      <c r="G19" s="6">
        <v>0.12</v>
      </c>
      <c r="H19" s="1">
        <v>60</v>
      </c>
      <c r="I19" s="1" t="s">
        <v>33</v>
      </c>
      <c r="J19" s="1">
        <v>81</v>
      </c>
      <c r="K19" s="1">
        <f t="shared" si="1"/>
        <v>1</v>
      </c>
      <c r="L19" s="1"/>
      <c r="M19" s="1"/>
      <c r="N19" s="1">
        <v>40</v>
      </c>
      <c r="O19" s="1"/>
      <c r="P19" s="1">
        <f t="shared" si="2"/>
        <v>16.399999999999999</v>
      </c>
      <c r="Q19" s="5">
        <f t="shared" si="3"/>
        <v>34.199999999999989</v>
      </c>
      <c r="R19" s="5"/>
      <c r="S19" s="1"/>
      <c r="T19" s="1">
        <f t="shared" si="4"/>
        <v>13</v>
      </c>
      <c r="U19" s="1">
        <f t="shared" si="5"/>
        <v>10.914634146341465</v>
      </c>
      <c r="V19" s="1">
        <v>17.600000000000001</v>
      </c>
      <c r="W19" s="1">
        <v>17</v>
      </c>
      <c r="X19" s="1">
        <v>22.4</v>
      </c>
      <c r="Y19" s="1">
        <v>23.8</v>
      </c>
      <c r="Z19" s="1">
        <v>32.4</v>
      </c>
      <c r="AA19" s="1"/>
      <c r="AB19" s="1">
        <f t="shared" si="6"/>
        <v>4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35</v>
      </c>
      <c r="C20" s="1">
        <v>203.03899999999999</v>
      </c>
      <c r="D20" s="1">
        <v>14.913</v>
      </c>
      <c r="E20" s="1">
        <v>87.662999999999997</v>
      </c>
      <c r="F20" s="1">
        <v>114.52200000000001</v>
      </c>
      <c r="G20" s="6">
        <v>1</v>
      </c>
      <c r="H20" s="1">
        <v>45</v>
      </c>
      <c r="I20" s="1" t="s">
        <v>37</v>
      </c>
      <c r="J20" s="1">
        <v>88.2</v>
      </c>
      <c r="K20" s="1">
        <f t="shared" si="1"/>
        <v>-0.53700000000000614</v>
      </c>
      <c r="L20" s="1"/>
      <c r="M20" s="1"/>
      <c r="N20" s="1">
        <v>30</v>
      </c>
      <c r="O20" s="1"/>
      <c r="P20" s="1">
        <f t="shared" si="2"/>
        <v>17.532599999999999</v>
      </c>
      <c r="Q20" s="5">
        <f>14*P20-O20-N20-F20</f>
        <v>100.93439999999997</v>
      </c>
      <c r="R20" s="5"/>
      <c r="S20" s="1"/>
      <c r="T20" s="1">
        <f t="shared" si="4"/>
        <v>14</v>
      </c>
      <c r="U20" s="1">
        <f t="shared" si="5"/>
        <v>8.2430443858868632</v>
      </c>
      <c r="V20" s="1">
        <v>15.3238</v>
      </c>
      <c r="W20" s="1">
        <v>14.052</v>
      </c>
      <c r="X20" s="1">
        <v>22.5564</v>
      </c>
      <c r="Y20" s="1">
        <v>23.501200000000001</v>
      </c>
      <c r="Z20" s="1">
        <v>22.211600000000001</v>
      </c>
      <c r="AA20" s="1"/>
      <c r="AB20" s="1">
        <f t="shared" si="6"/>
        <v>101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32</v>
      </c>
      <c r="C21" s="1">
        <v>418</v>
      </c>
      <c r="D21" s="1">
        <v>400</v>
      </c>
      <c r="E21" s="1">
        <v>271</v>
      </c>
      <c r="F21" s="1">
        <v>470</v>
      </c>
      <c r="G21" s="6">
        <v>0.25</v>
      </c>
      <c r="H21" s="1">
        <v>120</v>
      </c>
      <c r="I21" s="1" t="s">
        <v>33</v>
      </c>
      <c r="J21" s="1">
        <v>275</v>
      </c>
      <c r="K21" s="1">
        <f t="shared" si="1"/>
        <v>-4</v>
      </c>
      <c r="L21" s="1"/>
      <c r="M21" s="1"/>
      <c r="N21" s="1">
        <v>0</v>
      </c>
      <c r="O21" s="1"/>
      <c r="P21" s="1">
        <f t="shared" si="2"/>
        <v>54.2</v>
      </c>
      <c r="Q21" s="5">
        <f t="shared" si="3"/>
        <v>234.60000000000002</v>
      </c>
      <c r="R21" s="5"/>
      <c r="S21" s="1"/>
      <c r="T21" s="1">
        <f t="shared" si="4"/>
        <v>13</v>
      </c>
      <c r="U21" s="1">
        <f t="shared" si="5"/>
        <v>8.6715867158671589</v>
      </c>
      <c r="V21" s="1">
        <v>39.799999999999997</v>
      </c>
      <c r="W21" s="1">
        <v>59</v>
      </c>
      <c r="X21" s="1">
        <v>52.6</v>
      </c>
      <c r="Y21" s="1">
        <v>52.4</v>
      </c>
      <c r="Z21" s="1">
        <v>53.4</v>
      </c>
      <c r="AA21" s="1"/>
      <c r="AB21" s="1">
        <f t="shared" si="6"/>
        <v>59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35</v>
      </c>
      <c r="C22" s="1">
        <v>31.227</v>
      </c>
      <c r="D22" s="1"/>
      <c r="E22" s="1">
        <v>10.821</v>
      </c>
      <c r="F22" s="1">
        <v>19.905999999999999</v>
      </c>
      <c r="G22" s="6">
        <v>1</v>
      </c>
      <c r="H22" s="1">
        <v>120</v>
      </c>
      <c r="I22" s="1" t="s">
        <v>33</v>
      </c>
      <c r="J22" s="1">
        <v>10.5</v>
      </c>
      <c r="K22" s="1">
        <f t="shared" si="1"/>
        <v>0.32099999999999973</v>
      </c>
      <c r="L22" s="1"/>
      <c r="M22" s="1"/>
      <c r="N22" s="1">
        <v>50</v>
      </c>
      <c r="O22" s="1"/>
      <c r="P22" s="1">
        <f t="shared" si="2"/>
        <v>2.1642000000000001</v>
      </c>
      <c r="Q22" s="5"/>
      <c r="R22" s="5"/>
      <c r="S22" s="1"/>
      <c r="T22" s="1">
        <f t="shared" si="4"/>
        <v>32.301081230939843</v>
      </c>
      <c r="U22" s="1">
        <f t="shared" si="5"/>
        <v>32.301081230939843</v>
      </c>
      <c r="V22" s="1">
        <v>5.2484000000000002</v>
      </c>
      <c r="W22" s="1">
        <v>1.4505999999999999</v>
      </c>
      <c r="X22" s="1">
        <v>2.7673999999999999</v>
      </c>
      <c r="Y22" s="1">
        <v>4.0182000000000002</v>
      </c>
      <c r="Z22" s="1">
        <v>4.8037999999999998</v>
      </c>
      <c r="AA22" s="14" t="s">
        <v>41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32</v>
      </c>
      <c r="C23" s="1">
        <v>291</v>
      </c>
      <c r="D23" s="1">
        <v>200</v>
      </c>
      <c r="E23" s="1">
        <v>136</v>
      </c>
      <c r="F23" s="1">
        <v>343</v>
      </c>
      <c r="G23" s="6">
        <v>0.4</v>
      </c>
      <c r="H23" s="1">
        <v>45</v>
      </c>
      <c r="I23" s="1" t="s">
        <v>33</v>
      </c>
      <c r="J23" s="1">
        <v>159</v>
      </c>
      <c r="K23" s="1">
        <f t="shared" si="1"/>
        <v>-23</v>
      </c>
      <c r="L23" s="1"/>
      <c r="M23" s="1"/>
      <c r="N23" s="1">
        <v>30</v>
      </c>
      <c r="O23" s="1"/>
      <c r="P23" s="1">
        <f t="shared" si="2"/>
        <v>27.2</v>
      </c>
      <c r="Q23" s="5"/>
      <c r="R23" s="5"/>
      <c r="S23" s="1"/>
      <c r="T23" s="1">
        <f t="shared" si="4"/>
        <v>13.713235294117647</v>
      </c>
      <c r="U23" s="1">
        <f t="shared" si="5"/>
        <v>13.713235294117647</v>
      </c>
      <c r="V23" s="1">
        <v>30</v>
      </c>
      <c r="W23" s="1">
        <v>37.6</v>
      </c>
      <c r="X23" s="1">
        <v>33</v>
      </c>
      <c r="Y23" s="1">
        <v>28.2</v>
      </c>
      <c r="Z23" s="1">
        <v>30.6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35</v>
      </c>
      <c r="C24" s="1">
        <v>96.543999999999997</v>
      </c>
      <c r="D24" s="1">
        <v>312.50200000000001</v>
      </c>
      <c r="E24" s="1">
        <v>105.583</v>
      </c>
      <c r="F24" s="1">
        <v>271.02199999999999</v>
      </c>
      <c r="G24" s="6">
        <v>1</v>
      </c>
      <c r="H24" s="1">
        <v>45</v>
      </c>
      <c r="I24" s="1" t="s">
        <v>33</v>
      </c>
      <c r="J24" s="1">
        <v>101</v>
      </c>
      <c r="K24" s="1">
        <f t="shared" si="1"/>
        <v>4.5829999999999984</v>
      </c>
      <c r="L24" s="1"/>
      <c r="M24" s="1"/>
      <c r="N24" s="1">
        <v>30</v>
      </c>
      <c r="O24" s="1"/>
      <c r="P24" s="1">
        <f t="shared" si="2"/>
        <v>21.116599999999998</v>
      </c>
      <c r="Q24" s="5"/>
      <c r="R24" s="5"/>
      <c r="S24" s="1"/>
      <c r="T24" s="1">
        <f t="shared" si="4"/>
        <v>14.255230482179897</v>
      </c>
      <c r="U24" s="1">
        <f t="shared" si="5"/>
        <v>14.255230482179897</v>
      </c>
      <c r="V24" s="1">
        <v>26.1084</v>
      </c>
      <c r="W24" s="1">
        <v>31.996400000000001</v>
      </c>
      <c r="X24" s="1">
        <v>19.308</v>
      </c>
      <c r="Y24" s="1">
        <v>27.0288</v>
      </c>
      <c r="Z24" s="1">
        <v>22.8978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35</v>
      </c>
      <c r="C25" s="1">
        <v>421.65899999999999</v>
      </c>
      <c r="D25" s="1">
        <v>60.863</v>
      </c>
      <c r="E25" s="1">
        <v>189.68600000000001</v>
      </c>
      <c r="F25" s="1">
        <v>219.477</v>
      </c>
      <c r="G25" s="6">
        <v>1</v>
      </c>
      <c r="H25" s="1">
        <v>60</v>
      </c>
      <c r="I25" s="1" t="s">
        <v>39</v>
      </c>
      <c r="J25" s="1">
        <v>174.9</v>
      </c>
      <c r="K25" s="1">
        <f t="shared" si="1"/>
        <v>14.786000000000001</v>
      </c>
      <c r="L25" s="1"/>
      <c r="M25" s="1"/>
      <c r="N25" s="1">
        <v>70</v>
      </c>
      <c r="O25" s="1">
        <v>160</v>
      </c>
      <c r="P25" s="1">
        <f t="shared" si="2"/>
        <v>37.937200000000004</v>
      </c>
      <c r="Q25" s="5">
        <f>14*P25-O25-N25-F25</f>
        <v>81.643800000000027</v>
      </c>
      <c r="R25" s="5"/>
      <c r="S25" s="1"/>
      <c r="T25" s="1">
        <f t="shared" si="4"/>
        <v>14</v>
      </c>
      <c r="U25" s="1">
        <f t="shared" si="5"/>
        <v>11.847922355893422</v>
      </c>
      <c r="V25" s="1">
        <v>37.690199999999997</v>
      </c>
      <c r="W25" s="1">
        <v>42.581800000000001</v>
      </c>
      <c r="X25" s="1">
        <v>53.577599999999997</v>
      </c>
      <c r="Y25" s="1">
        <v>44.912400000000012</v>
      </c>
      <c r="Z25" s="1">
        <v>51.547600000000003</v>
      </c>
      <c r="AA25" s="1"/>
      <c r="AB25" s="1">
        <f t="shared" si="6"/>
        <v>82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32</v>
      </c>
      <c r="C26" s="1">
        <v>354</v>
      </c>
      <c r="D26" s="1">
        <v>200</v>
      </c>
      <c r="E26" s="1">
        <v>235</v>
      </c>
      <c r="F26" s="1">
        <v>212</v>
      </c>
      <c r="G26" s="6">
        <v>0.22</v>
      </c>
      <c r="H26" s="1">
        <v>120</v>
      </c>
      <c r="I26" s="1" t="s">
        <v>33</v>
      </c>
      <c r="J26" s="1">
        <v>239</v>
      </c>
      <c r="K26" s="1">
        <f t="shared" si="1"/>
        <v>-4</v>
      </c>
      <c r="L26" s="1"/>
      <c r="M26" s="1"/>
      <c r="N26" s="1">
        <v>150</v>
      </c>
      <c r="O26" s="1"/>
      <c r="P26" s="1">
        <f t="shared" si="2"/>
        <v>47</v>
      </c>
      <c r="Q26" s="5">
        <f t="shared" si="3"/>
        <v>249</v>
      </c>
      <c r="R26" s="5"/>
      <c r="S26" s="1"/>
      <c r="T26" s="1">
        <f t="shared" si="4"/>
        <v>13</v>
      </c>
      <c r="U26" s="1">
        <f t="shared" si="5"/>
        <v>7.7021276595744679</v>
      </c>
      <c r="V26" s="1">
        <v>41</v>
      </c>
      <c r="W26" s="1">
        <v>43.8</v>
      </c>
      <c r="X26" s="1">
        <v>35.799999999999997</v>
      </c>
      <c r="Y26" s="1">
        <v>45.4</v>
      </c>
      <c r="Z26" s="1">
        <v>48.8</v>
      </c>
      <c r="AA26" s="1"/>
      <c r="AB26" s="1">
        <f t="shared" si="6"/>
        <v>55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35</v>
      </c>
      <c r="C27" s="1">
        <v>186.86699999999999</v>
      </c>
      <c r="D27" s="1"/>
      <c r="E27" s="1">
        <v>28.324999999999999</v>
      </c>
      <c r="F27" s="1">
        <v>149.03800000000001</v>
      </c>
      <c r="G27" s="6">
        <v>1</v>
      </c>
      <c r="H27" s="1">
        <v>60</v>
      </c>
      <c r="I27" s="1" t="s">
        <v>39</v>
      </c>
      <c r="J27" s="1">
        <v>28.5</v>
      </c>
      <c r="K27" s="1">
        <f t="shared" si="1"/>
        <v>-0.17500000000000071</v>
      </c>
      <c r="L27" s="1"/>
      <c r="M27" s="1"/>
      <c r="N27" s="1">
        <v>0</v>
      </c>
      <c r="O27" s="1"/>
      <c r="P27" s="1">
        <f t="shared" si="2"/>
        <v>5.665</v>
      </c>
      <c r="Q27" s="5"/>
      <c r="R27" s="5"/>
      <c r="S27" s="1"/>
      <c r="T27" s="1">
        <f t="shared" si="4"/>
        <v>26.308561341571053</v>
      </c>
      <c r="U27" s="1">
        <f t="shared" si="5"/>
        <v>26.308561341571053</v>
      </c>
      <c r="V27" s="1">
        <v>2.7033999999999998</v>
      </c>
      <c r="W27" s="1">
        <v>8.8162000000000003</v>
      </c>
      <c r="X27" s="1">
        <v>20.555</v>
      </c>
      <c r="Y27" s="1">
        <v>19.937200000000001</v>
      </c>
      <c r="Z27" s="1">
        <v>11.2546</v>
      </c>
      <c r="AA27" s="14" t="s">
        <v>41</v>
      </c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177</v>
      </c>
      <c r="D28" s="1">
        <v>1</v>
      </c>
      <c r="E28" s="1">
        <v>22</v>
      </c>
      <c r="F28" s="1">
        <v>133</v>
      </c>
      <c r="G28" s="6">
        <v>0.33</v>
      </c>
      <c r="H28" s="1">
        <v>45</v>
      </c>
      <c r="I28" s="1" t="s">
        <v>33</v>
      </c>
      <c r="J28" s="1">
        <v>41</v>
      </c>
      <c r="K28" s="1">
        <f t="shared" si="1"/>
        <v>-19</v>
      </c>
      <c r="L28" s="1"/>
      <c r="M28" s="1"/>
      <c r="N28" s="1">
        <v>0</v>
      </c>
      <c r="O28" s="1"/>
      <c r="P28" s="1">
        <f t="shared" si="2"/>
        <v>4.4000000000000004</v>
      </c>
      <c r="Q28" s="5"/>
      <c r="R28" s="5"/>
      <c r="S28" s="1"/>
      <c r="T28" s="1">
        <f t="shared" si="4"/>
        <v>30.227272727272723</v>
      </c>
      <c r="U28" s="1">
        <f t="shared" si="5"/>
        <v>30.227272727272723</v>
      </c>
      <c r="V28" s="1">
        <v>8.1999999999999993</v>
      </c>
      <c r="W28" s="1">
        <v>7.2</v>
      </c>
      <c r="X28" s="1">
        <v>15.8</v>
      </c>
      <c r="Y28" s="1">
        <v>15.4</v>
      </c>
      <c r="Z28" s="1">
        <v>18.399999999999999</v>
      </c>
      <c r="AA28" s="18" t="s">
        <v>41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35</v>
      </c>
      <c r="C29" s="1">
        <v>288.56299999999999</v>
      </c>
      <c r="D29" s="1">
        <v>265.46100000000001</v>
      </c>
      <c r="E29" s="15">
        <f>93.186+E95</f>
        <v>114.93400000000001</v>
      </c>
      <c r="F29" s="15">
        <f>435.435+F95</f>
        <v>414.73</v>
      </c>
      <c r="G29" s="6">
        <v>1</v>
      </c>
      <c r="H29" s="1">
        <v>45</v>
      </c>
      <c r="I29" s="1" t="s">
        <v>37</v>
      </c>
      <c r="J29" s="1">
        <v>90</v>
      </c>
      <c r="K29" s="1">
        <f t="shared" si="1"/>
        <v>24.934000000000012</v>
      </c>
      <c r="L29" s="1"/>
      <c r="M29" s="1"/>
      <c r="N29" s="1">
        <v>50</v>
      </c>
      <c r="O29" s="1"/>
      <c r="P29" s="1">
        <f t="shared" si="2"/>
        <v>22.986800000000002</v>
      </c>
      <c r="Q29" s="5"/>
      <c r="R29" s="5"/>
      <c r="S29" s="1"/>
      <c r="T29" s="1">
        <f t="shared" si="4"/>
        <v>20.217255120329927</v>
      </c>
      <c r="U29" s="1">
        <f t="shared" si="5"/>
        <v>20.217255120329927</v>
      </c>
      <c r="V29" s="1">
        <v>29.3902</v>
      </c>
      <c r="W29" s="1">
        <v>25.94</v>
      </c>
      <c r="X29" s="1">
        <v>19.924800000000001</v>
      </c>
      <c r="Y29" s="1">
        <v>18.537800000000001</v>
      </c>
      <c r="Z29" s="1">
        <v>19.883199999999999</v>
      </c>
      <c r="AA29" s="18" t="s">
        <v>41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314</v>
      </c>
      <c r="D30" s="1">
        <v>5</v>
      </c>
      <c r="E30" s="1">
        <v>133</v>
      </c>
      <c r="F30" s="1">
        <v>144</v>
      </c>
      <c r="G30" s="6">
        <v>0.3</v>
      </c>
      <c r="H30" s="1">
        <v>45</v>
      </c>
      <c r="I30" s="1" t="s">
        <v>33</v>
      </c>
      <c r="J30" s="1">
        <v>151</v>
      </c>
      <c r="K30" s="1">
        <f t="shared" si="1"/>
        <v>-18</v>
      </c>
      <c r="L30" s="1"/>
      <c r="M30" s="1"/>
      <c r="N30" s="13">
        <v>30</v>
      </c>
      <c r="O30" s="1"/>
      <c r="P30" s="1">
        <f t="shared" si="2"/>
        <v>26.6</v>
      </c>
      <c r="Q30" s="5">
        <f t="shared" si="3"/>
        <v>171.8</v>
      </c>
      <c r="R30" s="5"/>
      <c r="S30" s="1"/>
      <c r="T30" s="1">
        <f t="shared" si="4"/>
        <v>13</v>
      </c>
      <c r="U30" s="1">
        <f t="shared" si="5"/>
        <v>6.5413533834586461</v>
      </c>
      <c r="V30" s="1">
        <v>24.4</v>
      </c>
      <c r="W30" s="1">
        <v>16.8</v>
      </c>
      <c r="X30" s="1">
        <v>39</v>
      </c>
      <c r="Y30" s="1">
        <v>20.399999999999999</v>
      </c>
      <c r="Z30" s="1">
        <v>15.6</v>
      </c>
      <c r="AA30" s="1" t="s">
        <v>135</v>
      </c>
      <c r="AB30" s="1">
        <f t="shared" si="6"/>
        <v>52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172</v>
      </c>
      <c r="D31" s="1">
        <v>20</v>
      </c>
      <c r="E31" s="1">
        <v>59</v>
      </c>
      <c r="F31" s="1">
        <v>124</v>
      </c>
      <c r="G31" s="6">
        <v>0.09</v>
      </c>
      <c r="H31" s="1">
        <v>45</v>
      </c>
      <c r="I31" s="1" t="s">
        <v>33</v>
      </c>
      <c r="J31" s="1">
        <v>65</v>
      </c>
      <c r="K31" s="1">
        <f t="shared" si="1"/>
        <v>-6</v>
      </c>
      <c r="L31" s="1"/>
      <c r="M31" s="1"/>
      <c r="N31" s="1">
        <v>20</v>
      </c>
      <c r="O31" s="1"/>
      <c r="P31" s="1">
        <f t="shared" si="2"/>
        <v>11.8</v>
      </c>
      <c r="Q31" s="5">
        <v>10</v>
      </c>
      <c r="R31" s="5"/>
      <c r="S31" s="1"/>
      <c r="T31" s="1">
        <f t="shared" si="4"/>
        <v>13.050847457627118</v>
      </c>
      <c r="U31" s="1">
        <f t="shared" si="5"/>
        <v>12.203389830508474</v>
      </c>
      <c r="V31" s="1">
        <v>13.8</v>
      </c>
      <c r="W31" s="1">
        <v>12.6</v>
      </c>
      <c r="X31" s="1">
        <v>17.399999999999999</v>
      </c>
      <c r="Y31" s="1">
        <v>18.399999999999999</v>
      </c>
      <c r="Z31" s="1">
        <v>20.2</v>
      </c>
      <c r="AA31" s="1"/>
      <c r="AB31" s="1">
        <f t="shared" si="6"/>
        <v>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35</v>
      </c>
      <c r="C32" s="1">
        <v>271.22899999999998</v>
      </c>
      <c r="D32" s="1">
        <v>187.13200000000001</v>
      </c>
      <c r="E32" s="1">
        <v>170.501</v>
      </c>
      <c r="F32" s="1">
        <v>260.98</v>
      </c>
      <c r="G32" s="6">
        <v>1</v>
      </c>
      <c r="H32" s="1">
        <v>45</v>
      </c>
      <c r="I32" s="1" t="s">
        <v>37</v>
      </c>
      <c r="J32" s="1">
        <v>160.80000000000001</v>
      </c>
      <c r="K32" s="1">
        <f t="shared" si="1"/>
        <v>9.7009999999999934</v>
      </c>
      <c r="L32" s="1"/>
      <c r="M32" s="1"/>
      <c r="N32" s="1">
        <v>0</v>
      </c>
      <c r="O32" s="1"/>
      <c r="P32" s="1">
        <f t="shared" si="2"/>
        <v>34.100200000000001</v>
      </c>
      <c r="Q32" s="5">
        <f t="shared" ref="Q32:Q33" si="7">14*P32-O32-N32-F32</f>
        <v>216.4228</v>
      </c>
      <c r="R32" s="5"/>
      <c r="S32" s="1"/>
      <c r="T32" s="1">
        <f t="shared" si="4"/>
        <v>14</v>
      </c>
      <c r="U32" s="1">
        <f t="shared" si="5"/>
        <v>7.6533275464660031</v>
      </c>
      <c r="V32" s="1">
        <v>22.53</v>
      </c>
      <c r="W32" s="1">
        <v>29.552600000000002</v>
      </c>
      <c r="X32" s="1">
        <v>31.35</v>
      </c>
      <c r="Y32" s="1">
        <v>36.968400000000003</v>
      </c>
      <c r="Z32" s="1">
        <v>29.169799999999999</v>
      </c>
      <c r="AA32" s="1"/>
      <c r="AB32" s="1">
        <f t="shared" si="6"/>
        <v>216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774</v>
      </c>
      <c r="D33" s="1">
        <v>345</v>
      </c>
      <c r="E33" s="1">
        <v>577</v>
      </c>
      <c r="F33" s="1">
        <v>430</v>
      </c>
      <c r="G33" s="6">
        <v>0.4</v>
      </c>
      <c r="H33" s="1">
        <v>60</v>
      </c>
      <c r="I33" s="1" t="s">
        <v>39</v>
      </c>
      <c r="J33" s="1">
        <v>575</v>
      </c>
      <c r="K33" s="1">
        <f t="shared" si="1"/>
        <v>2</v>
      </c>
      <c r="L33" s="1"/>
      <c r="M33" s="1"/>
      <c r="N33" s="1">
        <v>250</v>
      </c>
      <c r="O33" s="1">
        <v>400</v>
      </c>
      <c r="P33" s="1">
        <f t="shared" si="2"/>
        <v>115.4</v>
      </c>
      <c r="Q33" s="5">
        <f t="shared" si="7"/>
        <v>535.60000000000014</v>
      </c>
      <c r="R33" s="5"/>
      <c r="S33" s="1"/>
      <c r="T33" s="1">
        <f t="shared" si="4"/>
        <v>14</v>
      </c>
      <c r="U33" s="1">
        <f t="shared" si="5"/>
        <v>9.3587521663778155</v>
      </c>
      <c r="V33" s="1">
        <v>111.2</v>
      </c>
      <c r="W33" s="1">
        <v>105.2</v>
      </c>
      <c r="X33" s="1">
        <v>116.2</v>
      </c>
      <c r="Y33" s="1">
        <v>129.6</v>
      </c>
      <c r="Z33" s="1">
        <v>121.2</v>
      </c>
      <c r="AA33" s="1"/>
      <c r="AB33" s="1">
        <f t="shared" si="6"/>
        <v>214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117</v>
      </c>
      <c r="D34" s="1">
        <v>72</v>
      </c>
      <c r="E34" s="15">
        <f>51+E96</f>
        <v>54</v>
      </c>
      <c r="F34" s="15">
        <f>124+F96</f>
        <v>112</v>
      </c>
      <c r="G34" s="6">
        <v>0.5</v>
      </c>
      <c r="H34" s="1">
        <v>60</v>
      </c>
      <c r="I34" s="1" t="s">
        <v>33</v>
      </c>
      <c r="J34" s="1">
        <v>50</v>
      </c>
      <c r="K34" s="1">
        <f t="shared" si="1"/>
        <v>4</v>
      </c>
      <c r="L34" s="1"/>
      <c r="M34" s="1"/>
      <c r="N34" s="1">
        <v>40</v>
      </c>
      <c r="O34" s="1"/>
      <c r="P34" s="1">
        <f t="shared" si="2"/>
        <v>10.8</v>
      </c>
      <c r="Q34" s="5"/>
      <c r="R34" s="5"/>
      <c r="S34" s="1"/>
      <c r="T34" s="1">
        <f t="shared" si="4"/>
        <v>14.074074074074073</v>
      </c>
      <c r="U34" s="1">
        <f t="shared" si="5"/>
        <v>14.074074074074073</v>
      </c>
      <c r="V34" s="1">
        <v>11.6</v>
      </c>
      <c r="W34" s="1">
        <v>11.6</v>
      </c>
      <c r="X34" s="1">
        <v>9</v>
      </c>
      <c r="Y34" s="1">
        <v>10</v>
      </c>
      <c r="Z34" s="1">
        <v>8.4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42</v>
      </c>
      <c r="D35" s="1">
        <v>8</v>
      </c>
      <c r="E35" s="1">
        <v>34</v>
      </c>
      <c r="F35" s="1">
        <v>12</v>
      </c>
      <c r="G35" s="6">
        <v>0.5</v>
      </c>
      <c r="H35" s="1">
        <v>60</v>
      </c>
      <c r="I35" s="1" t="s">
        <v>33</v>
      </c>
      <c r="J35" s="1">
        <v>31</v>
      </c>
      <c r="K35" s="1">
        <f t="shared" ref="K35:K64" si="8">E35-J35</f>
        <v>3</v>
      </c>
      <c r="L35" s="1"/>
      <c r="M35" s="1"/>
      <c r="N35" s="1">
        <v>25</v>
      </c>
      <c r="O35" s="1"/>
      <c r="P35" s="1">
        <f t="shared" si="2"/>
        <v>6.8</v>
      </c>
      <c r="Q35" s="5">
        <f t="shared" si="3"/>
        <v>51.399999999999991</v>
      </c>
      <c r="R35" s="5"/>
      <c r="S35" s="1"/>
      <c r="T35" s="1">
        <f t="shared" si="4"/>
        <v>12.999999999999998</v>
      </c>
      <c r="U35" s="1">
        <f t="shared" si="5"/>
        <v>5.4411764705882355</v>
      </c>
      <c r="V35" s="1">
        <v>5.6</v>
      </c>
      <c r="W35" s="1">
        <v>4.5999999999999996</v>
      </c>
      <c r="X35" s="1">
        <v>5.4</v>
      </c>
      <c r="Y35" s="1">
        <v>6.2</v>
      </c>
      <c r="Z35" s="1">
        <v>6.4</v>
      </c>
      <c r="AA35" s="1"/>
      <c r="AB35" s="1">
        <f t="shared" si="6"/>
        <v>26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>
        <v>769</v>
      </c>
      <c r="D36" s="1">
        <v>552</v>
      </c>
      <c r="E36" s="1">
        <v>377</v>
      </c>
      <c r="F36" s="1">
        <v>885</v>
      </c>
      <c r="G36" s="6">
        <v>0.4</v>
      </c>
      <c r="H36" s="1">
        <v>60</v>
      </c>
      <c r="I36" s="1" t="s">
        <v>39</v>
      </c>
      <c r="J36" s="1">
        <v>383</v>
      </c>
      <c r="K36" s="1">
        <f t="shared" si="8"/>
        <v>-6</v>
      </c>
      <c r="L36" s="1"/>
      <c r="M36" s="1"/>
      <c r="N36" s="1">
        <v>100</v>
      </c>
      <c r="O36" s="1"/>
      <c r="P36" s="1">
        <f t="shared" si="2"/>
        <v>75.400000000000006</v>
      </c>
      <c r="Q36" s="5">
        <f>14*P36-O36-N36-F36</f>
        <v>70.600000000000136</v>
      </c>
      <c r="R36" s="5"/>
      <c r="S36" s="1"/>
      <c r="T36" s="1">
        <f t="shared" si="4"/>
        <v>14</v>
      </c>
      <c r="U36" s="1">
        <f t="shared" si="5"/>
        <v>13.063660477453579</v>
      </c>
      <c r="V36" s="1">
        <v>89</v>
      </c>
      <c r="W36" s="1">
        <v>94.8</v>
      </c>
      <c r="X36" s="1">
        <v>91.8</v>
      </c>
      <c r="Y36" s="1">
        <v>98.6</v>
      </c>
      <c r="Z36" s="1">
        <v>86.6</v>
      </c>
      <c r="AA36" s="1"/>
      <c r="AB36" s="1">
        <f t="shared" si="6"/>
        <v>28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69</v>
      </c>
      <c r="B37" s="10" t="s">
        <v>32</v>
      </c>
      <c r="C37" s="10">
        <v>-6</v>
      </c>
      <c r="D37" s="10"/>
      <c r="E37" s="10"/>
      <c r="F37" s="15">
        <v>-6</v>
      </c>
      <c r="G37" s="11">
        <v>0</v>
      </c>
      <c r="H37" s="10" t="e">
        <v>#N/A</v>
      </c>
      <c r="I37" s="10" t="s">
        <v>59</v>
      </c>
      <c r="J37" s="10"/>
      <c r="K37" s="10">
        <f t="shared" si="8"/>
        <v>0</v>
      </c>
      <c r="L37" s="10"/>
      <c r="M37" s="10"/>
      <c r="N37" s="10"/>
      <c r="O37" s="10"/>
      <c r="P37" s="10">
        <f t="shared" si="2"/>
        <v>0</v>
      </c>
      <c r="Q37" s="12"/>
      <c r="R37" s="12"/>
      <c r="S37" s="10"/>
      <c r="T37" s="10" t="e">
        <f t="shared" si="4"/>
        <v>#DIV/0!</v>
      </c>
      <c r="U37" s="10" t="e">
        <f t="shared" si="5"/>
        <v>#DIV/0!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 t="s">
        <v>70</v>
      </c>
      <c r="AB37" s="10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71</v>
      </c>
      <c r="B38" s="1" t="s">
        <v>32</v>
      </c>
      <c r="C38" s="1">
        <v>707</v>
      </c>
      <c r="D38" s="1">
        <v>496</v>
      </c>
      <c r="E38" s="1">
        <v>473</v>
      </c>
      <c r="F38" s="1">
        <v>587</v>
      </c>
      <c r="G38" s="6">
        <v>0.4</v>
      </c>
      <c r="H38" s="1">
        <v>60</v>
      </c>
      <c r="I38" s="1" t="s">
        <v>33</v>
      </c>
      <c r="J38" s="1">
        <v>475</v>
      </c>
      <c r="K38" s="1">
        <f t="shared" si="8"/>
        <v>-2</v>
      </c>
      <c r="L38" s="1"/>
      <c r="M38" s="1"/>
      <c r="N38" s="1">
        <v>140</v>
      </c>
      <c r="O38" s="1">
        <v>300</v>
      </c>
      <c r="P38" s="1">
        <f t="shared" si="2"/>
        <v>94.6</v>
      </c>
      <c r="Q38" s="5">
        <f t="shared" ref="Q38:Q80" si="9">13*P38-O38-N38-F38</f>
        <v>202.79999999999995</v>
      </c>
      <c r="R38" s="5"/>
      <c r="S38" s="1"/>
      <c r="T38" s="1">
        <f t="shared" si="4"/>
        <v>13</v>
      </c>
      <c r="U38" s="1">
        <f t="shared" si="5"/>
        <v>10.856236786469346</v>
      </c>
      <c r="V38" s="1">
        <v>107.6</v>
      </c>
      <c r="W38" s="1">
        <v>118</v>
      </c>
      <c r="X38" s="1">
        <v>123.8</v>
      </c>
      <c r="Y38" s="1">
        <v>129.19999999999999</v>
      </c>
      <c r="Z38" s="1">
        <v>114.6</v>
      </c>
      <c r="AA38" s="1"/>
      <c r="AB38" s="1">
        <f t="shared" si="6"/>
        <v>81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72</v>
      </c>
      <c r="B39" s="1" t="s">
        <v>32</v>
      </c>
      <c r="C39" s="1">
        <v>313</v>
      </c>
      <c r="D39" s="1">
        <v>120</v>
      </c>
      <c r="E39" s="1">
        <v>163</v>
      </c>
      <c r="F39" s="1">
        <v>184</v>
      </c>
      <c r="G39" s="6">
        <v>0.1</v>
      </c>
      <c r="H39" s="1">
        <v>45</v>
      </c>
      <c r="I39" s="1" t="s">
        <v>33</v>
      </c>
      <c r="J39" s="1">
        <v>165</v>
      </c>
      <c r="K39" s="1">
        <f t="shared" si="8"/>
        <v>-2</v>
      </c>
      <c r="L39" s="1"/>
      <c r="M39" s="1"/>
      <c r="N39" s="1">
        <v>110</v>
      </c>
      <c r="O39" s="1">
        <v>250</v>
      </c>
      <c r="P39" s="1">
        <f t="shared" si="2"/>
        <v>32.6</v>
      </c>
      <c r="Q39" s="5"/>
      <c r="R39" s="5"/>
      <c r="S39" s="1"/>
      <c r="T39" s="1">
        <f t="shared" si="4"/>
        <v>16.687116564417177</v>
      </c>
      <c r="U39" s="1">
        <f t="shared" si="5"/>
        <v>16.687116564417177</v>
      </c>
      <c r="V39" s="1">
        <v>50.6</v>
      </c>
      <c r="W39" s="1">
        <v>43</v>
      </c>
      <c r="X39" s="1">
        <v>49.6</v>
      </c>
      <c r="Y39" s="1">
        <v>36.200000000000003</v>
      </c>
      <c r="Z39" s="1">
        <v>60.6</v>
      </c>
      <c r="AA39" s="1"/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73</v>
      </c>
      <c r="B40" s="1" t="s">
        <v>32</v>
      </c>
      <c r="C40" s="1">
        <v>190</v>
      </c>
      <c r="D40" s="1">
        <v>42</v>
      </c>
      <c r="E40" s="1">
        <v>135</v>
      </c>
      <c r="F40" s="1">
        <v>42</v>
      </c>
      <c r="G40" s="6">
        <v>0.1</v>
      </c>
      <c r="H40" s="1">
        <v>60</v>
      </c>
      <c r="I40" s="1" t="s">
        <v>33</v>
      </c>
      <c r="J40" s="1">
        <v>133</v>
      </c>
      <c r="K40" s="1">
        <f t="shared" si="8"/>
        <v>2</v>
      </c>
      <c r="L40" s="1"/>
      <c r="M40" s="1"/>
      <c r="N40" s="1">
        <v>90</v>
      </c>
      <c r="O40" s="1">
        <v>150</v>
      </c>
      <c r="P40" s="1">
        <f t="shared" si="2"/>
        <v>27</v>
      </c>
      <c r="Q40" s="5">
        <f t="shared" si="9"/>
        <v>69</v>
      </c>
      <c r="R40" s="5"/>
      <c r="S40" s="1"/>
      <c r="T40" s="1">
        <f t="shared" si="4"/>
        <v>13</v>
      </c>
      <c r="U40" s="1">
        <f t="shared" si="5"/>
        <v>10.444444444444445</v>
      </c>
      <c r="V40" s="1">
        <v>29.6</v>
      </c>
      <c r="W40" s="1">
        <v>20.399999999999999</v>
      </c>
      <c r="X40" s="1">
        <v>25.2</v>
      </c>
      <c r="Y40" s="1">
        <v>28.4</v>
      </c>
      <c r="Z40" s="1">
        <v>8.8000000000000007</v>
      </c>
      <c r="AA40" s="1"/>
      <c r="AB40" s="1">
        <f t="shared" si="6"/>
        <v>7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74</v>
      </c>
      <c r="B41" s="1" t="s">
        <v>32</v>
      </c>
      <c r="C41" s="1">
        <v>359</v>
      </c>
      <c r="D41" s="1"/>
      <c r="E41" s="1">
        <v>134</v>
      </c>
      <c r="F41" s="1">
        <v>195</v>
      </c>
      <c r="G41" s="6">
        <v>0.1</v>
      </c>
      <c r="H41" s="1">
        <v>60</v>
      </c>
      <c r="I41" s="1" t="s">
        <v>33</v>
      </c>
      <c r="J41" s="1">
        <v>133</v>
      </c>
      <c r="K41" s="1">
        <f t="shared" si="8"/>
        <v>1</v>
      </c>
      <c r="L41" s="1"/>
      <c r="M41" s="1"/>
      <c r="N41" s="1">
        <v>50</v>
      </c>
      <c r="O41" s="1">
        <v>50</v>
      </c>
      <c r="P41" s="1">
        <f t="shared" si="2"/>
        <v>26.8</v>
      </c>
      <c r="Q41" s="5">
        <f t="shared" si="9"/>
        <v>53.400000000000034</v>
      </c>
      <c r="R41" s="5"/>
      <c r="S41" s="1"/>
      <c r="T41" s="1">
        <f t="shared" si="4"/>
        <v>13.000000000000002</v>
      </c>
      <c r="U41" s="1">
        <f t="shared" si="5"/>
        <v>11.007462686567164</v>
      </c>
      <c r="V41" s="1">
        <v>31</v>
      </c>
      <c r="W41" s="1">
        <v>20.399999999999999</v>
      </c>
      <c r="X41" s="1">
        <v>35.200000000000003</v>
      </c>
      <c r="Y41" s="1">
        <v>26.4</v>
      </c>
      <c r="Z41" s="1">
        <v>13.2</v>
      </c>
      <c r="AA41" s="1"/>
      <c r="AB41" s="1">
        <f t="shared" si="6"/>
        <v>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75</v>
      </c>
      <c r="B42" s="1" t="s">
        <v>32</v>
      </c>
      <c r="C42" s="1">
        <v>402</v>
      </c>
      <c r="D42" s="1"/>
      <c r="E42" s="1">
        <v>223</v>
      </c>
      <c r="F42" s="1">
        <v>111</v>
      </c>
      <c r="G42" s="6">
        <v>0.4</v>
      </c>
      <c r="H42" s="1">
        <v>45</v>
      </c>
      <c r="I42" s="1" t="s">
        <v>33</v>
      </c>
      <c r="J42" s="1">
        <v>231</v>
      </c>
      <c r="K42" s="1">
        <f t="shared" si="8"/>
        <v>-8</v>
      </c>
      <c r="L42" s="1"/>
      <c r="M42" s="1"/>
      <c r="N42" s="1">
        <v>170</v>
      </c>
      <c r="O42" s="1">
        <v>300</v>
      </c>
      <c r="P42" s="1">
        <f t="shared" si="2"/>
        <v>44.6</v>
      </c>
      <c r="Q42" s="5"/>
      <c r="R42" s="5"/>
      <c r="S42" s="1"/>
      <c r="T42" s="1">
        <f t="shared" si="4"/>
        <v>13.026905829596412</v>
      </c>
      <c r="U42" s="1">
        <f t="shared" si="5"/>
        <v>13.026905829596412</v>
      </c>
      <c r="V42" s="1">
        <v>57.8</v>
      </c>
      <c r="W42" s="1">
        <v>28</v>
      </c>
      <c r="X42" s="1">
        <v>57.4</v>
      </c>
      <c r="Y42" s="1">
        <v>59.4</v>
      </c>
      <c r="Z42" s="1">
        <v>37</v>
      </c>
      <c r="AA42" s="1"/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76</v>
      </c>
      <c r="B43" s="1" t="s">
        <v>35</v>
      </c>
      <c r="C43" s="1">
        <v>142.99799999999999</v>
      </c>
      <c r="D43" s="1">
        <v>123.973</v>
      </c>
      <c r="E43" s="1">
        <v>136.11500000000001</v>
      </c>
      <c r="F43" s="1">
        <v>107.74299999999999</v>
      </c>
      <c r="G43" s="6">
        <v>1</v>
      </c>
      <c r="H43" s="1">
        <v>60</v>
      </c>
      <c r="I43" s="1" t="s">
        <v>39</v>
      </c>
      <c r="J43" s="1">
        <v>135.30000000000001</v>
      </c>
      <c r="K43" s="1">
        <f t="shared" si="8"/>
        <v>0.81499999999999773</v>
      </c>
      <c r="L43" s="1"/>
      <c r="M43" s="1"/>
      <c r="N43" s="1">
        <v>60</v>
      </c>
      <c r="O43" s="1">
        <v>100</v>
      </c>
      <c r="P43" s="1">
        <f t="shared" si="2"/>
        <v>27.223000000000003</v>
      </c>
      <c r="Q43" s="5">
        <f>14*P43-O43-N43-F43</f>
        <v>113.37900000000002</v>
      </c>
      <c r="R43" s="5"/>
      <c r="S43" s="1"/>
      <c r="T43" s="1">
        <f t="shared" si="4"/>
        <v>14</v>
      </c>
      <c r="U43" s="1">
        <f t="shared" si="5"/>
        <v>9.8351761378246323</v>
      </c>
      <c r="V43" s="1">
        <v>26.7074</v>
      </c>
      <c r="W43" s="1">
        <v>25.558199999999999</v>
      </c>
      <c r="X43" s="1">
        <v>25.687999999999999</v>
      </c>
      <c r="Y43" s="1">
        <v>25.680800000000001</v>
      </c>
      <c r="Z43" s="1">
        <v>23.2424</v>
      </c>
      <c r="AA43" s="1"/>
      <c r="AB43" s="1">
        <f t="shared" si="6"/>
        <v>113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77</v>
      </c>
      <c r="B44" s="1" t="s">
        <v>35</v>
      </c>
      <c r="C44" s="1">
        <v>254.501</v>
      </c>
      <c r="D44" s="1">
        <v>59.326000000000001</v>
      </c>
      <c r="E44" s="1">
        <v>180.685</v>
      </c>
      <c r="F44" s="1">
        <v>104.608</v>
      </c>
      <c r="G44" s="6">
        <v>1</v>
      </c>
      <c r="H44" s="1">
        <v>45</v>
      </c>
      <c r="I44" s="1" t="s">
        <v>33</v>
      </c>
      <c r="J44" s="1">
        <v>179.4</v>
      </c>
      <c r="K44" s="1">
        <f t="shared" si="8"/>
        <v>1.2849999999999966</v>
      </c>
      <c r="L44" s="1"/>
      <c r="M44" s="1"/>
      <c r="N44" s="1">
        <v>100</v>
      </c>
      <c r="O44" s="1"/>
      <c r="P44" s="1">
        <f t="shared" si="2"/>
        <v>36.137</v>
      </c>
      <c r="Q44" s="5">
        <f t="shared" si="9"/>
        <v>265.173</v>
      </c>
      <c r="R44" s="5"/>
      <c r="S44" s="1"/>
      <c r="T44" s="1">
        <f t="shared" si="4"/>
        <v>13</v>
      </c>
      <c r="U44" s="1">
        <f t="shared" si="5"/>
        <v>5.6620084677754106</v>
      </c>
      <c r="V44" s="1">
        <v>25.859200000000001</v>
      </c>
      <c r="W44" s="1">
        <v>31.209</v>
      </c>
      <c r="X44" s="1">
        <v>38.478400000000001</v>
      </c>
      <c r="Y44" s="1">
        <v>37.7258</v>
      </c>
      <c r="Z44" s="1">
        <v>35.540199999999999</v>
      </c>
      <c r="AA44" s="1"/>
      <c r="AB44" s="1">
        <f t="shared" si="6"/>
        <v>265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78</v>
      </c>
      <c r="B45" s="1" t="s">
        <v>35</v>
      </c>
      <c r="C45" s="1">
        <v>212.12299999999999</v>
      </c>
      <c r="D45" s="1">
        <v>60.158999999999999</v>
      </c>
      <c r="E45" s="1">
        <v>81.456999999999994</v>
      </c>
      <c r="F45" s="1">
        <v>179.85900000000001</v>
      </c>
      <c r="G45" s="6">
        <v>1</v>
      </c>
      <c r="H45" s="1">
        <v>45</v>
      </c>
      <c r="I45" s="1" t="s">
        <v>33</v>
      </c>
      <c r="J45" s="1">
        <v>81.400000000000006</v>
      </c>
      <c r="K45" s="1">
        <f t="shared" si="8"/>
        <v>5.6999999999987949E-2</v>
      </c>
      <c r="L45" s="1"/>
      <c r="M45" s="1"/>
      <c r="N45" s="1">
        <v>0</v>
      </c>
      <c r="O45" s="1"/>
      <c r="P45" s="1">
        <f t="shared" si="2"/>
        <v>16.291399999999999</v>
      </c>
      <c r="Q45" s="5">
        <f t="shared" si="9"/>
        <v>31.92919999999998</v>
      </c>
      <c r="R45" s="5"/>
      <c r="S45" s="1"/>
      <c r="T45" s="1">
        <f t="shared" si="4"/>
        <v>13</v>
      </c>
      <c r="U45" s="1">
        <f t="shared" si="5"/>
        <v>11.04011932676136</v>
      </c>
      <c r="V45" s="1">
        <v>10.210000000000001</v>
      </c>
      <c r="W45" s="1">
        <v>13.373200000000001</v>
      </c>
      <c r="X45" s="1">
        <v>12.497199999999999</v>
      </c>
      <c r="Y45" s="1">
        <v>4.1082000000000001</v>
      </c>
      <c r="Z45" s="1">
        <v>16.652200000000001</v>
      </c>
      <c r="AA45" s="1"/>
      <c r="AB45" s="1">
        <f t="shared" si="6"/>
        <v>32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79</v>
      </c>
      <c r="B46" s="1" t="s">
        <v>32</v>
      </c>
      <c r="C46" s="1">
        <v>119</v>
      </c>
      <c r="D46" s="1">
        <v>20</v>
      </c>
      <c r="E46" s="1">
        <v>22</v>
      </c>
      <c r="F46" s="1">
        <v>113</v>
      </c>
      <c r="G46" s="6">
        <v>0.09</v>
      </c>
      <c r="H46" s="1">
        <v>45</v>
      </c>
      <c r="I46" s="1" t="s">
        <v>33</v>
      </c>
      <c r="J46" s="1">
        <v>22</v>
      </c>
      <c r="K46" s="1">
        <f t="shared" si="8"/>
        <v>0</v>
      </c>
      <c r="L46" s="1"/>
      <c r="M46" s="1"/>
      <c r="N46" s="1">
        <v>0</v>
      </c>
      <c r="O46" s="1"/>
      <c r="P46" s="1">
        <f t="shared" si="2"/>
        <v>4.4000000000000004</v>
      </c>
      <c r="Q46" s="5"/>
      <c r="R46" s="5"/>
      <c r="S46" s="1"/>
      <c r="T46" s="1">
        <f t="shared" si="4"/>
        <v>25.68181818181818</v>
      </c>
      <c r="U46" s="1">
        <f t="shared" si="5"/>
        <v>25.68181818181818</v>
      </c>
      <c r="V46" s="1">
        <v>4.2</v>
      </c>
      <c r="W46" s="1">
        <v>9</v>
      </c>
      <c r="X46" s="1">
        <v>13.2</v>
      </c>
      <c r="Y46" s="1">
        <v>10.6</v>
      </c>
      <c r="Z46" s="1">
        <v>0</v>
      </c>
      <c r="AA46" s="18" t="s">
        <v>41</v>
      </c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80</v>
      </c>
      <c r="B47" s="1" t="s">
        <v>32</v>
      </c>
      <c r="C47" s="1">
        <v>118</v>
      </c>
      <c r="D47" s="1"/>
      <c r="E47" s="1">
        <v>40</v>
      </c>
      <c r="F47" s="1">
        <v>66</v>
      </c>
      <c r="G47" s="6">
        <v>0.35</v>
      </c>
      <c r="H47" s="1">
        <v>45</v>
      </c>
      <c r="I47" s="1" t="s">
        <v>33</v>
      </c>
      <c r="J47" s="1">
        <v>47</v>
      </c>
      <c r="K47" s="1">
        <f t="shared" si="8"/>
        <v>-7</v>
      </c>
      <c r="L47" s="1"/>
      <c r="M47" s="1"/>
      <c r="N47" s="1">
        <v>60</v>
      </c>
      <c r="O47" s="1"/>
      <c r="P47" s="1">
        <f t="shared" si="2"/>
        <v>8</v>
      </c>
      <c r="Q47" s="5"/>
      <c r="R47" s="5"/>
      <c r="S47" s="1"/>
      <c r="T47" s="1">
        <f t="shared" si="4"/>
        <v>15.75</v>
      </c>
      <c r="U47" s="1">
        <f t="shared" si="5"/>
        <v>15.75</v>
      </c>
      <c r="V47" s="1">
        <v>12.2</v>
      </c>
      <c r="W47" s="1">
        <v>9</v>
      </c>
      <c r="X47" s="1">
        <v>16.2</v>
      </c>
      <c r="Y47" s="1">
        <v>10.199999999999999</v>
      </c>
      <c r="Z47" s="1">
        <v>11.8</v>
      </c>
      <c r="AA47" s="1"/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81</v>
      </c>
      <c r="B48" s="1" t="s">
        <v>35</v>
      </c>
      <c r="C48" s="1">
        <v>148.25800000000001</v>
      </c>
      <c r="D48" s="1">
        <v>154.18199999999999</v>
      </c>
      <c r="E48" s="1">
        <v>88.379000000000005</v>
      </c>
      <c r="F48" s="1">
        <v>196.58699999999999</v>
      </c>
      <c r="G48" s="6">
        <v>1</v>
      </c>
      <c r="H48" s="1">
        <v>45</v>
      </c>
      <c r="I48" s="1" t="s">
        <v>33</v>
      </c>
      <c r="J48" s="1">
        <v>87</v>
      </c>
      <c r="K48" s="1">
        <f t="shared" si="8"/>
        <v>1.3790000000000049</v>
      </c>
      <c r="L48" s="1"/>
      <c r="M48" s="1"/>
      <c r="N48" s="1">
        <v>0</v>
      </c>
      <c r="O48" s="1"/>
      <c r="P48" s="1">
        <f t="shared" si="2"/>
        <v>17.675800000000002</v>
      </c>
      <c r="Q48" s="5">
        <f t="shared" si="9"/>
        <v>33.198400000000049</v>
      </c>
      <c r="R48" s="5"/>
      <c r="S48" s="1"/>
      <c r="T48" s="1">
        <f t="shared" si="4"/>
        <v>13</v>
      </c>
      <c r="U48" s="1">
        <f t="shared" si="5"/>
        <v>11.121816268570585</v>
      </c>
      <c r="V48" s="1">
        <v>15.711</v>
      </c>
      <c r="W48" s="1">
        <v>23.650400000000001</v>
      </c>
      <c r="X48" s="1">
        <v>18.224399999999999</v>
      </c>
      <c r="Y48" s="1">
        <v>24.552</v>
      </c>
      <c r="Z48" s="1">
        <v>24.7546</v>
      </c>
      <c r="AA48" s="1"/>
      <c r="AB48" s="1">
        <f t="shared" si="6"/>
        <v>33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35</v>
      </c>
      <c r="C49" s="1">
        <v>189.04400000000001</v>
      </c>
      <c r="D49" s="1">
        <v>55.395000000000003</v>
      </c>
      <c r="E49" s="1">
        <v>82.893000000000001</v>
      </c>
      <c r="F49" s="1">
        <v>133.65600000000001</v>
      </c>
      <c r="G49" s="6">
        <v>1</v>
      </c>
      <c r="H49" s="1">
        <v>45</v>
      </c>
      <c r="I49" s="1" t="s">
        <v>33</v>
      </c>
      <c r="J49" s="1">
        <v>77.5</v>
      </c>
      <c r="K49" s="1">
        <f t="shared" si="8"/>
        <v>5.3930000000000007</v>
      </c>
      <c r="L49" s="1"/>
      <c r="M49" s="1"/>
      <c r="N49" s="1">
        <v>20</v>
      </c>
      <c r="O49" s="1"/>
      <c r="P49" s="1">
        <f t="shared" si="2"/>
        <v>16.578600000000002</v>
      </c>
      <c r="Q49" s="5">
        <f t="shared" si="9"/>
        <v>61.865800000000007</v>
      </c>
      <c r="R49" s="5"/>
      <c r="S49" s="1"/>
      <c r="T49" s="1">
        <f t="shared" si="4"/>
        <v>13</v>
      </c>
      <c r="U49" s="1">
        <f t="shared" si="5"/>
        <v>9.2683338762018508</v>
      </c>
      <c r="V49" s="1">
        <v>16.505400000000002</v>
      </c>
      <c r="W49" s="1">
        <v>12.626200000000001</v>
      </c>
      <c r="X49" s="1">
        <v>18.661999999999999</v>
      </c>
      <c r="Y49" s="1">
        <v>14.6478</v>
      </c>
      <c r="Z49" s="1">
        <v>7.5007999999999999</v>
      </c>
      <c r="AA49" s="1"/>
      <c r="AB49" s="1">
        <f t="shared" si="6"/>
        <v>62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83</v>
      </c>
      <c r="B50" s="1" t="s">
        <v>32</v>
      </c>
      <c r="C50" s="1">
        <v>578</v>
      </c>
      <c r="D50" s="1">
        <v>120</v>
      </c>
      <c r="E50" s="1">
        <v>451</v>
      </c>
      <c r="F50" s="1">
        <v>142</v>
      </c>
      <c r="G50" s="6">
        <v>0.28000000000000003</v>
      </c>
      <c r="H50" s="1">
        <v>45</v>
      </c>
      <c r="I50" s="1" t="s">
        <v>33</v>
      </c>
      <c r="J50" s="1">
        <v>458</v>
      </c>
      <c r="K50" s="1">
        <f t="shared" si="8"/>
        <v>-7</v>
      </c>
      <c r="L50" s="1"/>
      <c r="M50" s="1"/>
      <c r="N50" s="1">
        <v>210</v>
      </c>
      <c r="O50" s="1">
        <v>350</v>
      </c>
      <c r="P50" s="1">
        <f t="shared" si="2"/>
        <v>90.2</v>
      </c>
      <c r="Q50" s="5">
        <f t="shared" si="9"/>
        <v>470.60000000000014</v>
      </c>
      <c r="R50" s="5"/>
      <c r="S50" s="1"/>
      <c r="T50" s="1">
        <f t="shared" si="4"/>
        <v>13.000000000000002</v>
      </c>
      <c r="U50" s="1">
        <f t="shared" si="5"/>
        <v>7.7827050997782701</v>
      </c>
      <c r="V50" s="1">
        <v>83.8</v>
      </c>
      <c r="W50" s="1">
        <v>76.8</v>
      </c>
      <c r="X50" s="1">
        <v>90.4</v>
      </c>
      <c r="Y50" s="1">
        <v>80.400000000000006</v>
      </c>
      <c r="Z50" s="1">
        <v>101</v>
      </c>
      <c r="AA50" s="1"/>
      <c r="AB50" s="1">
        <f t="shared" si="6"/>
        <v>132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32</v>
      </c>
      <c r="C51" s="1">
        <v>666</v>
      </c>
      <c r="D51" s="1">
        <v>176</v>
      </c>
      <c r="E51" s="1">
        <v>560</v>
      </c>
      <c r="F51" s="15">
        <f>133+F37</f>
        <v>127</v>
      </c>
      <c r="G51" s="6">
        <v>0.35</v>
      </c>
      <c r="H51" s="1">
        <v>45</v>
      </c>
      <c r="I51" s="1" t="s">
        <v>33</v>
      </c>
      <c r="J51" s="1">
        <v>567</v>
      </c>
      <c r="K51" s="1">
        <f t="shared" si="8"/>
        <v>-7</v>
      </c>
      <c r="L51" s="1"/>
      <c r="M51" s="1"/>
      <c r="N51" s="1">
        <v>300</v>
      </c>
      <c r="O51" s="1">
        <v>700</v>
      </c>
      <c r="P51" s="1">
        <f t="shared" si="2"/>
        <v>112</v>
      </c>
      <c r="Q51" s="5">
        <f t="shared" si="9"/>
        <v>329</v>
      </c>
      <c r="R51" s="5"/>
      <c r="S51" s="1"/>
      <c r="T51" s="1">
        <f t="shared" si="4"/>
        <v>13</v>
      </c>
      <c r="U51" s="1">
        <f t="shared" si="5"/>
        <v>10.0625</v>
      </c>
      <c r="V51" s="1">
        <v>121.8</v>
      </c>
      <c r="W51" s="1">
        <v>89</v>
      </c>
      <c r="X51" s="1">
        <v>114</v>
      </c>
      <c r="Y51" s="1">
        <v>139.80000000000001</v>
      </c>
      <c r="Z51" s="1">
        <v>114</v>
      </c>
      <c r="AA51" s="1" t="s">
        <v>85</v>
      </c>
      <c r="AB51" s="1">
        <f t="shared" si="6"/>
        <v>115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32</v>
      </c>
      <c r="C52" s="1">
        <v>510</v>
      </c>
      <c r="D52" s="1">
        <v>450</v>
      </c>
      <c r="E52" s="1">
        <v>449</v>
      </c>
      <c r="F52" s="1">
        <v>400</v>
      </c>
      <c r="G52" s="6">
        <v>0.28000000000000003</v>
      </c>
      <c r="H52" s="1">
        <v>45</v>
      </c>
      <c r="I52" s="1" t="s">
        <v>33</v>
      </c>
      <c r="J52" s="1">
        <v>460</v>
      </c>
      <c r="K52" s="1">
        <f t="shared" si="8"/>
        <v>-11</v>
      </c>
      <c r="L52" s="1"/>
      <c r="M52" s="1"/>
      <c r="N52" s="1">
        <v>150</v>
      </c>
      <c r="O52" s="1">
        <v>300</v>
      </c>
      <c r="P52" s="1">
        <f t="shared" si="2"/>
        <v>89.8</v>
      </c>
      <c r="Q52" s="5">
        <f t="shared" si="9"/>
        <v>317.39999999999986</v>
      </c>
      <c r="R52" s="5"/>
      <c r="S52" s="1"/>
      <c r="T52" s="1">
        <f t="shared" si="4"/>
        <v>12.999999999999998</v>
      </c>
      <c r="U52" s="1">
        <f t="shared" si="5"/>
        <v>9.4654788418708247</v>
      </c>
      <c r="V52" s="1">
        <v>91.2</v>
      </c>
      <c r="W52" s="1">
        <v>92.8</v>
      </c>
      <c r="X52" s="1">
        <v>96.8</v>
      </c>
      <c r="Y52" s="1">
        <v>109.8</v>
      </c>
      <c r="Z52" s="1">
        <v>118.2</v>
      </c>
      <c r="AA52" s="1"/>
      <c r="AB52" s="1">
        <f t="shared" si="6"/>
        <v>89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32</v>
      </c>
      <c r="C53" s="1">
        <v>809</v>
      </c>
      <c r="D53" s="1">
        <v>121</v>
      </c>
      <c r="E53" s="1">
        <v>582</v>
      </c>
      <c r="F53" s="1">
        <v>219</v>
      </c>
      <c r="G53" s="6">
        <v>0.35</v>
      </c>
      <c r="H53" s="1">
        <v>45</v>
      </c>
      <c r="I53" s="1" t="s">
        <v>37</v>
      </c>
      <c r="J53" s="1">
        <v>619</v>
      </c>
      <c r="K53" s="1">
        <f t="shared" si="8"/>
        <v>-37</v>
      </c>
      <c r="L53" s="1"/>
      <c r="M53" s="1"/>
      <c r="N53" s="1">
        <v>250</v>
      </c>
      <c r="O53" s="1">
        <v>500</v>
      </c>
      <c r="P53" s="1">
        <f t="shared" si="2"/>
        <v>116.4</v>
      </c>
      <c r="Q53" s="5">
        <f t="shared" ref="Q53:Q54" si="10">14*P53-O53-N53-F53</f>
        <v>660.60000000000014</v>
      </c>
      <c r="R53" s="5"/>
      <c r="S53" s="1"/>
      <c r="T53" s="1">
        <f t="shared" si="4"/>
        <v>14</v>
      </c>
      <c r="U53" s="1">
        <f t="shared" si="5"/>
        <v>8.324742268041236</v>
      </c>
      <c r="V53" s="1">
        <v>105.8</v>
      </c>
      <c r="W53" s="1">
        <v>102.4</v>
      </c>
      <c r="X53" s="1">
        <v>128.6</v>
      </c>
      <c r="Y53" s="1">
        <v>119.8</v>
      </c>
      <c r="Z53" s="1">
        <v>123</v>
      </c>
      <c r="AA53" s="1"/>
      <c r="AB53" s="1">
        <f t="shared" si="6"/>
        <v>231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32</v>
      </c>
      <c r="C54" s="1">
        <v>625</v>
      </c>
      <c r="D54" s="1">
        <v>640</v>
      </c>
      <c r="E54" s="1">
        <v>529</v>
      </c>
      <c r="F54" s="1">
        <v>604</v>
      </c>
      <c r="G54" s="6">
        <v>0.35</v>
      </c>
      <c r="H54" s="1">
        <v>45</v>
      </c>
      <c r="I54" s="1" t="s">
        <v>37</v>
      </c>
      <c r="J54" s="1">
        <v>525</v>
      </c>
      <c r="K54" s="1">
        <f t="shared" si="8"/>
        <v>4</v>
      </c>
      <c r="L54" s="1"/>
      <c r="M54" s="1"/>
      <c r="N54" s="1">
        <v>250</v>
      </c>
      <c r="O54" s="1">
        <v>400</v>
      </c>
      <c r="P54" s="1">
        <f t="shared" si="2"/>
        <v>105.8</v>
      </c>
      <c r="Q54" s="5">
        <f t="shared" si="10"/>
        <v>227.20000000000005</v>
      </c>
      <c r="R54" s="5"/>
      <c r="S54" s="1"/>
      <c r="T54" s="1">
        <f t="shared" si="4"/>
        <v>14</v>
      </c>
      <c r="U54" s="1">
        <f t="shared" si="5"/>
        <v>11.852551984877127</v>
      </c>
      <c r="V54" s="1">
        <v>118.6</v>
      </c>
      <c r="W54" s="1">
        <v>116.6</v>
      </c>
      <c r="X54" s="1">
        <v>116.4</v>
      </c>
      <c r="Y54" s="1">
        <v>111.4</v>
      </c>
      <c r="Z54" s="1">
        <v>120.8</v>
      </c>
      <c r="AA54" s="1"/>
      <c r="AB54" s="1">
        <f t="shared" si="6"/>
        <v>80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32</v>
      </c>
      <c r="C55" s="1">
        <v>202</v>
      </c>
      <c r="D55" s="1">
        <v>138</v>
      </c>
      <c r="E55" s="1">
        <v>137</v>
      </c>
      <c r="F55" s="1">
        <v>149</v>
      </c>
      <c r="G55" s="6">
        <v>0.28000000000000003</v>
      </c>
      <c r="H55" s="1">
        <v>45</v>
      </c>
      <c r="I55" s="1" t="s">
        <v>33</v>
      </c>
      <c r="J55" s="1">
        <v>157</v>
      </c>
      <c r="K55" s="1">
        <f t="shared" si="8"/>
        <v>-20</v>
      </c>
      <c r="L55" s="1"/>
      <c r="M55" s="1"/>
      <c r="N55" s="1">
        <v>150</v>
      </c>
      <c r="O55" s="1"/>
      <c r="P55" s="1">
        <f t="shared" si="2"/>
        <v>27.4</v>
      </c>
      <c r="Q55" s="5">
        <f t="shared" si="9"/>
        <v>57.199999999999989</v>
      </c>
      <c r="R55" s="5"/>
      <c r="S55" s="1"/>
      <c r="T55" s="1">
        <f t="shared" si="4"/>
        <v>13</v>
      </c>
      <c r="U55" s="1">
        <f t="shared" si="5"/>
        <v>10.912408759124089</v>
      </c>
      <c r="V55" s="1">
        <v>31.8</v>
      </c>
      <c r="W55" s="1">
        <v>29</v>
      </c>
      <c r="X55" s="1">
        <v>15</v>
      </c>
      <c r="Y55" s="1">
        <v>34.6</v>
      </c>
      <c r="Z55" s="1">
        <v>39</v>
      </c>
      <c r="AA55" s="1"/>
      <c r="AB55" s="1">
        <f t="shared" si="6"/>
        <v>16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90</v>
      </c>
      <c r="B56" s="1" t="s">
        <v>32</v>
      </c>
      <c r="C56" s="1">
        <v>471</v>
      </c>
      <c r="D56" s="1">
        <v>896</v>
      </c>
      <c r="E56" s="1">
        <v>594</v>
      </c>
      <c r="F56" s="1">
        <v>603</v>
      </c>
      <c r="G56" s="6">
        <v>0.41</v>
      </c>
      <c r="H56" s="1">
        <v>45</v>
      </c>
      <c r="I56" s="1" t="s">
        <v>33</v>
      </c>
      <c r="J56" s="1">
        <v>611</v>
      </c>
      <c r="K56" s="1">
        <f t="shared" si="8"/>
        <v>-17</v>
      </c>
      <c r="L56" s="1"/>
      <c r="M56" s="1"/>
      <c r="N56" s="1">
        <v>300</v>
      </c>
      <c r="O56" s="1">
        <v>800</v>
      </c>
      <c r="P56" s="1">
        <f t="shared" si="2"/>
        <v>118.8</v>
      </c>
      <c r="Q56" s="5"/>
      <c r="R56" s="5"/>
      <c r="S56" s="1"/>
      <c r="T56" s="1">
        <f t="shared" si="4"/>
        <v>14.335016835016836</v>
      </c>
      <c r="U56" s="1">
        <f t="shared" si="5"/>
        <v>14.335016835016836</v>
      </c>
      <c r="V56" s="1">
        <v>163.80000000000001</v>
      </c>
      <c r="W56" s="1">
        <v>140.80000000000001</v>
      </c>
      <c r="X56" s="1">
        <v>137.19999999999999</v>
      </c>
      <c r="Y56" s="1">
        <v>169</v>
      </c>
      <c r="Z56" s="1">
        <v>182.2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91</v>
      </c>
      <c r="B57" s="1" t="s">
        <v>32</v>
      </c>
      <c r="C57" s="1">
        <v>1478</v>
      </c>
      <c r="D57" s="1">
        <v>310</v>
      </c>
      <c r="E57" s="15">
        <f>558+E94</f>
        <v>621</v>
      </c>
      <c r="F57" s="15">
        <f>1129+F94</f>
        <v>1005</v>
      </c>
      <c r="G57" s="6">
        <v>0.41</v>
      </c>
      <c r="H57" s="1">
        <v>45</v>
      </c>
      <c r="I57" s="1" t="s">
        <v>37</v>
      </c>
      <c r="J57" s="1">
        <v>585</v>
      </c>
      <c r="K57" s="1">
        <f t="shared" si="8"/>
        <v>36</v>
      </c>
      <c r="L57" s="1"/>
      <c r="M57" s="1"/>
      <c r="N57" s="1">
        <v>250</v>
      </c>
      <c r="O57" s="1">
        <v>450</v>
      </c>
      <c r="P57" s="1">
        <f t="shared" si="2"/>
        <v>124.2</v>
      </c>
      <c r="Q57" s="5">
        <f>14*P57-O57-N57-F57</f>
        <v>33.799999999999955</v>
      </c>
      <c r="R57" s="5"/>
      <c r="S57" s="1"/>
      <c r="T57" s="1">
        <f t="shared" si="4"/>
        <v>14</v>
      </c>
      <c r="U57" s="1">
        <f t="shared" si="5"/>
        <v>13.727858293075684</v>
      </c>
      <c r="V57" s="1">
        <v>155</v>
      </c>
      <c r="W57" s="1">
        <v>153.6</v>
      </c>
      <c r="X57" s="1">
        <v>155.80000000000001</v>
      </c>
      <c r="Y57" s="1">
        <v>159.80000000000001</v>
      </c>
      <c r="Z57" s="1">
        <v>147.6</v>
      </c>
      <c r="AA57" s="1"/>
      <c r="AB57" s="1">
        <f t="shared" si="6"/>
        <v>14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92</v>
      </c>
      <c r="B58" s="1" t="s">
        <v>32</v>
      </c>
      <c r="C58" s="1">
        <v>789</v>
      </c>
      <c r="D58" s="1">
        <v>300</v>
      </c>
      <c r="E58" s="1">
        <v>411</v>
      </c>
      <c r="F58" s="1">
        <v>594</v>
      </c>
      <c r="G58" s="6">
        <v>0.41</v>
      </c>
      <c r="H58" s="1">
        <v>45</v>
      </c>
      <c r="I58" s="1" t="s">
        <v>33</v>
      </c>
      <c r="J58" s="1">
        <v>423</v>
      </c>
      <c r="K58" s="1">
        <f t="shared" si="8"/>
        <v>-12</v>
      </c>
      <c r="L58" s="1"/>
      <c r="M58" s="1"/>
      <c r="N58" s="1">
        <v>200</v>
      </c>
      <c r="O58" s="1">
        <v>400</v>
      </c>
      <c r="P58" s="1">
        <f t="shared" si="2"/>
        <v>82.2</v>
      </c>
      <c r="Q58" s="5"/>
      <c r="R58" s="5"/>
      <c r="S58" s="1"/>
      <c r="T58" s="1">
        <f t="shared" si="4"/>
        <v>14.525547445255475</v>
      </c>
      <c r="U58" s="1">
        <f t="shared" si="5"/>
        <v>14.525547445255475</v>
      </c>
      <c r="V58" s="1">
        <v>115</v>
      </c>
      <c r="W58" s="1">
        <v>63.6</v>
      </c>
      <c r="X58" s="1">
        <v>113.6</v>
      </c>
      <c r="Y58" s="1">
        <v>125.4</v>
      </c>
      <c r="Z58" s="1">
        <v>115.4</v>
      </c>
      <c r="AA58" s="1"/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93</v>
      </c>
      <c r="B59" s="1" t="s">
        <v>32</v>
      </c>
      <c r="C59" s="1">
        <v>80</v>
      </c>
      <c r="D59" s="1">
        <v>161</v>
      </c>
      <c r="E59" s="1">
        <v>27</v>
      </c>
      <c r="F59" s="1">
        <v>202</v>
      </c>
      <c r="G59" s="6">
        <v>0.4</v>
      </c>
      <c r="H59" s="1">
        <v>30</v>
      </c>
      <c r="I59" s="1" t="s">
        <v>33</v>
      </c>
      <c r="J59" s="1">
        <v>35</v>
      </c>
      <c r="K59" s="1">
        <f t="shared" si="8"/>
        <v>-8</v>
      </c>
      <c r="L59" s="1"/>
      <c r="M59" s="1"/>
      <c r="N59" s="1">
        <v>0</v>
      </c>
      <c r="O59" s="1"/>
      <c r="P59" s="1">
        <f t="shared" si="2"/>
        <v>5.4</v>
      </c>
      <c r="Q59" s="5"/>
      <c r="R59" s="5"/>
      <c r="S59" s="1"/>
      <c r="T59" s="1">
        <f t="shared" si="4"/>
        <v>37.407407407407405</v>
      </c>
      <c r="U59" s="1">
        <f t="shared" si="5"/>
        <v>37.407407407407405</v>
      </c>
      <c r="V59" s="1">
        <v>8</v>
      </c>
      <c r="W59" s="1">
        <v>17</v>
      </c>
      <c r="X59" s="1">
        <v>11</v>
      </c>
      <c r="Y59" s="1">
        <v>5.8</v>
      </c>
      <c r="Z59" s="1">
        <v>-1</v>
      </c>
      <c r="AA59" s="18" t="s">
        <v>41</v>
      </c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94</v>
      </c>
      <c r="B60" s="1" t="s">
        <v>35</v>
      </c>
      <c r="C60" s="1">
        <v>33.945999999999998</v>
      </c>
      <c r="D60" s="1"/>
      <c r="E60" s="1">
        <v>5.12</v>
      </c>
      <c r="F60" s="1">
        <v>23.88</v>
      </c>
      <c r="G60" s="6">
        <v>1</v>
      </c>
      <c r="H60" s="1">
        <v>30</v>
      </c>
      <c r="I60" s="1" t="s">
        <v>33</v>
      </c>
      <c r="J60" s="1">
        <v>5</v>
      </c>
      <c r="K60" s="1">
        <f t="shared" si="8"/>
        <v>0.12000000000000011</v>
      </c>
      <c r="L60" s="1"/>
      <c r="M60" s="1"/>
      <c r="N60" s="1">
        <v>0</v>
      </c>
      <c r="O60" s="1"/>
      <c r="P60" s="1">
        <f t="shared" si="2"/>
        <v>1.024</v>
      </c>
      <c r="Q60" s="5"/>
      <c r="R60" s="5"/>
      <c r="S60" s="1"/>
      <c r="T60" s="1">
        <f t="shared" si="4"/>
        <v>23.3203125</v>
      </c>
      <c r="U60" s="1">
        <f t="shared" si="5"/>
        <v>23.3203125</v>
      </c>
      <c r="V60" s="1">
        <v>1.2512000000000001</v>
      </c>
      <c r="W60" s="1">
        <v>1.0334000000000001</v>
      </c>
      <c r="X60" s="1">
        <v>-0.2044</v>
      </c>
      <c r="Y60" s="1">
        <v>-0.29299999999999998</v>
      </c>
      <c r="Z60" s="1">
        <v>-1.2194</v>
      </c>
      <c r="AA60" s="19" t="s">
        <v>137</v>
      </c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95</v>
      </c>
      <c r="B61" s="1" t="s">
        <v>32</v>
      </c>
      <c r="C61" s="1">
        <v>82</v>
      </c>
      <c r="D61" s="1">
        <v>240</v>
      </c>
      <c r="E61" s="1">
        <v>89</v>
      </c>
      <c r="F61" s="1">
        <v>232</v>
      </c>
      <c r="G61" s="6">
        <v>0.41</v>
      </c>
      <c r="H61" s="1">
        <v>45</v>
      </c>
      <c r="I61" s="1" t="s">
        <v>33</v>
      </c>
      <c r="J61" s="1">
        <v>87</v>
      </c>
      <c r="K61" s="1">
        <f t="shared" si="8"/>
        <v>2</v>
      </c>
      <c r="L61" s="1"/>
      <c r="M61" s="1"/>
      <c r="N61" s="1">
        <v>0</v>
      </c>
      <c r="O61" s="1"/>
      <c r="P61" s="1">
        <f t="shared" si="2"/>
        <v>17.8</v>
      </c>
      <c r="Q61" s="5"/>
      <c r="R61" s="5"/>
      <c r="S61" s="1"/>
      <c r="T61" s="1">
        <f t="shared" si="4"/>
        <v>13.033707865168539</v>
      </c>
      <c r="U61" s="1">
        <f t="shared" si="5"/>
        <v>13.033707865168539</v>
      </c>
      <c r="V61" s="1">
        <v>21.4</v>
      </c>
      <c r="W61" s="1">
        <v>29.2</v>
      </c>
      <c r="X61" s="1">
        <v>20.2</v>
      </c>
      <c r="Y61" s="1">
        <v>17.399999999999999</v>
      </c>
      <c r="Z61" s="1">
        <v>26.6</v>
      </c>
      <c r="AA61" s="1"/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96</v>
      </c>
      <c r="B62" s="1" t="s">
        <v>35</v>
      </c>
      <c r="C62" s="1">
        <v>40.353000000000002</v>
      </c>
      <c r="D62" s="1"/>
      <c r="E62" s="1">
        <v>5.0869999999999997</v>
      </c>
      <c r="F62" s="1">
        <v>33.234000000000002</v>
      </c>
      <c r="G62" s="6">
        <v>1</v>
      </c>
      <c r="H62" s="1">
        <v>45</v>
      </c>
      <c r="I62" s="1" t="s">
        <v>33</v>
      </c>
      <c r="J62" s="1">
        <v>6</v>
      </c>
      <c r="K62" s="1">
        <f t="shared" si="8"/>
        <v>-0.91300000000000026</v>
      </c>
      <c r="L62" s="1"/>
      <c r="M62" s="1"/>
      <c r="N62" s="1">
        <v>0</v>
      </c>
      <c r="O62" s="1"/>
      <c r="P62" s="1">
        <f t="shared" si="2"/>
        <v>1.0173999999999999</v>
      </c>
      <c r="Q62" s="5"/>
      <c r="R62" s="5"/>
      <c r="S62" s="1"/>
      <c r="T62" s="1">
        <f t="shared" si="4"/>
        <v>32.665618242579129</v>
      </c>
      <c r="U62" s="1">
        <f t="shared" si="5"/>
        <v>32.665618242579129</v>
      </c>
      <c r="V62" s="1">
        <v>1.6324000000000001</v>
      </c>
      <c r="W62" s="1">
        <v>1.4296</v>
      </c>
      <c r="X62" s="1">
        <v>1.454</v>
      </c>
      <c r="Y62" s="1">
        <v>0.76700000000000002</v>
      </c>
      <c r="Z62" s="1">
        <v>-0.12920000000000001</v>
      </c>
      <c r="AA62" s="19" t="s">
        <v>138</v>
      </c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97</v>
      </c>
      <c r="B63" s="1" t="s">
        <v>32</v>
      </c>
      <c r="C63" s="1">
        <v>67</v>
      </c>
      <c r="D63" s="1">
        <v>276</v>
      </c>
      <c r="E63" s="1">
        <v>120</v>
      </c>
      <c r="F63" s="1">
        <v>176</v>
      </c>
      <c r="G63" s="6">
        <v>0.36</v>
      </c>
      <c r="H63" s="1">
        <v>45</v>
      </c>
      <c r="I63" s="1" t="s">
        <v>33</v>
      </c>
      <c r="J63" s="1">
        <v>128</v>
      </c>
      <c r="K63" s="1">
        <f t="shared" si="8"/>
        <v>-8</v>
      </c>
      <c r="L63" s="1"/>
      <c r="M63" s="1"/>
      <c r="N63" s="1">
        <v>180</v>
      </c>
      <c r="O63" s="1"/>
      <c r="P63" s="1">
        <f t="shared" si="2"/>
        <v>24</v>
      </c>
      <c r="Q63" s="5"/>
      <c r="R63" s="5"/>
      <c r="S63" s="1"/>
      <c r="T63" s="1">
        <f t="shared" si="4"/>
        <v>14.833333333333334</v>
      </c>
      <c r="U63" s="1">
        <f t="shared" si="5"/>
        <v>14.833333333333334</v>
      </c>
      <c r="V63" s="1">
        <v>35.799999999999997</v>
      </c>
      <c r="W63" s="1">
        <v>32.200000000000003</v>
      </c>
      <c r="X63" s="1">
        <v>23.2</v>
      </c>
      <c r="Y63" s="1">
        <v>26.2</v>
      </c>
      <c r="Z63" s="1">
        <v>29.2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98</v>
      </c>
      <c r="B64" s="1" t="s">
        <v>35</v>
      </c>
      <c r="C64" s="1">
        <v>5.1210000000000004</v>
      </c>
      <c r="D64" s="1">
        <v>29.78</v>
      </c>
      <c r="E64" s="1">
        <v>10.666</v>
      </c>
      <c r="F64" s="1">
        <v>19.954000000000001</v>
      </c>
      <c r="G64" s="6">
        <v>1</v>
      </c>
      <c r="H64" s="1">
        <v>45</v>
      </c>
      <c r="I64" s="1" t="s">
        <v>33</v>
      </c>
      <c r="J64" s="1">
        <v>16</v>
      </c>
      <c r="K64" s="1">
        <f t="shared" si="8"/>
        <v>-5.3339999999999996</v>
      </c>
      <c r="L64" s="1"/>
      <c r="M64" s="1"/>
      <c r="N64" s="1">
        <v>10</v>
      </c>
      <c r="O64" s="1"/>
      <c r="P64" s="1">
        <f t="shared" si="2"/>
        <v>2.1332</v>
      </c>
      <c r="Q64" s="5"/>
      <c r="R64" s="5"/>
      <c r="S64" s="1"/>
      <c r="T64" s="1">
        <f t="shared" si="4"/>
        <v>14.04181511344459</v>
      </c>
      <c r="U64" s="1">
        <f t="shared" si="5"/>
        <v>14.04181511344459</v>
      </c>
      <c r="V64" s="1">
        <v>2.3778000000000001</v>
      </c>
      <c r="W64" s="1">
        <v>3.6494</v>
      </c>
      <c r="X64" s="1">
        <v>1.9092</v>
      </c>
      <c r="Y64" s="1">
        <v>2.7637999999999998</v>
      </c>
      <c r="Z64" s="1">
        <v>4.0015999999999998</v>
      </c>
      <c r="AA64" s="1"/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99</v>
      </c>
      <c r="B65" s="1" t="s">
        <v>32</v>
      </c>
      <c r="C65" s="1">
        <v>75</v>
      </c>
      <c r="D65" s="1">
        <v>73</v>
      </c>
      <c r="E65" s="1">
        <v>24</v>
      </c>
      <c r="F65" s="1">
        <v>118</v>
      </c>
      <c r="G65" s="6">
        <v>0.41</v>
      </c>
      <c r="H65" s="1">
        <v>45</v>
      </c>
      <c r="I65" s="1" t="s">
        <v>33</v>
      </c>
      <c r="J65" s="1">
        <v>29</v>
      </c>
      <c r="K65" s="1">
        <f t="shared" ref="K65:K95" si="11">E65-J65</f>
        <v>-5</v>
      </c>
      <c r="L65" s="1"/>
      <c r="M65" s="1"/>
      <c r="N65" s="1">
        <v>12</v>
      </c>
      <c r="O65" s="1"/>
      <c r="P65" s="1">
        <f t="shared" si="2"/>
        <v>4.8</v>
      </c>
      <c r="Q65" s="5"/>
      <c r="R65" s="5"/>
      <c r="S65" s="1"/>
      <c r="T65" s="1">
        <f t="shared" si="4"/>
        <v>27.083333333333336</v>
      </c>
      <c r="U65" s="1">
        <f t="shared" si="5"/>
        <v>27.083333333333336</v>
      </c>
      <c r="V65" s="1">
        <v>10.199999999999999</v>
      </c>
      <c r="W65" s="1">
        <v>10.8</v>
      </c>
      <c r="X65" s="1">
        <v>10.0024</v>
      </c>
      <c r="Y65" s="1">
        <v>9.4</v>
      </c>
      <c r="Z65" s="1">
        <v>9.8000000000000007</v>
      </c>
      <c r="AA65" s="18" t="s">
        <v>41</v>
      </c>
      <c r="AB65" s="1">
        <f t="shared" si="6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100</v>
      </c>
      <c r="B66" s="1" t="s">
        <v>32</v>
      </c>
      <c r="C66" s="1">
        <v>122</v>
      </c>
      <c r="D66" s="1">
        <v>37</v>
      </c>
      <c r="E66" s="1">
        <v>21</v>
      </c>
      <c r="F66" s="1">
        <v>128</v>
      </c>
      <c r="G66" s="6">
        <v>0.41</v>
      </c>
      <c r="H66" s="1">
        <v>45</v>
      </c>
      <c r="I66" s="1" t="s">
        <v>33</v>
      </c>
      <c r="J66" s="1">
        <v>30</v>
      </c>
      <c r="K66" s="1">
        <f t="shared" si="11"/>
        <v>-9</v>
      </c>
      <c r="L66" s="1"/>
      <c r="M66" s="1"/>
      <c r="N66" s="1">
        <v>0</v>
      </c>
      <c r="O66" s="1"/>
      <c r="P66" s="1">
        <f t="shared" ref="P66:P97" si="12">E66/5</f>
        <v>4.2</v>
      </c>
      <c r="Q66" s="5"/>
      <c r="R66" s="5"/>
      <c r="S66" s="1"/>
      <c r="T66" s="1">
        <f t="shared" ref="T66:T97" si="13">(F66+N66+O66+Q66)/P66</f>
        <v>30.476190476190474</v>
      </c>
      <c r="U66" s="1">
        <f t="shared" ref="U66:U97" si="14">(F66+N66+O66)/P66</f>
        <v>30.476190476190474</v>
      </c>
      <c r="V66" s="1">
        <v>-3.2</v>
      </c>
      <c r="W66" s="1">
        <v>-0.8</v>
      </c>
      <c r="X66" s="1">
        <v>9.6</v>
      </c>
      <c r="Y66" s="1">
        <v>1.8</v>
      </c>
      <c r="Z66" s="1">
        <v>4.5999999999999996</v>
      </c>
      <c r="AA66" s="18" t="s">
        <v>41</v>
      </c>
      <c r="AB66" s="1">
        <f t="shared" ref="AB66:AB97" si="15">ROUND(Q66*G66,0)</f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101</v>
      </c>
      <c r="B67" s="1" t="s">
        <v>32</v>
      </c>
      <c r="C67" s="1">
        <v>265</v>
      </c>
      <c r="D67" s="1">
        <v>57</v>
      </c>
      <c r="E67" s="1">
        <v>150</v>
      </c>
      <c r="F67" s="1">
        <v>138</v>
      </c>
      <c r="G67" s="6">
        <v>0.28000000000000003</v>
      </c>
      <c r="H67" s="1">
        <v>45</v>
      </c>
      <c r="I67" s="1" t="s">
        <v>33</v>
      </c>
      <c r="J67" s="1">
        <v>157</v>
      </c>
      <c r="K67" s="1">
        <f t="shared" si="11"/>
        <v>-7</v>
      </c>
      <c r="L67" s="1"/>
      <c r="M67" s="1"/>
      <c r="N67" s="1">
        <v>170</v>
      </c>
      <c r="O67" s="1"/>
      <c r="P67" s="1">
        <f t="shared" si="12"/>
        <v>30</v>
      </c>
      <c r="Q67" s="5">
        <f t="shared" si="9"/>
        <v>82</v>
      </c>
      <c r="R67" s="5"/>
      <c r="S67" s="1"/>
      <c r="T67" s="1">
        <f t="shared" si="13"/>
        <v>13</v>
      </c>
      <c r="U67" s="1">
        <f t="shared" si="14"/>
        <v>10.266666666666667</v>
      </c>
      <c r="V67" s="1">
        <v>32.799999999999997</v>
      </c>
      <c r="W67" s="1">
        <v>31</v>
      </c>
      <c r="X67" s="1">
        <v>41.2</v>
      </c>
      <c r="Y67" s="1">
        <v>35.4</v>
      </c>
      <c r="Z67" s="1">
        <v>7.2</v>
      </c>
      <c r="AA67" s="1"/>
      <c r="AB67" s="1">
        <f t="shared" si="15"/>
        <v>23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102</v>
      </c>
      <c r="B68" s="1" t="s">
        <v>32</v>
      </c>
      <c r="C68" s="1">
        <v>204</v>
      </c>
      <c r="D68" s="1">
        <v>40</v>
      </c>
      <c r="E68" s="1">
        <v>64</v>
      </c>
      <c r="F68" s="1">
        <v>163</v>
      </c>
      <c r="G68" s="6">
        <v>0.35</v>
      </c>
      <c r="H68" s="1">
        <v>45</v>
      </c>
      <c r="I68" s="1" t="s">
        <v>33</v>
      </c>
      <c r="J68" s="1">
        <v>72</v>
      </c>
      <c r="K68" s="1">
        <f t="shared" si="11"/>
        <v>-8</v>
      </c>
      <c r="L68" s="1"/>
      <c r="M68" s="1"/>
      <c r="N68" s="1">
        <v>0</v>
      </c>
      <c r="O68" s="1"/>
      <c r="P68" s="1">
        <f t="shared" si="12"/>
        <v>12.8</v>
      </c>
      <c r="Q68" s="5"/>
      <c r="R68" s="5"/>
      <c r="S68" s="1"/>
      <c r="T68" s="1">
        <f t="shared" si="13"/>
        <v>12.734375</v>
      </c>
      <c r="U68" s="1">
        <f t="shared" si="14"/>
        <v>12.734375</v>
      </c>
      <c r="V68" s="1">
        <v>10.199999999999999</v>
      </c>
      <c r="W68" s="1">
        <v>14.2</v>
      </c>
      <c r="X68" s="1">
        <v>24.6</v>
      </c>
      <c r="Y68" s="1">
        <v>26</v>
      </c>
      <c r="Z68" s="1">
        <v>25</v>
      </c>
      <c r="AA68" s="1"/>
      <c r="AB68" s="1">
        <f t="shared" si="15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103</v>
      </c>
      <c r="B69" s="1" t="s">
        <v>32</v>
      </c>
      <c r="C69" s="1">
        <v>698</v>
      </c>
      <c r="D69" s="1">
        <v>553</v>
      </c>
      <c r="E69" s="1">
        <v>552</v>
      </c>
      <c r="F69" s="1">
        <v>546</v>
      </c>
      <c r="G69" s="6">
        <v>0.4</v>
      </c>
      <c r="H69" s="1">
        <v>45</v>
      </c>
      <c r="I69" s="1" t="s">
        <v>33</v>
      </c>
      <c r="J69" s="1">
        <v>565</v>
      </c>
      <c r="K69" s="1">
        <f t="shared" si="11"/>
        <v>-13</v>
      </c>
      <c r="L69" s="1"/>
      <c r="M69" s="1"/>
      <c r="N69" s="1">
        <v>180</v>
      </c>
      <c r="O69" s="1">
        <v>400</v>
      </c>
      <c r="P69" s="1">
        <f t="shared" si="12"/>
        <v>110.4</v>
      </c>
      <c r="Q69" s="5">
        <f t="shared" si="9"/>
        <v>309.20000000000005</v>
      </c>
      <c r="R69" s="5"/>
      <c r="S69" s="1"/>
      <c r="T69" s="1">
        <f t="shared" si="13"/>
        <v>13</v>
      </c>
      <c r="U69" s="1">
        <f t="shared" si="14"/>
        <v>10.19927536231884</v>
      </c>
      <c r="V69" s="1">
        <v>120.2</v>
      </c>
      <c r="W69" s="1">
        <v>122.8</v>
      </c>
      <c r="X69" s="1">
        <v>127.6</v>
      </c>
      <c r="Y69" s="1">
        <v>145.4</v>
      </c>
      <c r="Z69" s="1">
        <v>130.6</v>
      </c>
      <c r="AA69" s="1"/>
      <c r="AB69" s="1">
        <f t="shared" si="15"/>
        <v>124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104</v>
      </c>
      <c r="B70" s="1" t="s">
        <v>32</v>
      </c>
      <c r="C70" s="1">
        <v>47</v>
      </c>
      <c r="D70" s="1"/>
      <c r="E70" s="1">
        <v>13</v>
      </c>
      <c r="F70" s="1">
        <v>34</v>
      </c>
      <c r="G70" s="6">
        <v>0.5</v>
      </c>
      <c r="H70" s="1">
        <v>120</v>
      </c>
      <c r="I70" s="1" t="s">
        <v>33</v>
      </c>
      <c r="J70" s="1">
        <v>13</v>
      </c>
      <c r="K70" s="1">
        <f t="shared" si="11"/>
        <v>0</v>
      </c>
      <c r="L70" s="1"/>
      <c r="M70" s="1"/>
      <c r="N70" s="1">
        <v>16</v>
      </c>
      <c r="O70" s="1"/>
      <c r="P70" s="1">
        <f t="shared" si="12"/>
        <v>2.6</v>
      </c>
      <c r="Q70" s="5"/>
      <c r="R70" s="5"/>
      <c r="S70" s="1"/>
      <c r="T70" s="1">
        <f t="shared" si="13"/>
        <v>19.23076923076923</v>
      </c>
      <c r="U70" s="1">
        <f t="shared" si="14"/>
        <v>19.23076923076923</v>
      </c>
      <c r="V70" s="1">
        <v>4.2</v>
      </c>
      <c r="W70" s="1">
        <v>2.2000000000000002</v>
      </c>
      <c r="X70" s="1">
        <v>1.8</v>
      </c>
      <c r="Y70" s="1">
        <v>4.2</v>
      </c>
      <c r="Z70" s="1">
        <v>0.4</v>
      </c>
      <c r="AA70" s="14" t="s">
        <v>41</v>
      </c>
      <c r="AB70" s="1">
        <f t="shared" si="15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105</v>
      </c>
      <c r="B71" s="1" t="s">
        <v>35</v>
      </c>
      <c r="C71" s="1">
        <v>46.273000000000003</v>
      </c>
      <c r="D71" s="1">
        <v>0.85699999999999998</v>
      </c>
      <c r="E71" s="1">
        <v>1.865</v>
      </c>
      <c r="F71" s="1">
        <v>41.792000000000002</v>
      </c>
      <c r="G71" s="6">
        <v>1</v>
      </c>
      <c r="H71" s="1">
        <v>45</v>
      </c>
      <c r="I71" s="1" t="s">
        <v>33</v>
      </c>
      <c r="J71" s="1">
        <v>5.16</v>
      </c>
      <c r="K71" s="1">
        <f t="shared" si="11"/>
        <v>-3.2949999999999999</v>
      </c>
      <c r="L71" s="1"/>
      <c r="M71" s="1"/>
      <c r="N71" s="1">
        <v>0</v>
      </c>
      <c r="O71" s="1"/>
      <c r="P71" s="1">
        <f t="shared" si="12"/>
        <v>0.373</v>
      </c>
      <c r="Q71" s="5"/>
      <c r="R71" s="5"/>
      <c r="S71" s="1"/>
      <c r="T71" s="1">
        <f t="shared" si="13"/>
        <v>112.04289544235925</v>
      </c>
      <c r="U71" s="1">
        <f t="shared" si="14"/>
        <v>112.04289544235925</v>
      </c>
      <c r="V71" s="1">
        <v>0.40079999999999999</v>
      </c>
      <c r="W71" s="1">
        <v>-0.27679999999999999</v>
      </c>
      <c r="X71" s="1">
        <v>0.41139999999999999</v>
      </c>
      <c r="Y71" s="1">
        <v>1.3675999999999999</v>
      </c>
      <c r="Z71" s="1">
        <v>1.1055999999999999</v>
      </c>
      <c r="AA71" s="18" t="s">
        <v>41</v>
      </c>
      <c r="AB71" s="1">
        <f t="shared" si="15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106</v>
      </c>
      <c r="B72" s="1" t="s">
        <v>32</v>
      </c>
      <c r="C72" s="1"/>
      <c r="D72" s="1">
        <v>80</v>
      </c>
      <c r="E72" s="1">
        <v>-2</v>
      </c>
      <c r="F72" s="1">
        <v>79</v>
      </c>
      <c r="G72" s="6">
        <v>0.33</v>
      </c>
      <c r="H72" s="1">
        <v>45</v>
      </c>
      <c r="I72" s="1" t="s">
        <v>33</v>
      </c>
      <c r="J72" s="1">
        <v>2</v>
      </c>
      <c r="K72" s="1">
        <f t="shared" si="11"/>
        <v>-4</v>
      </c>
      <c r="L72" s="1"/>
      <c r="M72" s="1"/>
      <c r="N72" s="1">
        <v>0</v>
      </c>
      <c r="O72" s="1"/>
      <c r="P72" s="1">
        <f t="shared" si="12"/>
        <v>-0.4</v>
      </c>
      <c r="Q72" s="5">
        <v>20</v>
      </c>
      <c r="R72" s="5"/>
      <c r="S72" s="1"/>
      <c r="T72" s="1">
        <f t="shared" si="13"/>
        <v>-247.5</v>
      </c>
      <c r="U72" s="1">
        <f t="shared" si="14"/>
        <v>-197.5</v>
      </c>
      <c r="V72" s="1">
        <v>3</v>
      </c>
      <c r="W72" s="1">
        <v>8.6</v>
      </c>
      <c r="X72" s="1">
        <v>4.4000000000000004</v>
      </c>
      <c r="Y72" s="1">
        <v>5.6</v>
      </c>
      <c r="Z72" s="1">
        <v>-0.6</v>
      </c>
      <c r="AA72" s="1"/>
      <c r="AB72" s="1">
        <f t="shared" si="15"/>
        <v>7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107</v>
      </c>
      <c r="B73" s="1" t="s">
        <v>35</v>
      </c>
      <c r="C73" s="1">
        <v>24.231999999999999</v>
      </c>
      <c r="D73" s="1"/>
      <c r="E73" s="1">
        <v>2.702</v>
      </c>
      <c r="F73" s="1">
        <v>20.509</v>
      </c>
      <c r="G73" s="6">
        <v>1</v>
      </c>
      <c r="H73" s="1">
        <v>45</v>
      </c>
      <c r="I73" s="1" t="s">
        <v>33</v>
      </c>
      <c r="J73" s="1">
        <v>5.3</v>
      </c>
      <c r="K73" s="1">
        <f t="shared" si="11"/>
        <v>-2.5979999999999999</v>
      </c>
      <c r="L73" s="1"/>
      <c r="M73" s="1"/>
      <c r="N73" s="1">
        <v>0</v>
      </c>
      <c r="O73" s="1"/>
      <c r="P73" s="1">
        <f t="shared" si="12"/>
        <v>0.54039999999999999</v>
      </c>
      <c r="Q73" s="5"/>
      <c r="R73" s="5"/>
      <c r="S73" s="1"/>
      <c r="T73" s="1">
        <f t="shared" si="13"/>
        <v>37.951517394522575</v>
      </c>
      <c r="U73" s="1">
        <f t="shared" si="14"/>
        <v>37.951517394522575</v>
      </c>
      <c r="V73" s="1">
        <v>1.8599999999999998E-2</v>
      </c>
      <c r="W73" s="1">
        <v>0.60319999999999996</v>
      </c>
      <c r="X73" s="1">
        <v>0.55119999999999991</v>
      </c>
      <c r="Y73" s="1">
        <v>0.80999999999999994</v>
      </c>
      <c r="Z73" s="1">
        <v>2.0213999999999999</v>
      </c>
      <c r="AA73" s="18" t="s">
        <v>41</v>
      </c>
      <c r="AB73" s="1">
        <f t="shared" si="15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108</v>
      </c>
      <c r="B74" s="1" t="s">
        <v>32</v>
      </c>
      <c r="C74" s="1">
        <v>71</v>
      </c>
      <c r="D74" s="1">
        <v>58</v>
      </c>
      <c r="E74" s="1">
        <v>79</v>
      </c>
      <c r="F74" s="1">
        <v>13</v>
      </c>
      <c r="G74" s="6">
        <v>0.33</v>
      </c>
      <c r="H74" s="1">
        <v>45</v>
      </c>
      <c r="I74" s="1" t="s">
        <v>33</v>
      </c>
      <c r="J74" s="1">
        <v>81</v>
      </c>
      <c r="K74" s="1">
        <f t="shared" si="11"/>
        <v>-2</v>
      </c>
      <c r="L74" s="1"/>
      <c r="M74" s="1"/>
      <c r="N74" s="1">
        <v>100</v>
      </c>
      <c r="O74" s="1">
        <v>200</v>
      </c>
      <c r="P74" s="1">
        <f t="shared" si="12"/>
        <v>15.8</v>
      </c>
      <c r="Q74" s="5"/>
      <c r="R74" s="5"/>
      <c r="S74" s="1"/>
      <c r="T74" s="1">
        <f t="shared" si="13"/>
        <v>19.810126582278482</v>
      </c>
      <c r="U74" s="1">
        <f t="shared" si="14"/>
        <v>19.810126582278482</v>
      </c>
      <c r="V74" s="1">
        <v>27.6</v>
      </c>
      <c r="W74" s="1">
        <v>12.2</v>
      </c>
      <c r="X74" s="1">
        <v>25.6</v>
      </c>
      <c r="Y74" s="1">
        <v>9.1999999999999993</v>
      </c>
      <c r="Z74" s="1">
        <v>4.8</v>
      </c>
      <c r="AA74" s="14" t="s">
        <v>41</v>
      </c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109</v>
      </c>
      <c r="B75" s="1" t="s">
        <v>35</v>
      </c>
      <c r="C75" s="1">
        <v>26.465</v>
      </c>
      <c r="D75" s="1">
        <v>10.632999999999999</v>
      </c>
      <c r="E75" s="1">
        <v>5.9249999999999998</v>
      </c>
      <c r="F75" s="1">
        <v>29.818000000000001</v>
      </c>
      <c r="G75" s="6">
        <v>1</v>
      </c>
      <c r="H75" s="1">
        <v>45</v>
      </c>
      <c r="I75" s="1" t="s">
        <v>33</v>
      </c>
      <c r="J75" s="1">
        <v>8.8000000000000007</v>
      </c>
      <c r="K75" s="1">
        <f t="shared" si="11"/>
        <v>-2.8750000000000009</v>
      </c>
      <c r="L75" s="1"/>
      <c r="M75" s="1"/>
      <c r="N75" s="1">
        <v>0</v>
      </c>
      <c r="O75" s="1"/>
      <c r="P75" s="1">
        <f t="shared" si="12"/>
        <v>1.1850000000000001</v>
      </c>
      <c r="Q75" s="5"/>
      <c r="R75" s="5"/>
      <c r="S75" s="1"/>
      <c r="T75" s="1">
        <f t="shared" si="13"/>
        <v>25.162869198312237</v>
      </c>
      <c r="U75" s="1">
        <f t="shared" si="14"/>
        <v>25.162869198312237</v>
      </c>
      <c r="V75" s="1">
        <v>2.3725999999999998</v>
      </c>
      <c r="W75" s="1">
        <v>2.7764000000000002</v>
      </c>
      <c r="X75" s="1">
        <v>3.5064000000000002</v>
      </c>
      <c r="Y75" s="1">
        <v>0.92360000000000009</v>
      </c>
      <c r="Z75" s="1">
        <v>0.57919999999999994</v>
      </c>
      <c r="AA75" s="14" t="s">
        <v>41</v>
      </c>
      <c r="AB75" s="1">
        <f t="shared" si="15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110</v>
      </c>
      <c r="B76" s="1" t="s">
        <v>32</v>
      </c>
      <c r="C76" s="1"/>
      <c r="D76" s="1">
        <v>48</v>
      </c>
      <c r="E76" s="1">
        <v>-2</v>
      </c>
      <c r="F76" s="1">
        <v>47</v>
      </c>
      <c r="G76" s="6">
        <v>0.33</v>
      </c>
      <c r="H76" s="1">
        <v>45</v>
      </c>
      <c r="I76" s="1" t="s">
        <v>33</v>
      </c>
      <c r="J76" s="1">
        <v>1</v>
      </c>
      <c r="K76" s="1">
        <f t="shared" si="11"/>
        <v>-3</v>
      </c>
      <c r="L76" s="1"/>
      <c r="M76" s="1"/>
      <c r="N76" s="1">
        <v>0</v>
      </c>
      <c r="O76" s="1"/>
      <c r="P76" s="1">
        <f t="shared" si="12"/>
        <v>-0.4</v>
      </c>
      <c r="Q76" s="5">
        <v>30</v>
      </c>
      <c r="R76" s="5"/>
      <c r="S76" s="1"/>
      <c r="T76" s="1">
        <f t="shared" si="13"/>
        <v>-192.5</v>
      </c>
      <c r="U76" s="1">
        <f t="shared" si="14"/>
        <v>-117.5</v>
      </c>
      <c r="V76" s="1">
        <v>3</v>
      </c>
      <c r="W76" s="1">
        <v>5.6</v>
      </c>
      <c r="X76" s="1">
        <v>3</v>
      </c>
      <c r="Y76" s="1">
        <v>4.8</v>
      </c>
      <c r="Z76" s="1">
        <v>-0.6</v>
      </c>
      <c r="AA76" s="1"/>
      <c r="AB76" s="1">
        <f t="shared" si="15"/>
        <v>10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111</v>
      </c>
      <c r="B77" s="1" t="s">
        <v>35</v>
      </c>
      <c r="C77" s="1">
        <v>16.71</v>
      </c>
      <c r="D77" s="1"/>
      <c r="E77" s="1">
        <v>3.9489999999999998</v>
      </c>
      <c r="F77" s="1">
        <v>12.760999999999999</v>
      </c>
      <c r="G77" s="6">
        <v>1</v>
      </c>
      <c r="H77" s="1">
        <v>45</v>
      </c>
      <c r="I77" s="1" t="s">
        <v>33</v>
      </c>
      <c r="J77" s="1">
        <v>3.8</v>
      </c>
      <c r="K77" s="1">
        <f t="shared" si="11"/>
        <v>0.14900000000000002</v>
      </c>
      <c r="L77" s="1"/>
      <c r="M77" s="1"/>
      <c r="N77" s="1">
        <v>0</v>
      </c>
      <c r="O77" s="1"/>
      <c r="P77" s="1">
        <f t="shared" si="12"/>
        <v>0.78979999999999995</v>
      </c>
      <c r="Q77" s="5"/>
      <c r="R77" s="5"/>
      <c r="S77" s="1"/>
      <c r="T77" s="1">
        <f t="shared" si="13"/>
        <v>16.157255001266144</v>
      </c>
      <c r="U77" s="1">
        <f t="shared" si="14"/>
        <v>16.157255001266144</v>
      </c>
      <c r="V77" s="1">
        <v>0.14660000000000001</v>
      </c>
      <c r="W77" s="1">
        <v>0.14940000000000001</v>
      </c>
      <c r="X77" s="1">
        <v>1.3084</v>
      </c>
      <c r="Y77" s="1">
        <v>0.64880000000000004</v>
      </c>
      <c r="Z77" s="1">
        <v>0</v>
      </c>
      <c r="AA77" s="18" t="s">
        <v>41</v>
      </c>
      <c r="AB77" s="1">
        <f t="shared" si="1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112</v>
      </c>
      <c r="B78" s="1" t="s">
        <v>32</v>
      </c>
      <c r="C78" s="1">
        <v>13</v>
      </c>
      <c r="D78" s="1">
        <v>8</v>
      </c>
      <c r="E78" s="1">
        <v>6</v>
      </c>
      <c r="F78" s="1">
        <v>14</v>
      </c>
      <c r="G78" s="6">
        <v>0.66</v>
      </c>
      <c r="H78" s="1">
        <v>45</v>
      </c>
      <c r="I78" s="1" t="s">
        <v>33</v>
      </c>
      <c r="J78" s="1">
        <v>7</v>
      </c>
      <c r="K78" s="1">
        <f t="shared" si="11"/>
        <v>-1</v>
      </c>
      <c r="L78" s="1"/>
      <c r="M78" s="1"/>
      <c r="N78" s="1">
        <v>8</v>
      </c>
      <c r="O78" s="1"/>
      <c r="P78" s="1">
        <f t="shared" si="12"/>
        <v>1.2</v>
      </c>
      <c r="Q78" s="5"/>
      <c r="R78" s="5"/>
      <c r="S78" s="1"/>
      <c r="T78" s="1">
        <f t="shared" si="13"/>
        <v>18.333333333333336</v>
      </c>
      <c r="U78" s="1">
        <f t="shared" si="14"/>
        <v>18.333333333333336</v>
      </c>
      <c r="V78" s="1">
        <v>2</v>
      </c>
      <c r="W78" s="1">
        <v>2.4</v>
      </c>
      <c r="X78" s="1">
        <v>0.8</v>
      </c>
      <c r="Y78" s="1">
        <v>-2</v>
      </c>
      <c r="Z78" s="1">
        <v>-0.4</v>
      </c>
      <c r="AA78" s="14" t="s">
        <v>41</v>
      </c>
      <c r="AB78" s="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113</v>
      </c>
      <c r="B79" s="1" t="s">
        <v>32</v>
      </c>
      <c r="C79" s="1"/>
      <c r="D79" s="1">
        <v>16</v>
      </c>
      <c r="E79" s="1"/>
      <c r="F79" s="1">
        <v>16</v>
      </c>
      <c r="G79" s="6">
        <v>0.66</v>
      </c>
      <c r="H79" s="1">
        <v>45</v>
      </c>
      <c r="I79" s="1" t="s">
        <v>33</v>
      </c>
      <c r="J79" s="1"/>
      <c r="K79" s="1">
        <f t="shared" si="11"/>
        <v>0</v>
      </c>
      <c r="L79" s="1"/>
      <c r="M79" s="1"/>
      <c r="N79" s="1">
        <v>8</v>
      </c>
      <c r="O79" s="1"/>
      <c r="P79" s="1">
        <f t="shared" si="12"/>
        <v>0</v>
      </c>
      <c r="Q79" s="5"/>
      <c r="R79" s="5"/>
      <c r="S79" s="1"/>
      <c r="T79" s="1" t="e">
        <f t="shared" si="13"/>
        <v>#DIV/0!</v>
      </c>
      <c r="U79" s="1" t="e">
        <f t="shared" si="14"/>
        <v>#DIV/0!</v>
      </c>
      <c r="V79" s="1">
        <v>1.6</v>
      </c>
      <c r="W79" s="1">
        <v>0.8</v>
      </c>
      <c r="X79" s="1">
        <v>0.8</v>
      </c>
      <c r="Y79" s="1">
        <v>1.4</v>
      </c>
      <c r="Z79" s="1">
        <v>0</v>
      </c>
      <c r="AA79" s="1"/>
      <c r="AB79" s="1">
        <f t="shared" si="15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114</v>
      </c>
      <c r="B80" s="1" t="s">
        <v>32</v>
      </c>
      <c r="C80" s="1">
        <v>45</v>
      </c>
      <c r="D80" s="1"/>
      <c r="E80" s="1">
        <v>24</v>
      </c>
      <c r="F80" s="1">
        <v>15</v>
      </c>
      <c r="G80" s="6">
        <v>0.33</v>
      </c>
      <c r="H80" s="1">
        <v>45</v>
      </c>
      <c r="I80" s="1" t="s">
        <v>33</v>
      </c>
      <c r="J80" s="1">
        <v>27</v>
      </c>
      <c r="K80" s="1">
        <f t="shared" si="11"/>
        <v>-3</v>
      </c>
      <c r="L80" s="1"/>
      <c r="M80" s="1"/>
      <c r="N80" s="1">
        <v>24</v>
      </c>
      <c r="O80" s="1"/>
      <c r="P80" s="1">
        <f t="shared" si="12"/>
        <v>4.8</v>
      </c>
      <c r="Q80" s="5">
        <f t="shared" si="9"/>
        <v>23.4</v>
      </c>
      <c r="R80" s="5"/>
      <c r="S80" s="1"/>
      <c r="T80" s="1">
        <f t="shared" si="13"/>
        <v>13</v>
      </c>
      <c r="U80" s="1">
        <f t="shared" si="14"/>
        <v>8.125</v>
      </c>
      <c r="V80" s="1">
        <v>4.5999999999999996</v>
      </c>
      <c r="W80" s="1">
        <v>1.2</v>
      </c>
      <c r="X80" s="1">
        <v>4.2</v>
      </c>
      <c r="Y80" s="1">
        <v>2.8</v>
      </c>
      <c r="Z80" s="1">
        <v>1.6</v>
      </c>
      <c r="AA80" s="1"/>
      <c r="AB80" s="1">
        <f t="shared" si="15"/>
        <v>8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115</v>
      </c>
      <c r="B81" s="10" t="s">
        <v>32</v>
      </c>
      <c r="C81" s="10">
        <v>140</v>
      </c>
      <c r="D81" s="10">
        <v>18</v>
      </c>
      <c r="E81" s="10">
        <v>102</v>
      </c>
      <c r="F81" s="10">
        <v>1</v>
      </c>
      <c r="G81" s="11">
        <v>0</v>
      </c>
      <c r="H81" s="10">
        <v>45</v>
      </c>
      <c r="I81" s="10" t="s">
        <v>59</v>
      </c>
      <c r="J81" s="10">
        <v>135</v>
      </c>
      <c r="K81" s="10">
        <f t="shared" si="11"/>
        <v>-33</v>
      </c>
      <c r="L81" s="10"/>
      <c r="M81" s="10"/>
      <c r="N81" s="10"/>
      <c r="O81" s="10"/>
      <c r="P81" s="10">
        <f t="shared" si="12"/>
        <v>20.399999999999999</v>
      </c>
      <c r="Q81" s="12"/>
      <c r="R81" s="12"/>
      <c r="S81" s="10"/>
      <c r="T81" s="10">
        <f t="shared" si="13"/>
        <v>4.9019607843137261E-2</v>
      </c>
      <c r="U81" s="10">
        <f t="shared" si="14"/>
        <v>4.9019607843137261E-2</v>
      </c>
      <c r="V81" s="10">
        <v>32.799999999999997</v>
      </c>
      <c r="W81" s="10">
        <v>29.8</v>
      </c>
      <c r="X81" s="10">
        <v>34.4</v>
      </c>
      <c r="Y81" s="10">
        <v>37</v>
      </c>
      <c r="Z81" s="10">
        <v>23.8</v>
      </c>
      <c r="AA81" s="10" t="s">
        <v>116</v>
      </c>
      <c r="AB81" s="10">
        <f t="shared" si="15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32</v>
      </c>
      <c r="C82" s="1">
        <v>296</v>
      </c>
      <c r="D82" s="1">
        <v>109</v>
      </c>
      <c r="E82" s="1">
        <v>252</v>
      </c>
      <c r="F82" s="1">
        <v>119</v>
      </c>
      <c r="G82" s="6">
        <v>0.15</v>
      </c>
      <c r="H82" s="1">
        <v>60</v>
      </c>
      <c r="I82" s="1" t="s">
        <v>33</v>
      </c>
      <c r="J82" s="1">
        <v>253</v>
      </c>
      <c r="K82" s="1">
        <f t="shared" si="11"/>
        <v>-1</v>
      </c>
      <c r="L82" s="1"/>
      <c r="M82" s="1"/>
      <c r="N82" s="1">
        <v>0</v>
      </c>
      <c r="O82" s="1"/>
      <c r="P82" s="1">
        <f t="shared" si="12"/>
        <v>50.4</v>
      </c>
      <c r="Q82" s="5">
        <f t="shared" ref="Q82:Q87" si="16">13*P82-O82-N82-F82</f>
        <v>536.19999999999993</v>
      </c>
      <c r="R82" s="5"/>
      <c r="S82" s="1"/>
      <c r="T82" s="1">
        <f t="shared" si="13"/>
        <v>12.999999999999998</v>
      </c>
      <c r="U82" s="1">
        <f t="shared" si="14"/>
        <v>2.3611111111111112</v>
      </c>
      <c r="V82" s="1">
        <v>24</v>
      </c>
      <c r="W82" s="1">
        <v>42.2</v>
      </c>
      <c r="X82" s="1">
        <v>48.4</v>
      </c>
      <c r="Y82" s="1">
        <v>45</v>
      </c>
      <c r="Z82" s="1">
        <v>52.6</v>
      </c>
      <c r="AA82" s="1"/>
      <c r="AB82" s="1">
        <f t="shared" si="15"/>
        <v>80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32</v>
      </c>
      <c r="C83" s="1">
        <v>332</v>
      </c>
      <c r="D83" s="1">
        <v>72</v>
      </c>
      <c r="E83" s="1">
        <v>232</v>
      </c>
      <c r="F83" s="1">
        <v>142</v>
      </c>
      <c r="G83" s="6">
        <v>0.15</v>
      </c>
      <c r="H83" s="1">
        <v>60</v>
      </c>
      <c r="I83" s="1" t="s">
        <v>33</v>
      </c>
      <c r="J83" s="1">
        <v>237</v>
      </c>
      <c r="K83" s="1">
        <f t="shared" si="11"/>
        <v>-5</v>
      </c>
      <c r="L83" s="1"/>
      <c r="M83" s="1"/>
      <c r="N83" s="1">
        <v>60</v>
      </c>
      <c r="O83" s="1"/>
      <c r="P83" s="1">
        <f t="shared" si="12"/>
        <v>46.4</v>
      </c>
      <c r="Q83" s="5">
        <f t="shared" si="16"/>
        <v>401.19999999999993</v>
      </c>
      <c r="R83" s="5"/>
      <c r="S83" s="1"/>
      <c r="T83" s="1">
        <f t="shared" si="13"/>
        <v>12.999999999999998</v>
      </c>
      <c r="U83" s="1">
        <f t="shared" si="14"/>
        <v>4.3534482758620694</v>
      </c>
      <c r="V83" s="1">
        <v>29.8</v>
      </c>
      <c r="W83" s="1">
        <v>36.200000000000003</v>
      </c>
      <c r="X83" s="1">
        <v>51.2</v>
      </c>
      <c r="Y83" s="1">
        <v>61.6</v>
      </c>
      <c r="Z83" s="1">
        <v>61.8</v>
      </c>
      <c r="AA83" s="1"/>
      <c r="AB83" s="1">
        <f t="shared" si="15"/>
        <v>60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119</v>
      </c>
      <c r="B84" s="1" t="s">
        <v>32</v>
      </c>
      <c r="C84" s="1">
        <v>387</v>
      </c>
      <c r="D84" s="1">
        <v>96</v>
      </c>
      <c r="E84" s="1">
        <v>342</v>
      </c>
      <c r="F84" s="1">
        <v>90</v>
      </c>
      <c r="G84" s="6">
        <v>0.15</v>
      </c>
      <c r="H84" s="1">
        <v>60</v>
      </c>
      <c r="I84" s="1" t="s">
        <v>33</v>
      </c>
      <c r="J84" s="1">
        <v>341</v>
      </c>
      <c r="K84" s="1">
        <f t="shared" si="11"/>
        <v>1</v>
      </c>
      <c r="L84" s="1"/>
      <c r="M84" s="1"/>
      <c r="N84" s="1">
        <v>120</v>
      </c>
      <c r="O84" s="1">
        <v>200</v>
      </c>
      <c r="P84" s="1">
        <f t="shared" si="12"/>
        <v>68.400000000000006</v>
      </c>
      <c r="Q84" s="5">
        <f t="shared" si="16"/>
        <v>479.20000000000005</v>
      </c>
      <c r="R84" s="5"/>
      <c r="S84" s="1"/>
      <c r="T84" s="1">
        <f t="shared" si="13"/>
        <v>13</v>
      </c>
      <c r="U84" s="1">
        <f t="shared" si="14"/>
        <v>5.9941520467836256</v>
      </c>
      <c r="V84" s="1">
        <v>56.4</v>
      </c>
      <c r="W84" s="1">
        <v>55.6</v>
      </c>
      <c r="X84" s="1">
        <v>74.400000000000006</v>
      </c>
      <c r="Y84" s="1">
        <v>75.599999999999994</v>
      </c>
      <c r="Z84" s="1">
        <v>73.2</v>
      </c>
      <c r="AA84" s="1"/>
      <c r="AB84" s="1">
        <f t="shared" si="15"/>
        <v>72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35</v>
      </c>
      <c r="C85" s="1">
        <v>718.45500000000004</v>
      </c>
      <c r="D85" s="1">
        <v>77.040000000000006</v>
      </c>
      <c r="E85" s="1">
        <v>261.17899999999997</v>
      </c>
      <c r="F85" s="1">
        <v>454.28399999999999</v>
      </c>
      <c r="G85" s="6">
        <v>1</v>
      </c>
      <c r="H85" s="1">
        <v>45</v>
      </c>
      <c r="I85" s="1" t="s">
        <v>37</v>
      </c>
      <c r="J85" s="1">
        <v>251</v>
      </c>
      <c r="K85" s="1">
        <f t="shared" si="11"/>
        <v>10.178999999999974</v>
      </c>
      <c r="L85" s="1"/>
      <c r="M85" s="1"/>
      <c r="N85" s="1">
        <v>120</v>
      </c>
      <c r="O85" s="1">
        <v>250</v>
      </c>
      <c r="P85" s="1">
        <f t="shared" si="12"/>
        <v>52.235799999999998</v>
      </c>
      <c r="Q85" s="5"/>
      <c r="R85" s="5"/>
      <c r="S85" s="1"/>
      <c r="T85" s="1">
        <f t="shared" si="13"/>
        <v>15.780058886817088</v>
      </c>
      <c r="U85" s="1">
        <f t="shared" si="14"/>
        <v>15.780058886817088</v>
      </c>
      <c r="V85" s="1">
        <v>62.065399999999997</v>
      </c>
      <c r="W85" s="1">
        <v>50.359200000000001</v>
      </c>
      <c r="X85" s="1">
        <v>60.107999999999997</v>
      </c>
      <c r="Y85" s="1">
        <v>79.887199999999993</v>
      </c>
      <c r="Z85" s="1">
        <v>65.923199999999994</v>
      </c>
      <c r="AA85" s="1"/>
      <c r="AB85" s="1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121</v>
      </c>
      <c r="B86" s="1" t="s">
        <v>32</v>
      </c>
      <c r="C86" s="1">
        <v>137</v>
      </c>
      <c r="D86" s="1">
        <v>2</v>
      </c>
      <c r="E86" s="1">
        <v>26</v>
      </c>
      <c r="F86" s="1">
        <v>104</v>
      </c>
      <c r="G86" s="6">
        <v>0.1</v>
      </c>
      <c r="H86" s="1">
        <v>60</v>
      </c>
      <c r="I86" s="1" t="s">
        <v>33</v>
      </c>
      <c r="J86" s="1">
        <v>33</v>
      </c>
      <c r="K86" s="1">
        <f t="shared" si="11"/>
        <v>-7</v>
      </c>
      <c r="L86" s="1"/>
      <c r="M86" s="1"/>
      <c r="N86" s="1">
        <v>40</v>
      </c>
      <c r="O86" s="1"/>
      <c r="P86" s="1">
        <f t="shared" si="12"/>
        <v>5.2</v>
      </c>
      <c r="Q86" s="5"/>
      <c r="R86" s="5"/>
      <c r="S86" s="1"/>
      <c r="T86" s="1">
        <f t="shared" si="13"/>
        <v>27.69230769230769</v>
      </c>
      <c r="U86" s="1">
        <f t="shared" si="14"/>
        <v>27.69230769230769</v>
      </c>
      <c r="V86" s="1">
        <v>11.6</v>
      </c>
      <c r="W86" s="1">
        <v>7.4</v>
      </c>
      <c r="X86" s="1">
        <v>17.399999999999999</v>
      </c>
      <c r="Y86" s="1">
        <v>9</v>
      </c>
      <c r="Z86" s="1">
        <v>13.2</v>
      </c>
      <c r="AA86" s="18" t="s">
        <v>41</v>
      </c>
      <c r="AB86" s="1">
        <f t="shared" si="15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122</v>
      </c>
      <c r="B87" s="1" t="s">
        <v>35</v>
      </c>
      <c r="C87" s="1">
        <v>46.771999999999998</v>
      </c>
      <c r="D87" s="1">
        <v>32.643999999999998</v>
      </c>
      <c r="E87" s="1">
        <v>41.997999999999998</v>
      </c>
      <c r="F87" s="1">
        <v>30.167000000000002</v>
      </c>
      <c r="G87" s="6">
        <v>1</v>
      </c>
      <c r="H87" s="1">
        <v>45</v>
      </c>
      <c r="I87" s="1" t="s">
        <v>33</v>
      </c>
      <c r="J87" s="1">
        <v>41</v>
      </c>
      <c r="K87" s="1">
        <f t="shared" si="11"/>
        <v>0.99799999999999756</v>
      </c>
      <c r="L87" s="1"/>
      <c r="M87" s="1"/>
      <c r="N87" s="1">
        <v>30</v>
      </c>
      <c r="O87" s="1"/>
      <c r="P87" s="1">
        <f t="shared" si="12"/>
        <v>8.3995999999999995</v>
      </c>
      <c r="Q87" s="5">
        <f t="shared" si="16"/>
        <v>49.027799999999985</v>
      </c>
      <c r="R87" s="5"/>
      <c r="S87" s="1"/>
      <c r="T87" s="1">
        <f t="shared" si="13"/>
        <v>13</v>
      </c>
      <c r="U87" s="1">
        <f t="shared" si="14"/>
        <v>7.163079194247346</v>
      </c>
      <c r="V87" s="1">
        <v>6.4941999999999993</v>
      </c>
      <c r="W87" s="1">
        <v>8.9499999999999993</v>
      </c>
      <c r="X87" s="1">
        <v>9.3656000000000006</v>
      </c>
      <c r="Y87" s="1">
        <v>4.8406000000000002</v>
      </c>
      <c r="Z87" s="1">
        <v>4.7624000000000004</v>
      </c>
      <c r="AA87" s="1"/>
      <c r="AB87" s="1">
        <f t="shared" si="15"/>
        <v>49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123</v>
      </c>
      <c r="B88" s="1" t="s">
        <v>35</v>
      </c>
      <c r="C88" s="1">
        <v>143.11000000000001</v>
      </c>
      <c r="D88" s="1"/>
      <c r="E88" s="1">
        <v>48.881</v>
      </c>
      <c r="F88" s="1">
        <v>92.298000000000002</v>
      </c>
      <c r="G88" s="6">
        <v>1</v>
      </c>
      <c r="H88" s="1">
        <v>60</v>
      </c>
      <c r="I88" s="1" t="s">
        <v>37</v>
      </c>
      <c r="J88" s="1">
        <v>52</v>
      </c>
      <c r="K88" s="1">
        <f t="shared" si="11"/>
        <v>-3.1189999999999998</v>
      </c>
      <c r="L88" s="1"/>
      <c r="M88" s="1"/>
      <c r="N88" s="1">
        <v>0</v>
      </c>
      <c r="O88" s="1"/>
      <c r="P88" s="1">
        <f t="shared" si="12"/>
        <v>9.7761999999999993</v>
      </c>
      <c r="Q88" s="5">
        <f t="shared" ref="Q88:Q90" si="17">14*P88-O88-N88-F88</f>
        <v>44.568799999999982</v>
      </c>
      <c r="R88" s="5"/>
      <c r="S88" s="1"/>
      <c r="T88" s="1">
        <f t="shared" si="13"/>
        <v>14</v>
      </c>
      <c r="U88" s="1">
        <f t="shared" si="14"/>
        <v>9.4410916306949542</v>
      </c>
      <c r="V88" s="1">
        <v>8.3379999999999992</v>
      </c>
      <c r="W88" s="1">
        <v>11.829000000000001</v>
      </c>
      <c r="X88" s="1">
        <v>19.149799999999999</v>
      </c>
      <c r="Y88" s="1">
        <v>15.518800000000001</v>
      </c>
      <c r="Z88" s="1">
        <v>18.0062</v>
      </c>
      <c r="AA88" s="1"/>
      <c r="AB88" s="1">
        <f t="shared" si="15"/>
        <v>45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124</v>
      </c>
      <c r="B89" s="1" t="s">
        <v>35</v>
      </c>
      <c r="C89" s="1">
        <v>107.926</v>
      </c>
      <c r="D89" s="1"/>
      <c r="E89" s="1">
        <v>59.238999999999997</v>
      </c>
      <c r="F89" s="1">
        <v>44.744999999999997</v>
      </c>
      <c r="G89" s="6">
        <v>1</v>
      </c>
      <c r="H89" s="1">
        <v>60</v>
      </c>
      <c r="I89" s="1" t="s">
        <v>37</v>
      </c>
      <c r="J89" s="1">
        <v>60</v>
      </c>
      <c r="K89" s="1">
        <f t="shared" si="11"/>
        <v>-0.76100000000000279</v>
      </c>
      <c r="L89" s="1"/>
      <c r="M89" s="1"/>
      <c r="N89" s="1">
        <v>0</v>
      </c>
      <c r="O89" s="1"/>
      <c r="P89" s="1">
        <f t="shared" si="12"/>
        <v>11.847799999999999</v>
      </c>
      <c r="Q89" s="5">
        <f t="shared" si="17"/>
        <v>121.12419999999997</v>
      </c>
      <c r="R89" s="5"/>
      <c r="S89" s="1"/>
      <c r="T89" s="1">
        <f t="shared" si="13"/>
        <v>13.999999999999998</v>
      </c>
      <c r="U89" s="1">
        <f t="shared" si="14"/>
        <v>3.7766505173956344</v>
      </c>
      <c r="V89" s="1">
        <v>5.9012000000000002</v>
      </c>
      <c r="W89" s="1">
        <v>10.9696</v>
      </c>
      <c r="X89" s="1">
        <v>15.744</v>
      </c>
      <c r="Y89" s="1">
        <v>12.0746</v>
      </c>
      <c r="Z89" s="1">
        <v>11.973000000000001</v>
      </c>
      <c r="AA89" s="1"/>
      <c r="AB89" s="1">
        <f t="shared" si="15"/>
        <v>121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125</v>
      </c>
      <c r="B90" s="1" t="s">
        <v>35</v>
      </c>
      <c r="C90" s="1">
        <v>110.143</v>
      </c>
      <c r="D90" s="1">
        <v>42.195</v>
      </c>
      <c r="E90" s="1">
        <v>76.790999999999997</v>
      </c>
      <c r="F90" s="1">
        <v>48.212000000000003</v>
      </c>
      <c r="G90" s="6">
        <v>1</v>
      </c>
      <c r="H90" s="1">
        <v>60</v>
      </c>
      <c r="I90" s="1" t="s">
        <v>39</v>
      </c>
      <c r="J90" s="1">
        <v>78</v>
      </c>
      <c r="K90" s="1">
        <f t="shared" si="11"/>
        <v>-1.2090000000000032</v>
      </c>
      <c r="L90" s="1"/>
      <c r="M90" s="1"/>
      <c r="N90" s="1">
        <v>130</v>
      </c>
      <c r="O90" s="1"/>
      <c r="P90" s="1">
        <f t="shared" si="12"/>
        <v>15.3582</v>
      </c>
      <c r="Q90" s="5">
        <f t="shared" si="17"/>
        <v>36.802800000000005</v>
      </c>
      <c r="R90" s="5"/>
      <c r="S90" s="1"/>
      <c r="T90" s="1">
        <f t="shared" si="13"/>
        <v>13.999999999999998</v>
      </c>
      <c r="U90" s="1">
        <f t="shared" si="14"/>
        <v>11.603703559010821</v>
      </c>
      <c r="V90" s="1">
        <v>17.018999999999998</v>
      </c>
      <c r="W90" s="1">
        <v>15.364800000000001</v>
      </c>
      <c r="X90" s="1">
        <v>19.0106</v>
      </c>
      <c r="Y90" s="1">
        <v>18.303999999999998</v>
      </c>
      <c r="Z90" s="1">
        <v>8.0278000000000009</v>
      </c>
      <c r="AA90" s="1" t="s">
        <v>126</v>
      </c>
      <c r="AB90" s="1">
        <f t="shared" si="15"/>
        <v>37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127</v>
      </c>
      <c r="B91" s="1" t="s">
        <v>35</v>
      </c>
      <c r="C91" s="1">
        <v>34.4</v>
      </c>
      <c r="D91" s="1"/>
      <c r="E91" s="1">
        <v>-0.9</v>
      </c>
      <c r="F91" s="1">
        <v>34.4</v>
      </c>
      <c r="G91" s="6">
        <v>1</v>
      </c>
      <c r="H91" s="1">
        <v>45</v>
      </c>
      <c r="I91" s="1" t="s">
        <v>33</v>
      </c>
      <c r="J91" s="1"/>
      <c r="K91" s="1">
        <f t="shared" si="11"/>
        <v>-0.9</v>
      </c>
      <c r="L91" s="1"/>
      <c r="M91" s="1"/>
      <c r="N91" s="1">
        <v>0</v>
      </c>
      <c r="O91" s="1"/>
      <c r="P91" s="1">
        <f t="shared" si="12"/>
        <v>-0.18</v>
      </c>
      <c r="Q91" s="5"/>
      <c r="R91" s="5"/>
      <c r="S91" s="1"/>
      <c r="T91" s="1">
        <f t="shared" si="13"/>
        <v>-191.11111111111111</v>
      </c>
      <c r="U91" s="1">
        <f t="shared" si="14"/>
        <v>-191.11111111111111</v>
      </c>
      <c r="V91" s="1">
        <v>0.83520000000000005</v>
      </c>
      <c r="W91" s="1">
        <v>2.4222000000000001</v>
      </c>
      <c r="X91" s="1">
        <v>0.40379999999999999</v>
      </c>
      <c r="Y91" s="1">
        <v>3.7351999999999999</v>
      </c>
      <c r="Z91" s="1">
        <v>5.8414000000000001</v>
      </c>
      <c r="AA91" s="18" t="s">
        <v>41</v>
      </c>
      <c r="AB91" s="1">
        <f t="shared" si="15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128</v>
      </c>
      <c r="B92" s="1" t="s">
        <v>32</v>
      </c>
      <c r="C92" s="1">
        <v>112</v>
      </c>
      <c r="D92" s="1"/>
      <c r="E92" s="1">
        <v>58</v>
      </c>
      <c r="F92" s="1">
        <v>14</v>
      </c>
      <c r="G92" s="6">
        <v>0.18</v>
      </c>
      <c r="H92" s="1">
        <v>45</v>
      </c>
      <c r="I92" s="1" t="s">
        <v>33</v>
      </c>
      <c r="J92" s="1">
        <v>206</v>
      </c>
      <c r="K92" s="1">
        <f t="shared" si="11"/>
        <v>-148</v>
      </c>
      <c r="L92" s="1"/>
      <c r="M92" s="1"/>
      <c r="N92" s="1">
        <v>120</v>
      </c>
      <c r="O92" s="1">
        <v>150</v>
      </c>
      <c r="P92" s="1">
        <f t="shared" si="12"/>
        <v>11.6</v>
      </c>
      <c r="Q92" s="5">
        <v>250</v>
      </c>
      <c r="R92" s="5"/>
      <c r="S92" s="14">
        <f>V92/(W92/100)-100</f>
        <v>125.9259259259259</v>
      </c>
      <c r="T92" s="1">
        <f t="shared" si="13"/>
        <v>46.03448275862069</v>
      </c>
      <c r="U92" s="1">
        <f t="shared" si="14"/>
        <v>24.482758620689655</v>
      </c>
      <c r="V92" s="1">
        <v>24.4</v>
      </c>
      <c r="W92" s="1">
        <v>10.8</v>
      </c>
      <c r="X92" s="1">
        <v>26.2</v>
      </c>
      <c r="Y92" s="1">
        <v>16.8</v>
      </c>
      <c r="Z92" s="1">
        <v>20.2</v>
      </c>
      <c r="AA92" s="1"/>
      <c r="AB92" s="1">
        <f t="shared" si="15"/>
        <v>45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20" t="s">
        <v>129</v>
      </c>
      <c r="B93" s="1" t="s">
        <v>32</v>
      </c>
      <c r="C93" s="1"/>
      <c r="D93" s="1"/>
      <c r="E93" s="1"/>
      <c r="F93" s="1"/>
      <c r="G93" s="6">
        <v>0.36</v>
      </c>
      <c r="H93" s="1">
        <v>45</v>
      </c>
      <c r="I93" s="1" t="s">
        <v>33</v>
      </c>
      <c r="J93" s="1"/>
      <c r="K93" s="1">
        <f t="shared" si="11"/>
        <v>0</v>
      </c>
      <c r="L93" s="1"/>
      <c r="M93" s="1"/>
      <c r="N93" s="1">
        <v>50</v>
      </c>
      <c r="O93" s="1">
        <v>100</v>
      </c>
      <c r="P93" s="1">
        <f t="shared" si="12"/>
        <v>0</v>
      </c>
      <c r="Q93" s="5">
        <v>160</v>
      </c>
      <c r="R93" s="21"/>
      <c r="S93" s="1"/>
      <c r="T93" s="1" t="e">
        <f t="shared" si="13"/>
        <v>#DIV/0!</v>
      </c>
      <c r="U93" s="1" t="e">
        <f t="shared" si="14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6" t="s">
        <v>136</v>
      </c>
      <c r="AB93" s="1">
        <f t="shared" si="15"/>
        <v>58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7" t="s">
        <v>130</v>
      </c>
      <c r="B94" s="10" t="s">
        <v>32</v>
      </c>
      <c r="C94" s="10">
        <v>-50</v>
      </c>
      <c r="D94" s="10"/>
      <c r="E94" s="15">
        <v>63</v>
      </c>
      <c r="F94" s="15">
        <v>-124</v>
      </c>
      <c r="G94" s="11">
        <v>0</v>
      </c>
      <c r="H94" s="10">
        <v>45</v>
      </c>
      <c r="I94" s="10" t="s">
        <v>131</v>
      </c>
      <c r="J94" s="10">
        <v>63</v>
      </c>
      <c r="K94" s="10">
        <f t="shared" si="11"/>
        <v>0</v>
      </c>
      <c r="L94" s="10"/>
      <c r="M94" s="10"/>
      <c r="N94" s="10"/>
      <c r="O94" s="10"/>
      <c r="P94" s="10">
        <f t="shared" si="12"/>
        <v>12.6</v>
      </c>
      <c r="Q94" s="12"/>
      <c r="R94" s="12"/>
      <c r="S94" s="10"/>
      <c r="T94" s="10">
        <f t="shared" si="13"/>
        <v>-9.8412698412698418</v>
      </c>
      <c r="U94" s="10">
        <f t="shared" si="14"/>
        <v>-9.8412698412698418</v>
      </c>
      <c r="V94" s="10">
        <v>12.2</v>
      </c>
      <c r="W94" s="10">
        <v>16.2</v>
      </c>
      <c r="X94" s="10">
        <v>10.199999999999999</v>
      </c>
      <c r="Y94" s="10">
        <v>0.2</v>
      </c>
      <c r="Z94" s="10">
        <v>0.6</v>
      </c>
      <c r="AA94" s="10"/>
      <c r="AB94" s="10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7" t="s">
        <v>132</v>
      </c>
      <c r="B95" s="10" t="s">
        <v>35</v>
      </c>
      <c r="C95" s="10">
        <v>-2.0449999999999999</v>
      </c>
      <c r="D95" s="10">
        <v>7.1849999999999996</v>
      </c>
      <c r="E95" s="15">
        <v>21.748000000000001</v>
      </c>
      <c r="F95" s="15">
        <v>-20.704999999999998</v>
      </c>
      <c r="G95" s="11">
        <v>0</v>
      </c>
      <c r="H95" s="10">
        <v>45</v>
      </c>
      <c r="I95" s="10" t="s">
        <v>131</v>
      </c>
      <c r="J95" s="10">
        <v>21</v>
      </c>
      <c r="K95" s="10">
        <f t="shared" si="11"/>
        <v>0.74800000000000111</v>
      </c>
      <c r="L95" s="10"/>
      <c r="M95" s="10"/>
      <c r="N95" s="10"/>
      <c r="O95" s="10"/>
      <c r="P95" s="10">
        <f t="shared" si="12"/>
        <v>4.3496000000000006</v>
      </c>
      <c r="Q95" s="12"/>
      <c r="R95" s="12"/>
      <c r="S95" s="10"/>
      <c r="T95" s="10">
        <f t="shared" si="13"/>
        <v>-4.7602078352032358</v>
      </c>
      <c r="U95" s="10">
        <f t="shared" si="14"/>
        <v>-4.7602078352032358</v>
      </c>
      <c r="V95" s="10">
        <v>6.4896000000000003</v>
      </c>
      <c r="W95" s="10">
        <v>6.5805999999999996</v>
      </c>
      <c r="X95" s="10">
        <v>1.0578000000000001</v>
      </c>
      <c r="Y95" s="10">
        <v>0</v>
      </c>
      <c r="Z95" s="10">
        <v>0</v>
      </c>
      <c r="AA95" s="10"/>
      <c r="AB95" s="10">
        <f t="shared" si="1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7" t="s">
        <v>133</v>
      </c>
      <c r="B96" s="10" t="s">
        <v>32</v>
      </c>
      <c r="C96" s="10">
        <v>-8</v>
      </c>
      <c r="D96" s="10"/>
      <c r="E96" s="15">
        <v>3</v>
      </c>
      <c r="F96" s="15">
        <v>-12</v>
      </c>
      <c r="G96" s="11">
        <v>0</v>
      </c>
      <c r="H96" s="10">
        <v>45</v>
      </c>
      <c r="I96" s="10" t="s">
        <v>131</v>
      </c>
      <c r="J96" s="10">
        <v>3</v>
      </c>
      <c r="K96" s="10">
        <f t="shared" ref="K96:K97" si="18">E96-J96</f>
        <v>0</v>
      </c>
      <c r="L96" s="10"/>
      <c r="M96" s="10"/>
      <c r="N96" s="10"/>
      <c r="O96" s="10"/>
      <c r="P96" s="10">
        <f t="shared" si="12"/>
        <v>0.6</v>
      </c>
      <c r="Q96" s="12"/>
      <c r="R96" s="12"/>
      <c r="S96" s="10"/>
      <c r="T96" s="10">
        <f t="shared" si="13"/>
        <v>-20</v>
      </c>
      <c r="U96" s="10">
        <f t="shared" si="14"/>
        <v>-20</v>
      </c>
      <c r="V96" s="10">
        <v>0.2</v>
      </c>
      <c r="W96" s="10">
        <v>0.8</v>
      </c>
      <c r="X96" s="10">
        <v>0.8</v>
      </c>
      <c r="Y96" s="10">
        <v>0</v>
      </c>
      <c r="Z96" s="10">
        <v>0</v>
      </c>
      <c r="AA96" s="10"/>
      <c r="AB96" s="10">
        <f t="shared" si="15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134</v>
      </c>
      <c r="B97" s="10" t="s">
        <v>35</v>
      </c>
      <c r="C97" s="10">
        <v>-1.43</v>
      </c>
      <c r="D97" s="10"/>
      <c r="E97" s="10"/>
      <c r="F97" s="10">
        <v>-1.43</v>
      </c>
      <c r="G97" s="11">
        <v>0</v>
      </c>
      <c r="H97" s="10" t="e">
        <v>#N/A</v>
      </c>
      <c r="I97" s="10" t="s">
        <v>59</v>
      </c>
      <c r="J97" s="10"/>
      <c r="K97" s="10">
        <f t="shared" si="18"/>
        <v>0</v>
      </c>
      <c r="L97" s="10"/>
      <c r="M97" s="10"/>
      <c r="N97" s="10"/>
      <c r="O97" s="10"/>
      <c r="P97" s="10">
        <f t="shared" si="12"/>
        <v>0</v>
      </c>
      <c r="Q97" s="12"/>
      <c r="R97" s="12"/>
      <c r="S97" s="10"/>
      <c r="T97" s="10" t="e">
        <f t="shared" si="13"/>
        <v>#DIV/0!</v>
      </c>
      <c r="U97" s="10" t="e">
        <f t="shared" si="14"/>
        <v>#DIV/0!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 t="s">
        <v>59</v>
      </c>
      <c r="AB97" s="10">
        <f t="shared" si="1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97" xr:uid="{70DA0135-7387-405B-9229-F33AA870491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2024-09-17T06:02:13Z</dcterms:created>
  <dcterms:modified xsi:type="dcterms:W3CDTF">2024-09-17T10:33:12Z</dcterms:modified>
</cp:coreProperties>
</file>