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9,24 Ост КИ филиалы\"/>
    </mc:Choice>
  </mc:AlternateContent>
  <xr:revisionPtr revIDLastSave="0" documentId="13_ncr:1_{D2A1A101-A6EC-494D-BA19-7D24214CF1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3" i="1" l="1"/>
  <c r="F88" i="1"/>
  <c r="E88" i="1"/>
  <c r="F35" i="1"/>
  <c r="E35" i="1"/>
  <c r="F30" i="1"/>
  <c r="E30" i="1"/>
  <c r="F57" i="1"/>
  <c r="E57" i="1"/>
  <c r="F92" i="1"/>
  <c r="E92" i="1"/>
  <c r="AA18" i="1" l="1"/>
  <c r="AA81" i="1"/>
  <c r="AA94" i="1"/>
  <c r="AA95" i="1"/>
  <c r="AA96" i="1"/>
  <c r="AA97" i="1"/>
  <c r="O7" i="1"/>
  <c r="AA7" i="1" s="1"/>
  <c r="O8" i="1"/>
  <c r="O9" i="1"/>
  <c r="O10" i="1"/>
  <c r="AA10" i="1" s="1"/>
  <c r="O11" i="1"/>
  <c r="O12" i="1"/>
  <c r="O13" i="1"/>
  <c r="AA13" i="1" s="1"/>
  <c r="O14" i="1"/>
  <c r="P14" i="1" s="1"/>
  <c r="O15" i="1"/>
  <c r="AA15" i="1" s="1"/>
  <c r="O16" i="1"/>
  <c r="P16" i="1" s="1"/>
  <c r="AA16" i="1" s="1"/>
  <c r="O17" i="1"/>
  <c r="P17" i="1" s="1"/>
  <c r="AA17" i="1" s="1"/>
  <c r="O18" i="1"/>
  <c r="O19" i="1"/>
  <c r="O20" i="1"/>
  <c r="P20" i="1" s="1"/>
  <c r="AA20" i="1" s="1"/>
  <c r="O21" i="1"/>
  <c r="P21" i="1" s="1"/>
  <c r="AA21" i="1" s="1"/>
  <c r="O22" i="1"/>
  <c r="AA22" i="1" s="1"/>
  <c r="O23" i="1"/>
  <c r="AA23" i="1" s="1"/>
  <c r="O24" i="1"/>
  <c r="P24" i="1" s="1"/>
  <c r="AA24" i="1" s="1"/>
  <c r="O25" i="1"/>
  <c r="P25" i="1" s="1"/>
  <c r="AA25" i="1" s="1"/>
  <c r="O26" i="1"/>
  <c r="O27" i="1"/>
  <c r="P27" i="1" s="1"/>
  <c r="AA27" i="1" s="1"/>
  <c r="O28" i="1"/>
  <c r="O29" i="1"/>
  <c r="AA29" i="1" s="1"/>
  <c r="O30" i="1"/>
  <c r="O31" i="1"/>
  <c r="AA31" i="1" s="1"/>
  <c r="O32" i="1"/>
  <c r="P32" i="1" s="1"/>
  <c r="AA32" i="1" s="1"/>
  <c r="O33" i="1"/>
  <c r="O34" i="1"/>
  <c r="O35" i="1"/>
  <c r="P35" i="1" s="1"/>
  <c r="AA35" i="1" s="1"/>
  <c r="O36" i="1"/>
  <c r="P36" i="1" s="1"/>
  <c r="AA36" i="1" s="1"/>
  <c r="O37" i="1"/>
  <c r="O38" i="1"/>
  <c r="P38" i="1" s="1"/>
  <c r="AA38" i="1" s="1"/>
  <c r="O39" i="1"/>
  <c r="P39" i="1" s="1"/>
  <c r="AA39" i="1" s="1"/>
  <c r="O40" i="1"/>
  <c r="P40" i="1" s="1"/>
  <c r="AA40" i="1" s="1"/>
  <c r="O41" i="1"/>
  <c r="AA41" i="1" s="1"/>
  <c r="O42" i="1"/>
  <c r="AA42" i="1" s="1"/>
  <c r="O43" i="1"/>
  <c r="O44" i="1"/>
  <c r="P44" i="1" s="1"/>
  <c r="AA44" i="1" s="1"/>
  <c r="O45" i="1"/>
  <c r="P45" i="1" s="1"/>
  <c r="AA45" i="1" s="1"/>
  <c r="O46" i="1"/>
  <c r="AA46" i="1" s="1"/>
  <c r="O47" i="1"/>
  <c r="P47" i="1" s="1"/>
  <c r="AA47" i="1" s="1"/>
  <c r="O48" i="1"/>
  <c r="P48" i="1" s="1"/>
  <c r="AA48" i="1" s="1"/>
  <c r="O49" i="1"/>
  <c r="P49" i="1" s="1"/>
  <c r="AA49" i="1" s="1"/>
  <c r="O50" i="1"/>
  <c r="P50" i="1" s="1"/>
  <c r="AA50" i="1" s="1"/>
  <c r="O51" i="1"/>
  <c r="P51" i="1" s="1"/>
  <c r="AA51" i="1" s="1"/>
  <c r="O52" i="1"/>
  <c r="AA52" i="1" s="1"/>
  <c r="O53" i="1"/>
  <c r="O54" i="1"/>
  <c r="O55" i="1"/>
  <c r="AA55" i="1" s="1"/>
  <c r="O56" i="1"/>
  <c r="P56" i="1" s="1"/>
  <c r="AA56" i="1" s="1"/>
  <c r="O57" i="1"/>
  <c r="O58" i="1"/>
  <c r="P58" i="1" s="1"/>
  <c r="AA58" i="1" s="1"/>
  <c r="O59" i="1"/>
  <c r="P59" i="1" s="1"/>
  <c r="AA59" i="1" s="1"/>
  <c r="O60" i="1"/>
  <c r="AA60" i="1" s="1"/>
  <c r="O61" i="1"/>
  <c r="P61" i="1" s="1"/>
  <c r="AA61" i="1" s="1"/>
  <c r="O62" i="1"/>
  <c r="AA62" i="1" s="1"/>
  <c r="O63" i="1"/>
  <c r="AA63" i="1" s="1"/>
  <c r="O64" i="1"/>
  <c r="P64" i="1" s="1"/>
  <c r="AA64" i="1" s="1"/>
  <c r="O65" i="1"/>
  <c r="P65" i="1" s="1"/>
  <c r="AA65" i="1" s="1"/>
  <c r="O66" i="1"/>
  <c r="P66" i="1" s="1"/>
  <c r="AA66" i="1" s="1"/>
  <c r="O67" i="1"/>
  <c r="AA67" i="1" s="1"/>
  <c r="O68" i="1"/>
  <c r="P68" i="1" s="1"/>
  <c r="AA68" i="1" s="1"/>
  <c r="O69" i="1"/>
  <c r="P69" i="1" s="1"/>
  <c r="AA69" i="1" s="1"/>
  <c r="O70" i="1"/>
  <c r="P70" i="1" s="1"/>
  <c r="AA70" i="1" s="1"/>
  <c r="O71" i="1"/>
  <c r="P71" i="1" s="1"/>
  <c r="AA71" i="1" s="1"/>
  <c r="O72" i="1"/>
  <c r="AA72" i="1" s="1"/>
  <c r="O73" i="1"/>
  <c r="AA73" i="1" s="1"/>
  <c r="O74" i="1"/>
  <c r="AA74" i="1" s="1"/>
  <c r="O75" i="1"/>
  <c r="P75" i="1" s="1"/>
  <c r="AA75" i="1" s="1"/>
  <c r="O76" i="1"/>
  <c r="AA76" i="1" s="1"/>
  <c r="O77" i="1"/>
  <c r="AA77" i="1" s="1"/>
  <c r="O78" i="1"/>
  <c r="AA78" i="1" s="1"/>
  <c r="O79" i="1"/>
  <c r="AA79" i="1" s="1"/>
  <c r="O80" i="1"/>
  <c r="AA80" i="1" s="1"/>
  <c r="O81" i="1"/>
  <c r="O82" i="1"/>
  <c r="AA82" i="1" s="1"/>
  <c r="O83" i="1"/>
  <c r="P83" i="1" s="1"/>
  <c r="AA83" i="1" s="1"/>
  <c r="O84" i="1"/>
  <c r="AA84" i="1" s="1"/>
  <c r="O85" i="1"/>
  <c r="O86" i="1"/>
  <c r="AA86" i="1" s="1"/>
  <c r="O87" i="1"/>
  <c r="AA87" i="1" s="1"/>
  <c r="O88" i="1"/>
  <c r="P88" i="1" s="1"/>
  <c r="AA88" i="1" s="1"/>
  <c r="O89" i="1"/>
  <c r="AA89" i="1" s="1"/>
  <c r="O90" i="1"/>
  <c r="O91" i="1"/>
  <c r="AA91" i="1" s="1"/>
  <c r="O92" i="1"/>
  <c r="P92" i="1" s="1"/>
  <c r="AA92" i="1" s="1"/>
  <c r="O93" i="1"/>
  <c r="AA93" i="1" s="1"/>
  <c r="O94" i="1"/>
  <c r="O95" i="1"/>
  <c r="O96" i="1"/>
  <c r="O97" i="1"/>
  <c r="O6" i="1"/>
  <c r="P6" i="1" s="1"/>
  <c r="AA6" i="1" s="1"/>
  <c r="P85" i="1" l="1"/>
  <c r="AA85" i="1" s="1"/>
  <c r="P57" i="1"/>
  <c r="AA57" i="1" s="1"/>
  <c r="P53" i="1"/>
  <c r="AA53" i="1" s="1"/>
  <c r="P43" i="1"/>
  <c r="AA43" i="1" s="1"/>
  <c r="P37" i="1"/>
  <c r="AA37" i="1" s="1"/>
  <c r="P33" i="1"/>
  <c r="AA33" i="1" s="1"/>
  <c r="P19" i="1"/>
  <c r="AA19" i="1" s="1"/>
  <c r="AA11" i="1"/>
  <c r="P9" i="1"/>
  <c r="AA9" i="1" s="1"/>
  <c r="AA90" i="1"/>
  <c r="AA54" i="1"/>
  <c r="P34" i="1"/>
  <c r="AA34" i="1" s="1"/>
  <c r="P30" i="1"/>
  <c r="AA30" i="1" s="1"/>
  <c r="P28" i="1"/>
  <c r="AA28" i="1" s="1"/>
  <c r="P26" i="1"/>
  <c r="AA26" i="1" s="1"/>
  <c r="AA14" i="1"/>
  <c r="P12" i="1"/>
  <c r="AA12" i="1" s="1"/>
  <c r="AA8" i="1"/>
  <c r="S97" i="1"/>
  <c r="T97" i="1"/>
  <c r="T95" i="1"/>
  <c r="S95" i="1"/>
  <c r="S93" i="1"/>
  <c r="T93" i="1"/>
  <c r="T91" i="1"/>
  <c r="S91" i="1"/>
  <c r="S89" i="1"/>
  <c r="T89" i="1"/>
  <c r="T87" i="1"/>
  <c r="S87" i="1"/>
  <c r="T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T55" i="1"/>
  <c r="S55" i="1"/>
  <c r="T53" i="1"/>
  <c r="T51" i="1"/>
  <c r="S51" i="1"/>
  <c r="T49" i="1"/>
  <c r="S49" i="1"/>
  <c r="T47" i="1"/>
  <c r="S47" i="1"/>
  <c r="T45" i="1"/>
  <c r="S45" i="1"/>
  <c r="T43" i="1"/>
  <c r="T41" i="1"/>
  <c r="S41" i="1"/>
  <c r="T39" i="1"/>
  <c r="S39" i="1"/>
  <c r="T37" i="1"/>
  <c r="T35" i="1"/>
  <c r="S35" i="1"/>
  <c r="T33" i="1"/>
  <c r="T30" i="1"/>
  <c r="T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S6" i="1"/>
  <c r="T6" i="1"/>
  <c r="T96" i="1"/>
  <c r="S96" i="1"/>
  <c r="T94" i="1"/>
  <c r="S94" i="1"/>
  <c r="T92" i="1"/>
  <c r="S92" i="1"/>
  <c r="T90" i="1"/>
  <c r="S90" i="1"/>
  <c r="T88" i="1"/>
  <c r="S88" i="1"/>
  <c r="T86" i="1"/>
  <c r="S86" i="1"/>
  <c r="T84" i="1"/>
  <c r="S84" i="1"/>
  <c r="T82" i="1"/>
  <c r="S82" i="1"/>
  <c r="T80" i="1"/>
  <c r="S80" i="1"/>
  <c r="T78" i="1"/>
  <c r="S78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S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T32" i="1"/>
  <c r="S32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T17" i="1"/>
  <c r="S17" i="1"/>
  <c r="T15" i="1"/>
  <c r="S15" i="1"/>
  <c r="T13" i="1"/>
  <c r="S13" i="1"/>
  <c r="T11" i="1"/>
  <c r="S11" i="1"/>
  <c r="T9" i="1"/>
  <c r="T7" i="1"/>
  <c r="S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7" i="1" l="1"/>
  <c r="S9" i="1"/>
  <c r="S19" i="1"/>
  <c r="S30" i="1"/>
  <c r="S53" i="1"/>
  <c r="S34" i="1"/>
  <c r="S28" i="1"/>
  <c r="S33" i="1"/>
  <c r="S43" i="1"/>
  <c r="S57" i="1"/>
  <c r="P5" i="1"/>
  <c r="AA5" i="1"/>
  <c r="S85" i="1"/>
  <c r="K5" i="1"/>
</calcChain>
</file>

<file path=xl/sharedStrings.xml><?xml version="1.0" encoding="utf-8"?>
<sst xmlns="http://schemas.openxmlformats.org/spreadsheetml/2006/main" count="347" uniqueCount="140">
  <si>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</si>
  <si>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</si>
  <si>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</si>
  <si>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</si>
  <si>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</si>
  <si>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</si>
  <si>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</si>
  <si>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</si>
  <si>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</si>
  <si>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</si>
  <si>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</si>
  <si>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</si>
  <si>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</si>
  <si>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</si>
  <si>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</si>
  <si>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</si>
  <si>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</si>
  <si>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</si>
  <si>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</si>
  <si>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</si>
  <si>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</si>
  <si>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</si>
  <si>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</si>
  <si>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</si>
  <si>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</si>
  <si>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</si>
  <si>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</si>
  <si>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</si>
  <si>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</si>
  <si>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</si>
  <si>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</si>
  <si>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</si>
  <si>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</si>
  <si>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</si>
  <si>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</si>
  <si>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</si>
  <si>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</si>
  <si>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необходимо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</si>
  <si>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</si>
  <si>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</si>
  <si>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</si>
  <si>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</si>
  <si>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</si>
  <si>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</si>
  <si>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</si>
  <si>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</si>
  <si>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необходимо увеличить продажи / 10,08,24 завод отгрузил на 154кг больше</t>
  </si>
  <si>
    <t>5483 ЭКСТРА Папа может с/к в/у 1/250 8шт.   ОСТАНКИНО</t>
  </si>
  <si>
    <t>необходимо увеличить продажи / ТС Обжора</t>
  </si>
  <si>
    <t>5495 ВЕТЧ.С ИНДЕЙКОЙ Папа может п/о 400*6  Останкино</t>
  </si>
  <si>
    <t>5517 БЕКОН с/к с/н в/у 1/180   ОСТАНКИНО</t>
  </si>
  <si>
    <t>5544 Сервелат Финский в/к в/у_45с НОВАЯ ОСТАНКИНО</t>
  </si>
  <si>
    <t>не в матрице</t>
  </si>
  <si>
    <t>5682 САЛЯМИ МЕЛКОЗЕРНЕНАЯ с/к в/у 1/120_60с   ОСТАНКИНО</t>
  </si>
  <si>
    <t>ТС Обжора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</si>
  <si>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</si>
  <si>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</si>
  <si>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</si>
  <si>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</si>
  <si>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</si>
  <si>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</si>
  <si>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</si>
  <si>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</si>
  <si>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</si>
  <si>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</si>
  <si>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</si>
  <si>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</si>
  <si>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</si>
  <si>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</si>
  <si>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</si>
  <si>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</si>
  <si>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</si>
  <si>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</si>
  <si>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ТС Обжора / 05,09 дозаказали 1100шт. во вторую машину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</si>
  <si>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</si>
  <si>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</si>
  <si>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</si>
  <si>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</si>
  <si>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</si>
  <si>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</si>
  <si>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</si>
  <si>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</si>
  <si>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необходимо увеличить продажи / 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</si>
  <si>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</si>
  <si>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</si>
  <si>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</si>
  <si>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</si>
  <si>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</si>
  <si>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</si>
  <si>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</si>
  <si>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</si>
  <si>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</si>
  <si>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</si>
  <si>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</si>
  <si>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</si>
  <si>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</si>
  <si>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</si>
  <si>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</si>
  <si>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</si>
  <si>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</si>
  <si>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</si>
  <si>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</si>
  <si>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</si>
  <si>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</si>
  <si>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</si>
  <si>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</si>
  <si>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</si>
  <si>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</si>
  <si>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</si>
  <si>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</si>
  <si>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</si>
  <si>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</si>
  <si>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</si>
  <si>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</si>
  <si>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</si>
  <si>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</si>
  <si>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</si>
  <si>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</si>
  <si>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</si>
  <si>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</si>
  <si>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</si>
  <si>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</si>
  <si>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</si>
  <si>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</si>
  <si>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</si>
  <si>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</si>
  <si>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</si>
  <si>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</si>
  <si>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</si>
  <si>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</si>
  <si>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</si>
  <si>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</si>
  <si>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</si>
  <si>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</si>
  <si>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</si>
  <si>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</si>
  <si>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</si>
  <si>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дубль на 6919</t>
  </si>
  <si>
    <t>есть дубль (5517)</t>
  </si>
  <si>
    <t>10,08,24 завод отгрузил 48шт. (не заказывали)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</si>
</sst>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5.28515625" style="8" customWidth="1"/>
    <col min="8" max="8" width="5.28515625" customWidth="1"/>
    <col min="9" max="9" width="16" customWidth="1"/>
    <col min="10" max="11" width="6.85546875" customWidth="1"/>
    <col min="12" max="13" width="0.42578125" customWidth="1"/>
    <col min="14" max="17" width="6.85546875" customWidth="1"/>
    <col min="18" max="18" width="21.85546875" customWidth="1"/>
    <col min="19" max="20" width="5.7109375" customWidth="1"/>
    <col min="21" max="25" width="6.85546875" customWidth="1"/>
    <col min="26" max="26" width="41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15733.182999999999</v>
      </c>
      <c r="F5" s="4">
        <f>SUM(F6:F497)</f>
        <v>15569.264999999999</v>
      </c>
      <c r="G5" s="6"/>
      <c r="H5" s="1"/>
      <c r="I5" s="1"/>
      <c r="J5" s="4">
        <f t="shared" ref="J5:Q5" si="0">SUM(J6:J497)</f>
        <v>15679.660000000002</v>
      </c>
      <c r="K5" s="4">
        <f t="shared" si="0"/>
        <v>53.522999999999918</v>
      </c>
      <c r="L5" s="4">
        <f t="shared" si="0"/>
        <v>0</v>
      </c>
      <c r="M5" s="4">
        <f t="shared" si="0"/>
        <v>0</v>
      </c>
      <c r="N5" s="4">
        <f t="shared" si="0"/>
        <v>15505</v>
      </c>
      <c r="O5" s="4">
        <f t="shared" si="0"/>
        <v>3146.6366000000016</v>
      </c>
      <c r="P5" s="4">
        <f t="shared" si="0"/>
        <v>12026.959599999998</v>
      </c>
      <c r="Q5" s="4">
        <f t="shared" si="0"/>
        <v>0</v>
      </c>
      <c r="R5" s="1"/>
      <c r="S5" s="1"/>
      <c r="T5" s="1"/>
      <c r="U5" s="4">
        <f>SUM(U6:U497)</f>
        <v>2687.5866000000019</v>
      </c>
      <c r="V5" s="4">
        <f>SUM(V6:V497)</f>
        <v>2957.4117999999985</v>
      </c>
      <c r="W5" s="4">
        <f>SUM(W6:W497)</f>
        <v>2711.9254000000001</v>
      </c>
      <c r="X5" s="4">
        <f>SUM(X6:X497)</f>
        <v>3157.3653999999992</v>
      </c>
      <c r="Y5" s="4">
        <f>SUM(Y6:Y497)</f>
        <v>2288.0903999999996</v>
      </c>
      <c r="Z5" s="1"/>
      <c r="AA5" s="4">
        <f>SUM(AA6:AA497)</f>
        <v>6453.1496000000016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191</v>
      </c>
      <c r="D6" s="1">
        <v>56</v>
      </c>
      <c r="E6" s="1">
        <v>86</v>
      </c>
      <c r="F6" s="1">
        <v>132</v>
      </c>
      <c r="G6" s="6">
        <v>0.4</v>
      </c>
      <c r="H6" s="1">
        <v>60</v>
      </c>
      <c r="I6" s="1" t="s">
        <v>32</v>
      </c>
      <c r="J6" s="1">
        <v>86.5</v>
      </c>
      <c r="K6" s="1">
        <f t="shared" ref="K6:K35" si="1">E6-J6</f>
        <v>-0.5</v>
      </c>
      <c r="L6" s="1"/>
      <c r="M6" s="1"/>
      <c r="N6" s="1">
        <v>60</v>
      </c>
      <c r="O6" s="1">
        <f t="shared" ref="O6:O37" si="2">E6/5</f>
        <v>17.2</v>
      </c>
      <c r="P6" s="5">
        <f>13*O6-N6-F6</f>
        <v>31.599999999999994</v>
      </c>
      <c r="Q6" s="5"/>
      <c r="R6" s="1"/>
      <c r="S6" s="1">
        <f>(F6+N6+P6)/O6</f>
        <v>13</v>
      </c>
      <c r="T6" s="1">
        <f>(F6+N6)/O6</f>
        <v>11.162790697674419</v>
      </c>
      <c r="U6" s="1">
        <v>18.399999999999999</v>
      </c>
      <c r="V6" s="1">
        <v>19.600000000000001</v>
      </c>
      <c r="W6" s="1">
        <v>25.4</v>
      </c>
      <c r="X6" s="1">
        <v>5.4</v>
      </c>
      <c r="Y6" s="1">
        <v>20.2</v>
      </c>
      <c r="Z6" s="1"/>
      <c r="AA6" s="1">
        <f t="shared" ref="AA6:AA37" si="3">P6*G6</f>
        <v>12.639999999999999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41.427</v>
      </c>
      <c r="D7" s="1"/>
      <c r="E7" s="1">
        <v>10.912000000000001</v>
      </c>
      <c r="F7" s="1">
        <v>28.523</v>
      </c>
      <c r="G7" s="6">
        <v>1</v>
      </c>
      <c r="H7" s="1">
        <v>120</v>
      </c>
      <c r="I7" s="1" t="s">
        <v>32</v>
      </c>
      <c r="J7" s="1">
        <v>11</v>
      </c>
      <c r="K7" s="1">
        <f t="shared" si="1"/>
        <v>-8.799999999999919E-2</v>
      </c>
      <c r="L7" s="1"/>
      <c r="M7" s="1"/>
      <c r="N7" s="1">
        <v>10</v>
      </c>
      <c r="O7" s="1">
        <f t="shared" si="2"/>
        <v>2.1824000000000003</v>
      </c>
      <c r="P7" s="5"/>
      <c r="Q7" s="5"/>
      <c r="R7" s="1"/>
      <c r="S7" s="1">
        <f t="shared" ref="S7:S69" si="4">(F7+N7+P7)/O7</f>
        <v>17.651667888563047</v>
      </c>
      <c r="T7" s="1">
        <f t="shared" ref="T7:T69" si="5">(F7+N7)/O7</f>
        <v>17.651667888563047</v>
      </c>
      <c r="U7" s="1">
        <v>3.4984000000000002</v>
      </c>
      <c r="V7" s="1">
        <v>1.6008</v>
      </c>
      <c r="W7" s="1">
        <v>3.5165999999999999</v>
      </c>
      <c r="X7" s="1">
        <v>3.8121999999999998</v>
      </c>
      <c r="Y7" s="1">
        <v>3.0726</v>
      </c>
      <c r="Z7" s="15" t="s">
        <v>37</v>
      </c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740.63499999999999</v>
      </c>
      <c r="D8" s="1"/>
      <c r="E8" s="1">
        <v>139.62899999999999</v>
      </c>
      <c r="F8" s="1">
        <v>548.16700000000003</v>
      </c>
      <c r="G8" s="6">
        <v>1</v>
      </c>
      <c r="H8" s="1">
        <v>45</v>
      </c>
      <c r="I8" s="1" t="s">
        <v>36</v>
      </c>
      <c r="J8" s="1">
        <v>133</v>
      </c>
      <c r="K8" s="1">
        <f t="shared" si="1"/>
        <v>6.6289999999999907</v>
      </c>
      <c r="L8" s="1"/>
      <c r="M8" s="1"/>
      <c r="N8" s="1">
        <v>0</v>
      </c>
      <c r="O8" s="1">
        <f t="shared" si="2"/>
        <v>27.925799999999999</v>
      </c>
      <c r="P8" s="5"/>
      <c r="Q8" s="5"/>
      <c r="R8" s="1"/>
      <c r="S8" s="1">
        <f t="shared" si="4"/>
        <v>19.6294107957516</v>
      </c>
      <c r="T8" s="1">
        <f t="shared" si="5"/>
        <v>19.6294107957516</v>
      </c>
      <c r="U8" s="1">
        <v>32.161999999999999</v>
      </c>
      <c r="V8" s="1">
        <v>27.334800000000001</v>
      </c>
      <c r="W8" s="1">
        <v>32.694600000000001</v>
      </c>
      <c r="X8" s="1">
        <v>35.402799999999999</v>
      </c>
      <c r="Y8" s="1">
        <v>25.7516</v>
      </c>
      <c r="Z8" s="17" t="s">
        <v>37</v>
      </c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1228.21</v>
      </c>
      <c r="D9" s="1">
        <v>1358.5609999999999</v>
      </c>
      <c r="E9" s="1">
        <v>1598</v>
      </c>
      <c r="F9" s="1">
        <v>347.82499999999999</v>
      </c>
      <c r="G9" s="6">
        <v>1</v>
      </c>
      <c r="H9" s="1">
        <v>60</v>
      </c>
      <c r="I9" s="1" t="s">
        <v>39</v>
      </c>
      <c r="J9" s="1">
        <v>1770.9</v>
      </c>
      <c r="K9" s="1">
        <f t="shared" si="1"/>
        <v>-172.90000000000009</v>
      </c>
      <c r="L9" s="1"/>
      <c r="M9" s="1"/>
      <c r="N9" s="1">
        <v>4100</v>
      </c>
      <c r="O9" s="1">
        <f t="shared" si="2"/>
        <v>319.60000000000002</v>
      </c>
      <c r="P9" s="5">
        <f>14*O9-N9-F9</f>
        <v>26.575000000000557</v>
      </c>
      <c r="Q9" s="5"/>
      <c r="R9" s="1"/>
      <c r="S9" s="1">
        <f t="shared" si="4"/>
        <v>14</v>
      </c>
      <c r="T9" s="1">
        <f t="shared" si="5"/>
        <v>13.916849186483102</v>
      </c>
      <c r="U9" s="1">
        <v>364.08359999999999</v>
      </c>
      <c r="V9" s="1">
        <v>334.68560000000002</v>
      </c>
      <c r="W9" s="1">
        <v>387.45299999999997</v>
      </c>
      <c r="X9" s="1">
        <v>300.57560000000001</v>
      </c>
      <c r="Y9" s="1">
        <v>298.30619999999999</v>
      </c>
      <c r="Z9" s="1"/>
      <c r="AA9" s="1">
        <f t="shared" si="3"/>
        <v>26.575000000000557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26.21</v>
      </c>
      <c r="D10" s="1">
        <v>19.72</v>
      </c>
      <c r="E10" s="1">
        <v>18.603000000000002</v>
      </c>
      <c r="F10" s="1">
        <v>20.795000000000002</v>
      </c>
      <c r="G10" s="6">
        <v>1</v>
      </c>
      <c r="H10" s="1">
        <v>120</v>
      </c>
      <c r="I10" s="1" t="s">
        <v>32</v>
      </c>
      <c r="J10" s="1">
        <v>18.399999999999999</v>
      </c>
      <c r="K10" s="1">
        <f t="shared" si="1"/>
        <v>0.20300000000000296</v>
      </c>
      <c r="L10" s="1"/>
      <c r="M10" s="1"/>
      <c r="N10" s="1">
        <v>34</v>
      </c>
      <c r="O10" s="1">
        <f t="shared" si="2"/>
        <v>3.7206000000000001</v>
      </c>
      <c r="P10" s="5"/>
      <c r="Q10" s="5"/>
      <c r="R10" s="1"/>
      <c r="S10" s="1">
        <f t="shared" si="4"/>
        <v>14.727463312368974</v>
      </c>
      <c r="T10" s="1">
        <f t="shared" si="5"/>
        <v>14.727463312368974</v>
      </c>
      <c r="U10" s="1">
        <v>4.9093999999999998</v>
      </c>
      <c r="V10" s="1">
        <v>2.9453999999999998</v>
      </c>
      <c r="W10" s="1">
        <v>4.9542000000000002</v>
      </c>
      <c r="X10" s="1">
        <v>4.4484000000000004</v>
      </c>
      <c r="Y10" s="1">
        <v>4.2606000000000002</v>
      </c>
      <c r="Z10" s="1"/>
      <c r="AA10" s="1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34</v>
      </c>
      <c r="C11" s="1">
        <v>83.744</v>
      </c>
      <c r="D11" s="1">
        <v>64.643000000000001</v>
      </c>
      <c r="E11" s="1">
        <v>104.191</v>
      </c>
      <c r="F11" s="1">
        <v>-12.281000000000001</v>
      </c>
      <c r="G11" s="6">
        <v>1</v>
      </c>
      <c r="H11" s="1">
        <v>60</v>
      </c>
      <c r="I11" s="1" t="s">
        <v>39</v>
      </c>
      <c r="J11" s="1">
        <v>148.69999999999999</v>
      </c>
      <c r="K11" s="1">
        <f t="shared" si="1"/>
        <v>-44.508999999999986</v>
      </c>
      <c r="L11" s="1"/>
      <c r="M11" s="1"/>
      <c r="N11" s="1">
        <v>500</v>
      </c>
      <c r="O11" s="1">
        <f t="shared" si="2"/>
        <v>20.838200000000001</v>
      </c>
      <c r="P11" s="5"/>
      <c r="Q11" s="5"/>
      <c r="R11" s="1"/>
      <c r="S11" s="1">
        <f t="shared" si="4"/>
        <v>23.405044581585742</v>
      </c>
      <c r="T11" s="1">
        <f t="shared" si="5"/>
        <v>23.405044581585742</v>
      </c>
      <c r="U11" s="1">
        <v>36.6526</v>
      </c>
      <c r="V11" s="1">
        <v>30.352599999999999</v>
      </c>
      <c r="W11" s="1">
        <v>38.4422</v>
      </c>
      <c r="X11" s="1">
        <v>39.2378</v>
      </c>
      <c r="Y11" s="1">
        <v>42.384599999999999</v>
      </c>
      <c r="Z11" s="1"/>
      <c r="AA11" s="1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732.51900000000001</v>
      </c>
      <c r="D12" s="1">
        <v>362.24900000000002</v>
      </c>
      <c r="E12" s="1">
        <v>413.029</v>
      </c>
      <c r="F12" s="1">
        <v>483.51799999999997</v>
      </c>
      <c r="G12" s="6">
        <v>1</v>
      </c>
      <c r="H12" s="1">
        <v>60</v>
      </c>
      <c r="I12" s="1" t="s">
        <v>39</v>
      </c>
      <c r="J12" s="1">
        <v>408.6</v>
      </c>
      <c r="K12" s="1">
        <f t="shared" si="1"/>
        <v>4.4289999999999736</v>
      </c>
      <c r="L12" s="1"/>
      <c r="M12" s="1"/>
      <c r="N12" s="1">
        <v>540</v>
      </c>
      <c r="O12" s="1">
        <f t="shared" si="2"/>
        <v>82.605800000000002</v>
      </c>
      <c r="P12" s="5">
        <f t="shared" ref="P12" si="6">14*O12-N12-F12</f>
        <v>132.96319999999997</v>
      </c>
      <c r="Q12" s="5"/>
      <c r="R12" s="1"/>
      <c r="S12" s="1">
        <f t="shared" si="4"/>
        <v>13.999999999999998</v>
      </c>
      <c r="T12" s="1">
        <f t="shared" si="5"/>
        <v>12.390389052584686</v>
      </c>
      <c r="U12" s="1">
        <v>82.956199999999995</v>
      </c>
      <c r="V12" s="1">
        <v>74.273600000000002</v>
      </c>
      <c r="W12" s="1">
        <v>86.268799999999999</v>
      </c>
      <c r="X12" s="1">
        <v>89.398400000000009</v>
      </c>
      <c r="Y12" s="1">
        <v>87.743399999999994</v>
      </c>
      <c r="Z12" s="1"/>
      <c r="AA12" s="1">
        <f t="shared" si="3"/>
        <v>132.96319999999997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211</v>
      </c>
      <c r="D13" s="1"/>
      <c r="E13" s="1">
        <v>28</v>
      </c>
      <c r="F13" s="1">
        <v>166</v>
      </c>
      <c r="G13" s="6">
        <v>0.25</v>
      </c>
      <c r="H13" s="1">
        <v>120</v>
      </c>
      <c r="I13" s="1" t="s">
        <v>32</v>
      </c>
      <c r="J13" s="1">
        <v>28</v>
      </c>
      <c r="K13" s="1">
        <f t="shared" si="1"/>
        <v>0</v>
      </c>
      <c r="L13" s="1"/>
      <c r="M13" s="1"/>
      <c r="N13" s="1">
        <v>0</v>
      </c>
      <c r="O13" s="1">
        <f t="shared" si="2"/>
        <v>5.6</v>
      </c>
      <c r="P13" s="5"/>
      <c r="Q13" s="5"/>
      <c r="R13" s="1"/>
      <c r="S13" s="1">
        <f t="shared" si="4"/>
        <v>29.642857142857146</v>
      </c>
      <c r="T13" s="1">
        <f t="shared" si="5"/>
        <v>29.642857142857146</v>
      </c>
      <c r="U13" s="1">
        <v>9.6</v>
      </c>
      <c r="V13" s="1">
        <v>5.8</v>
      </c>
      <c r="W13" s="1">
        <v>4.8</v>
      </c>
      <c r="X13" s="1">
        <v>8.4</v>
      </c>
      <c r="Y13" s="1">
        <v>4.5999999999999996</v>
      </c>
      <c r="Z13" s="17" t="s">
        <v>37</v>
      </c>
      <c r="AA13" s="1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34</v>
      </c>
      <c r="C14" s="1">
        <v>362.16399999999999</v>
      </c>
      <c r="D14" s="1">
        <v>194.24799999999999</v>
      </c>
      <c r="E14" s="1">
        <v>268.71699999999998</v>
      </c>
      <c r="F14" s="1">
        <v>138.465</v>
      </c>
      <c r="G14" s="6">
        <v>1</v>
      </c>
      <c r="H14" s="1">
        <v>45</v>
      </c>
      <c r="I14" s="1" t="s">
        <v>36</v>
      </c>
      <c r="J14" s="1">
        <v>264</v>
      </c>
      <c r="K14" s="1">
        <f t="shared" si="1"/>
        <v>4.7169999999999845</v>
      </c>
      <c r="L14" s="1"/>
      <c r="M14" s="1"/>
      <c r="N14" s="1">
        <v>0</v>
      </c>
      <c r="O14" s="1">
        <f t="shared" si="2"/>
        <v>53.743399999999994</v>
      </c>
      <c r="P14" s="5">
        <f>13*O14-N14-F14</f>
        <v>560.19919999999991</v>
      </c>
      <c r="Q14" s="5"/>
      <c r="R14" s="1"/>
      <c r="S14" s="1">
        <f t="shared" si="4"/>
        <v>13</v>
      </c>
      <c r="T14" s="1">
        <f t="shared" si="5"/>
        <v>2.5764093823613692</v>
      </c>
      <c r="U14" s="1">
        <v>32.919600000000003</v>
      </c>
      <c r="V14" s="1">
        <v>35.218600000000002</v>
      </c>
      <c r="W14" s="1">
        <v>39.063000000000002</v>
      </c>
      <c r="X14" s="1">
        <v>36.795000000000002</v>
      </c>
      <c r="Y14" s="1">
        <v>21.128</v>
      </c>
      <c r="Z14" s="1"/>
      <c r="AA14" s="1">
        <f t="shared" si="3"/>
        <v>560.19919999999991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34</v>
      </c>
      <c r="C15" s="1">
        <v>329.32900000000001</v>
      </c>
      <c r="D15" s="1"/>
      <c r="E15" s="1">
        <v>67.680000000000007</v>
      </c>
      <c r="F15" s="1">
        <v>220.26900000000001</v>
      </c>
      <c r="G15" s="6">
        <v>1</v>
      </c>
      <c r="H15" s="1">
        <v>60</v>
      </c>
      <c r="I15" s="1" t="s">
        <v>32</v>
      </c>
      <c r="J15" s="1">
        <v>64.900000000000006</v>
      </c>
      <c r="K15" s="1">
        <f t="shared" si="1"/>
        <v>2.7800000000000011</v>
      </c>
      <c r="L15" s="1"/>
      <c r="M15" s="1"/>
      <c r="N15" s="1">
        <v>0</v>
      </c>
      <c r="O15" s="1">
        <f t="shared" si="2"/>
        <v>13.536000000000001</v>
      </c>
      <c r="P15" s="5"/>
      <c r="Q15" s="5"/>
      <c r="R15" s="1"/>
      <c r="S15" s="1">
        <f t="shared" si="4"/>
        <v>16.272828014184395</v>
      </c>
      <c r="T15" s="1">
        <f t="shared" si="5"/>
        <v>16.272828014184395</v>
      </c>
      <c r="U15" s="1">
        <v>18.82</v>
      </c>
      <c r="V15" s="1">
        <v>13.231999999999999</v>
      </c>
      <c r="W15" s="1">
        <v>13.3034</v>
      </c>
      <c r="X15" s="1">
        <v>15.627000000000001</v>
      </c>
      <c r="Y15" s="1">
        <v>11.048</v>
      </c>
      <c r="Z15" s="15" t="s">
        <v>46</v>
      </c>
      <c r="AA15" s="1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31</v>
      </c>
      <c r="C16" s="1">
        <v>284</v>
      </c>
      <c r="D16" s="1"/>
      <c r="E16" s="1">
        <v>122</v>
      </c>
      <c r="F16" s="1">
        <v>137</v>
      </c>
      <c r="G16" s="6">
        <v>0.25</v>
      </c>
      <c r="H16" s="1">
        <v>120</v>
      </c>
      <c r="I16" s="1" t="s">
        <v>32</v>
      </c>
      <c r="J16" s="1">
        <v>118</v>
      </c>
      <c r="K16" s="1">
        <f t="shared" si="1"/>
        <v>4</v>
      </c>
      <c r="L16" s="1"/>
      <c r="M16" s="1"/>
      <c r="N16" s="1">
        <v>0</v>
      </c>
      <c r="O16" s="1">
        <f t="shared" si="2"/>
        <v>24.4</v>
      </c>
      <c r="P16" s="5">
        <f t="shared" ref="P16:P17" si="7">13*O16-N16-F16</f>
        <v>180.2</v>
      </c>
      <c r="Q16" s="5"/>
      <c r="R16" s="1"/>
      <c r="S16" s="1">
        <f t="shared" si="4"/>
        <v>13</v>
      </c>
      <c r="T16" s="1">
        <f t="shared" si="5"/>
        <v>5.6147540983606561</v>
      </c>
      <c r="U16" s="1">
        <v>14.8</v>
      </c>
      <c r="V16" s="1">
        <v>16.8</v>
      </c>
      <c r="W16" s="1">
        <v>20.6</v>
      </c>
      <c r="X16" s="1">
        <v>29.8</v>
      </c>
      <c r="Y16" s="1">
        <v>33.6</v>
      </c>
      <c r="Z16" s="10" t="s">
        <v>54</v>
      </c>
      <c r="AA16" s="1">
        <f t="shared" si="3"/>
        <v>45.05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31</v>
      </c>
      <c r="C17" s="1">
        <v>30</v>
      </c>
      <c r="D17" s="1">
        <v>38</v>
      </c>
      <c r="E17" s="1">
        <v>33</v>
      </c>
      <c r="F17" s="1">
        <v>9</v>
      </c>
      <c r="G17" s="6">
        <v>0.4</v>
      </c>
      <c r="H17" s="1">
        <v>60</v>
      </c>
      <c r="I17" s="1" t="s">
        <v>32</v>
      </c>
      <c r="J17" s="1">
        <v>37</v>
      </c>
      <c r="K17" s="1">
        <f t="shared" si="1"/>
        <v>-4</v>
      </c>
      <c r="L17" s="1"/>
      <c r="M17" s="1"/>
      <c r="N17" s="1">
        <v>42</v>
      </c>
      <c r="O17" s="1">
        <f t="shared" si="2"/>
        <v>6.6</v>
      </c>
      <c r="P17" s="5">
        <f t="shared" si="7"/>
        <v>34.799999999999997</v>
      </c>
      <c r="Q17" s="5"/>
      <c r="R17" s="1"/>
      <c r="S17" s="1">
        <f t="shared" si="4"/>
        <v>13</v>
      </c>
      <c r="T17" s="1">
        <f t="shared" si="5"/>
        <v>7.7272727272727275</v>
      </c>
      <c r="U17" s="1">
        <v>5.8</v>
      </c>
      <c r="V17" s="1">
        <v>3.8</v>
      </c>
      <c r="W17" s="1">
        <v>4.4000000000000004</v>
      </c>
      <c r="X17" s="1">
        <v>5.6</v>
      </c>
      <c r="Y17" s="1">
        <v>2.8</v>
      </c>
      <c r="Z17" s="1"/>
      <c r="AA17" s="1">
        <f t="shared" si="3"/>
        <v>13.92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50</v>
      </c>
      <c r="B18" s="12" t="s">
        <v>31</v>
      </c>
      <c r="C18" s="12"/>
      <c r="D18" s="12"/>
      <c r="E18" s="16">
        <v>1</v>
      </c>
      <c r="F18" s="16">
        <v>-1</v>
      </c>
      <c r="G18" s="13">
        <v>0</v>
      </c>
      <c r="H18" s="12" t="e">
        <v>#N/A</v>
      </c>
      <c r="I18" s="12" t="s">
        <v>52</v>
      </c>
      <c r="J18" s="12">
        <v>1</v>
      </c>
      <c r="K18" s="12">
        <f t="shared" si="1"/>
        <v>0</v>
      </c>
      <c r="L18" s="12"/>
      <c r="M18" s="12"/>
      <c r="N18" s="12"/>
      <c r="O18" s="12">
        <f t="shared" si="2"/>
        <v>0.2</v>
      </c>
      <c r="P18" s="14"/>
      <c r="Q18" s="14"/>
      <c r="R18" s="12"/>
      <c r="S18" s="12">
        <f t="shared" si="4"/>
        <v>-5</v>
      </c>
      <c r="T18" s="12">
        <f t="shared" si="5"/>
        <v>-5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1" t="s">
        <v>137</v>
      </c>
      <c r="AA18" s="12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34</v>
      </c>
      <c r="C19" s="1">
        <v>359.86099999999999</v>
      </c>
      <c r="D19" s="1">
        <v>271.06299999999999</v>
      </c>
      <c r="E19" s="1">
        <v>260.82499999999999</v>
      </c>
      <c r="F19" s="1">
        <v>256.72899999999998</v>
      </c>
      <c r="G19" s="6">
        <v>1</v>
      </c>
      <c r="H19" s="1">
        <v>45</v>
      </c>
      <c r="I19" s="1" t="s">
        <v>36</v>
      </c>
      <c r="J19" s="1">
        <v>249.1</v>
      </c>
      <c r="K19" s="1">
        <f t="shared" si="1"/>
        <v>11.724999999999994</v>
      </c>
      <c r="L19" s="1"/>
      <c r="M19" s="1"/>
      <c r="N19" s="1">
        <v>0</v>
      </c>
      <c r="O19" s="1">
        <f t="shared" si="2"/>
        <v>52.164999999999999</v>
      </c>
      <c r="P19" s="5">
        <f>14*O19-N19-F19</f>
        <v>473.58099999999996</v>
      </c>
      <c r="Q19" s="5"/>
      <c r="R19" s="1"/>
      <c r="S19" s="1">
        <f t="shared" si="4"/>
        <v>14</v>
      </c>
      <c r="T19" s="1">
        <f t="shared" si="5"/>
        <v>4.9214799194862451</v>
      </c>
      <c r="U19" s="1">
        <v>34.432400000000001</v>
      </c>
      <c r="V19" s="1">
        <v>35.778199999999998</v>
      </c>
      <c r="W19" s="1">
        <v>34.281599999999997</v>
      </c>
      <c r="X19" s="1">
        <v>38.438400000000001</v>
      </c>
      <c r="Y19" s="1">
        <v>21.928799999999999</v>
      </c>
      <c r="Z19" s="1"/>
      <c r="AA19" s="1">
        <f t="shared" si="3"/>
        <v>473.58099999999996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31</v>
      </c>
      <c r="C20" s="1">
        <v>400</v>
      </c>
      <c r="D20" s="1">
        <v>40</v>
      </c>
      <c r="E20" s="1">
        <v>228</v>
      </c>
      <c r="F20" s="1">
        <v>163</v>
      </c>
      <c r="G20" s="6">
        <v>0.12</v>
      </c>
      <c r="H20" s="1">
        <v>60</v>
      </c>
      <c r="I20" s="1" t="s">
        <v>32</v>
      </c>
      <c r="J20" s="1">
        <v>234</v>
      </c>
      <c r="K20" s="1">
        <f t="shared" si="1"/>
        <v>-6</v>
      </c>
      <c r="L20" s="1"/>
      <c r="M20" s="1"/>
      <c r="N20" s="1">
        <v>110</v>
      </c>
      <c r="O20" s="1">
        <f t="shared" si="2"/>
        <v>45.6</v>
      </c>
      <c r="P20" s="5">
        <f t="shared" ref="P20:P75" si="8">13*O20-N20-F20</f>
        <v>319.80000000000007</v>
      </c>
      <c r="Q20" s="5"/>
      <c r="R20" s="1"/>
      <c r="S20" s="1">
        <f t="shared" si="4"/>
        <v>13.000000000000002</v>
      </c>
      <c r="T20" s="1">
        <f t="shared" si="5"/>
        <v>5.9868421052631575</v>
      </c>
      <c r="U20" s="1">
        <v>36.6</v>
      </c>
      <c r="V20" s="1">
        <v>38.200000000000003</v>
      </c>
      <c r="W20" s="1">
        <v>31</v>
      </c>
      <c r="X20" s="1">
        <v>54.8</v>
      </c>
      <c r="Y20" s="1">
        <v>39.6</v>
      </c>
      <c r="Z20" s="1" t="s">
        <v>54</v>
      </c>
      <c r="AA20" s="1">
        <f t="shared" si="3"/>
        <v>38.376000000000005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34</v>
      </c>
      <c r="C21" s="1">
        <v>13.337999999999999</v>
      </c>
      <c r="D21" s="1">
        <v>212.066</v>
      </c>
      <c r="E21" s="1">
        <v>72.454999999999998</v>
      </c>
      <c r="F21" s="1">
        <v>120.02800000000001</v>
      </c>
      <c r="G21" s="6">
        <v>1</v>
      </c>
      <c r="H21" s="1">
        <v>45</v>
      </c>
      <c r="I21" s="1" t="s">
        <v>32</v>
      </c>
      <c r="J21" s="1">
        <v>73</v>
      </c>
      <c r="K21" s="1">
        <f t="shared" si="1"/>
        <v>-0.54500000000000171</v>
      </c>
      <c r="L21" s="1"/>
      <c r="M21" s="1"/>
      <c r="N21" s="1">
        <v>50</v>
      </c>
      <c r="O21" s="1">
        <f t="shared" si="2"/>
        <v>14.491</v>
      </c>
      <c r="P21" s="5">
        <f t="shared" si="8"/>
        <v>18.354999999999976</v>
      </c>
      <c r="Q21" s="5"/>
      <c r="R21" s="1"/>
      <c r="S21" s="1">
        <f t="shared" si="4"/>
        <v>12.999999999999998</v>
      </c>
      <c r="T21" s="1">
        <f t="shared" si="5"/>
        <v>11.733351735560005</v>
      </c>
      <c r="U21" s="1">
        <v>11.2476</v>
      </c>
      <c r="V21" s="1">
        <v>13.8142</v>
      </c>
      <c r="W21" s="1">
        <v>13.4758</v>
      </c>
      <c r="X21" s="1">
        <v>10.8078</v>
      </c>
      <c r="Y21" s="1">
        <v>-0.19839999999999999</v>
      </c>
      <c r="Z21" s="1"/>
      <c r="AA21" s="1">
        <f t="shared" si="3"/>
        <v>18.354999999999976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31</v>
      </c>
      <c r="C22" s="1">
        <v>351</v>
      </c>
      <c r="D22" s="1"/>
      <c r="E22" s="1">
        <v>51</v>
      </c>
      <c r="F22" s="1">
        <v>290</v>
      </c>
      <c r="G22" s="6">
        <v>0.25</v>
      </c>
      <c r="H22" s="1">
        <v>120</v>
      </c>
      <c r="I22" s="1" t="s">
        <v>32</v>
      </c>
      <c r="J22" s="1">
        <v>51</v>
      </c>
      <c r="K22" s="1">
        <f t="shared" si="1"/>
        <v>0</v>
      </c>
      <c r="L22" s="1"/>
      <c r="M22" s="1"/>
      <c r="N22" s="1">
        <v>0</v>
      </c>
      <c r="O22" s="1">
        <f t="shared" si="2"/>
        <v>10.199999999999999</v>
      </c>
      <c r="P22" s="5"/>
      <c r="Q22" s="5"/>
      <c r="R22" s="1"/>
      <c r="S22" s="1">
        <f t="shared" si="4"/>
        <v>28.43137254901961</v>
      </c>
      <c r="T22" s="1">
        <f t="shared" si="5"/>
        <v>28.43137254901961</v>
      </c>
      <c r="U22" s="1">
        <v>15.2</v>
      </c>
      <c r="V22" s="1">
        <v>15.4</v>
      </c>
      <c r="W22" s="1">
        <v>10.199999999999999</v>
      </c>
      <c r="X22" s="1">
        <v>25.4</v>
      </c>
      <c r="Y22" s="1">
        <v>13</v>
      </c>
      <c r="Z22" s="15" t="s">
        <v>48</v>
      </c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34</v>
      </c>
      <c r="C23" s="1">
        <v>58.512999999999998</v>
      </c>
      <c r="D23" s="1"/>
      <c r="E23" s="1">
        <v>19.334</v>
      </c>
      <c r="F23" s="1">
        <v>23.925999999999998</v>
      </c>
      <c r="G23" s="6">
        <v>1</v>
      </c>
      <c r="H23" s="1">
        <v>120</v>
      </c>
      <c r="I23" s="1" t="s">
        <v>32</v>
      </c>
      <c r="J23" s="1">
        <v>19.399999999999999</v>
      </c>
      <c r="K23" s="1">
        <f t="shared" si="1"/>
        <v>-6.5999999999998948E-2</v>
      </c>
      <c r="L23" s="1"/>
      <c r="M23" s="1"/>
      <c r="N23" s="1">
        <v>40</v>
      </c>
      <c r="O23" s="1">
        <f t="shared" si="2"/>
        <v>3.8668</v>
      </c>
      <c r="P23" s="5"/>
      <c r="Q23" s="5"/>
      <c r="R23" s="1"/>
      <c r="S23" s="1">
        <f t="shared" si="4"/>
        <v>16.532016137374573</v>
      </c>
      <c r="T23" s="1">
        <f t="shared" si="5"/>
        <v>16.532016137374573</v>
      </c>
      <c r="U23" s="1">
        <v>5.9832000000000001</v>
      </c>
      <c r="V23" s="1">
        <v>2.5411999999999999</v>
      </c>
      <c r="W23" s="1">
        <v>0</v>
      </c>
      <c r="X23" s="1">
        <v>7.0598000000000001</v>
      </c>
      <c r="Y23" s="1">
        <v>1.8122</v>
      </c>
      <c r="Z23" s="1"/>
      <c r="AA23" s="1">
        <f t="shared" si="3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31</v>
      </c>
      <c r="C24" s="1">
        <v>15</v>
      </c>
      <c r="D24" s="1">
        <v>539</v>
      </c>
      <c r="E24" s="1">
        <v>200</v>
      </c>
      <c r="F24" s="1">
        <v>324</v>
      </c>
      <c r="G24" s="6">
        <v>0.4</v>
      </c>
      <c r="H24" s="1">
        <v>45</v>
      </c>
      <c r="I24" s="1" t="s">
        <v>32</v>
      </c>
      <c r="J24" s="1">
        <v>202</v>
      </c>
      <c r="K24" s="1">
        <f t="shared" si="1"/>
        <v>-2</v>
      </c>
      <c r="L24" s="1"/>
      <c r="M24" s="1"/>
      <c r="N24" s="1">
        <v>150</v>
      </c>
      <c r="O24" s="1">
        <f t="shared" si="2"/>
        <v>40</v>
      </c>
      <c r="P24" s="5">
        <f t="shared" si="8"/>
        <v>46</v>
      </c>
      <c r="Q24" s="5"/>
      <c r="R24" s="1"/>
      <c r="S24" s="1">
        <f t="shared" si="4"/>
        <v>13</v>
      </c>
      <c r="T24" s="1">
        <f t="shared" si="5"/>
        <v>11.85</v>
      </c>
      <c r="U24" s="1">
        <v>49</v>
      </c>
      <c r="V24" s="1">
        <v>49.4</v>
      </c>
      <c r="W24" s="1">
        <v>32</v>
      </c>
      <c r="X24" s="1">
        <v>43.4</v>
      </c>
      <c r="Y24" s="1">
        <v>27.2</v>
      </c>
      <c r="Z24" s="1" t="s">
        <v>54</v>
      </c>
      <c r="AA24" s="1">
        <f t="shared" si="3"/>
        <v>18.400000000000002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34</v>
      </c>
      <c r="C25" s="1">
        <v>151.63399999999999</v>
      </c>
      <c r="D25" s="1">
        <v>132.63999999999999</v>
      </c>
      <c r="E25" s="1">
        <v>144.893</v>
      </c>
      <c r="F25" s="1">
        <v>52.597999999999999</v>
      </c>
      <c r="G25" s="6">
        <v>1</v>
      </c>
      <c r="H25" s="1">
        <v>45</v>
      </c>
      <c r="I25" s="1" t="s">
        <v>32</v>
      </c>
      <c r="J25" s="1">
        <v>140</v>
      </c>
      <c r="K25" s="1">
        <f t="shared" si="1"/>
        <v>4.8930000000000007</v>
      </c>
      <c r="L25" s="1"/>
      <c r="M25" s="1"/>
      <c r="N25" s="1">
        <v>170</v>
      </c>
      <c r="O25" s="1">
        <f t="shared" si="2"/>
        <v>28.9786</v>
      </c>
      <c r="P25" s="5">
        <f t="shared" si="8"/>
        <v>154.12380000000002</v>
      </c>
      <c r="Q25" s="5"/>
      <c r="R25" s="1"/>
      <c r="S25" s="1">
        <f t="shared" si="4"/>
        <v>13.000000000000002</v>
      </c>
      <c r="T25" s="1">
        <f t="shared" si="5"/>
        <v>7.6814614922736091</v>
      </c>
      <c r="U25" s="1">
        <v>26.665800000000001</v>
      </c>
      <c r="V25" s="1">
        <v>24.3812</v>
      </c>
      <c r="W25" s="1">
        <v>15.542999999999999</v>
      </c>
      <c r="X25" s="1">
        <v>16.257400000000001</v>
      </c>
      <c r="Y25" s="1">
        <v>5.4328000000000003</v>
      </c>
      <c r="Z25" s="1"/>
      <c r="AA25" s="1">
        <f t="shared" si="3"/>
        <v>154.12380000000002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34</v>
      </c>
      <c r="C26" s="1">
        <v>177.715</v>
      </c>
      <c r="D26" s="1">
        <v>1103.279</v>
      </c>
      <c r="E26" s="1">
        <v>447.125</v>
      </c>
      <c r="F26" s="1">
        <v>604.82100000000003</v>
      </c>
      <c r="G26" s="6">
        <v>1</v>
      </c>
      <c r="H26" s="1">
        <v>60</v>
      </c>
      <c r="I26" s="1" t="s">
        <v>39</v>
      </c>
      <c r="J26" s="1">
        <v>436.9</v>
      </c>
      <c r="K26" s="1">
        <f t="shared" si="1"/>
        <v>10.225000000000023</v>
      </c>
      <c r="L26" s="1"/>
      <c r="M26" s="1"/>
      <c r="N26" s="1">
        <v>520</v>
      </c>
      <c r="O26" s="1">
        <f t="shared" si="2"/>
        <v>89.424999999999997</v>
      </c>
      <c r="P26" s="5">
        <f>14*O26-N26-F26</f>
        <v>127.12900000000002</v>
      </c>
      <c r="Q26" s="5"/>
      <c r="R26" s="1"/>
      <c r="S26" s="1">
        <f t="shared" si="4"/>
        <v>13.999999999999998</v>
      </c>
      <c r="T26" s="1">
        <f t="shared" si="5"/>
        <v>12.578372938216383</v>
      </c>
      <c r="U26" s="1">
        <v>101.3878</v>
      </c>
      <c r="V26" s="1">
        <v>95.328599999999994</v>
      </c>
      <c r="W26" s="1">
        <v>89.475200000000001</v>
      </c>
      <c r="X26" s="1">
        <v>75.946600000000004</v>
      </c>
      <c r="Y26" s="1">
        <v>37.4846</v>
      </c>
      <c r="Z26" s="1"/>
      <c r="AA26" s="1">
        <f t="shared" si="3"/>
        <v>127.12900000000002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31</v>
      </c>
      <c r="C27" s="1">
        <v>47</v>
      </c>
      <c r="D27" s="1">
        <v>16</v>
      </c>
      <c r="E27" s="1">
        <v>25</v>
      </c>
      <c r="F27" s="1">
        <v>18</v>
      </c>
      <c r="G27" s="6">
        <v>0.22</v>
      </c>
      <c r="H27" s="1">
        <v>120</v>
      </c>
      <c r="I27" s="1" t="s">
        <v>32</v>
      </c>
      <c r="J27" s="1">
        <v>25</v>
      </c>
      <c r="K27" s="1">
        <f t="shared" si="1"/>
        <v>0</v>
      </c>
      <c r="L27" s="1"/>
      <c r="M27" s="1"/>
      <c r="N27" s="1">
        <v>0</v>
      </c>
      <c r="O27" s="1">
        <f t="shared" si="2"/>
        <v>5</v>
      </c>
      <c r="P27" s="5">
        <f t="shared" si="8"/>
        <v>47</v>
      </c>
      <c r="Q27" s="5"/>
      <c r="R27" s="1"/>
      <c r="S27" s="1">
        <f t="shared" si="4"/>
        <v>13</v>
      </c>
      <c r="T27" s="1">
        <f t="shared" si="5"/>
        <v>3.6</v>
      </c>
      <c r="U27" s="1">
        <v>3.8</v>
      </c>
      <c r="V27" s="1">
        <v>4.4000000000000004</v>
      </c>
      <c r="W27" s="1">
        <v>4.2</v>
      </c>
      <c r="X27" s="1">
        <v>5</v>
      </c>
      <c r="Y27" s="1">
        <v>6.8</v>
      </c>
      <c r="Z27" s="1"/>
      <c r="AA27" s="1">
        <f t="shared" si="3"/>
        <v>10.34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34</v>
      </c>
      <c r="C28" s="1">
        <v>261.93400000000003</v>
      </c>
      <c r="D28" s="1">
        <v>21.37</v>
      </c>
      <c r="E28" s="1">
        <v>110.592</v>
      </c>
      <c r="F28" s="1">
        <v>135.441</v>
      </c>
      <c r="G28" s="6">
        <v>1</v>
      </c>
      <c r="H28" s="1">
        <v>60</v>
      </c>
      <c r="I28" s="1" t="s">
        <v>39</v>
      </c>
      <c r="J28" s="1">
        <v>103.8</v>
      </c>
      <c r="K28" s="1">
        <f t="shared" si="1"/>
        <v>6.7920000000000016</v>
      </c>
      <c r="L28" s="1"/>
      <c r="M28" s="1"/>
      <c r="N28" s="1">
        <v>0</v>
      </c>
      <c r="O28" s="1">
        <f t="shared" si="2"/>
        <v>22.118400000000001</v>
      </c>
      <c r="P28" s="5">
        <f>14*O28-N28-F28</f>
        <v>174.2166</v>
      </c>
      <c r="Q28" s="5"/>
      <c r="R28" s="1"/>
      <c r="S28" s="1">
        <f t="shared" si="4"/>
        <v>14</v>
      </c>
      <c r="T28" s="1">
        <f t="shared" si="5"/>
        <v>6.1234537760416661</v>
      </c>
      <c r="U28" s="1">
        <v>14.819000000000001</v>
      </c>
      <c r="V28" s="1">
        <v>19.9986</v>
      </c>
      <c r="W28" s="1">
        <v>25.9406</v>
      </c>
      <c r="X28" s="1">
        <v>34.193600000000004</v>
      </c>
      <c r="Y28" s="1">
        <v>25.333600000000001</v>
      </c>
      <c r="Z28" s="1"/>
      <c r="AA28" s="1">
        <f t="shared" si="3"/>
        <v>174.2166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31</v>
      </c>
      <c r="C29" s="1">
        <v>75</v>
      </c>
      <c r="D29" s="1"/>
      <c r="E29" s="1">
        <v>26</v>
      </c>
      <c r="F29" s="1">
        <v>38</v>
      </c>
      <c r="G29" s="6">
        <v>0.33</v>
      </c>
      <c r="H29" s="1">
        <v>45</v>
      </c>
      <c r="I29" s="1" t="s">
        <v>32</v>
      </c>
      <c r="J29" s="1">
        <v>27</v>
      </c>
      <c r="K29" s="1">
        <f t="shared" si="1"/>
        <v>-1</v>
      </c>
      <c r="L29" s="1"/>
      <c r="M29" s="1"/>
      <c r="N29" s="1">
        <v>30</v>
      </c>
      <c r="O29" s="1">
        <f t="shared" si="2"/>
        <v>5.2</v>
      </c>
      <c r="P29" s="5"/>
      <c r="Q29" s="5"/>
      <c r="R29" s="1"/>
      <c r="S29" s="1">
        <f t="shared" si="4"/>
        <v>13.076923076923077</v>
      </c>
      <c r="T29" s="1">
        <f t="shared" si="5"/>
        <v>13.076923076923077</v>
      </c>
      <c r="U29" s="1">
        <v>7</v>
      </c>
      <c r="V29" s="1">
        <v>4.5999999999999996</v>
      </c>
      <c r="W29" s="1">
        <v>7.2</v>
      </c>
      <c r="X29" s="1">
        <v>5</v>
      </c>
      <c r="Y29" s="1">
        <v>5.6</v>
      </c>
      <c r="Z29" s="1"/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34</v>
      </c>
      <c r="C30" s="1">
        <v>74.861999999999995</v>
      </c>
      <c r="D30" s="1">
        <v>944.28499999999997</v>
      </c>
      <c r="E30" s="16">
        <f>157.344+E95</f>
        <v>504.05500000000001</v>
      </c>
      <c r="F30" s="16">
        <f>312.034+F95</f>
        <v>451.66700000000003</v>
      </c>
      <c r="G30" s="6">
        <v>1</v>
      </c>
      <c r="H30" s="1">
        <v>45</v>
      </c>
      <c r="I30" s="1" t="s">
        <v>36</v>
      </c>
      <c r="J30" s="1">
        <v>152</v>
      </c>
      <c r="K30" s="1">
        <f t="shared" si="1"/>
        <v>352.05500000000001</v>
      </c>
      <c r="L30" s="1"/>
      <c r="M30" s="1"/>
      <c r="N30" s="1">
        <v>500</v>
      </c>
      <c r="O30" s="1">
        <f t="shared" si="2"/>
        <v>100.81100000000001</v>
      </c>
      <c r="P30" s="5">
        <f>14*O30-N30-F30</f>
        <v>459.68700000000001</v>
      </c>
      <c r="Q30" s="5"/>
      <c r="R30" s="1"/>
      <c r="S30" s="1">
        <f t="shared" si="4"/>
        <v>14</v>
      </c>
      <c r="T30" s="1">
        <f t="shared" si="5"/>
        <v>9.4401107022051161</v>
      </c>
      <c r="U30" s="1">
        <v>86.056799999999996</v>
      </c>
      <c r="V30" s="1">
        <v>106.7154</v>
      </c>
      <c r="W30" s="1">
        <v>73.998999999999995</v>
      </c>
      <c r="X30" s="1">
        <v>52.412400000000012</v>
      </c>
      <c r="Y30" s="1">
        <v>51.6188</v>
      </c>
      <c r="Z30" s="1"/>
      <c r="AA30" s="1">
        <f t="shared" si="3"/>
        <v>459.68700000000001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308</v>
      </c>
      <c r="D31" s="1"/>
      <c r="E31" s="1">
        <v>58</v>
      </c>
      <c r="F31" s="1">
        <v>172</v>
      </c>
      <c r="G31" s="6">
        <v>0.3</v>
      </c>
      <c r="H31" s="1">
        <v>45</v>
      </c>
      <c r="I31" s="1" t="s">
        <v>32</v>
      </c>
      <c r="J31" s="1">
        <v>64</v>
      </c>
      <c r="K31" s="1">
        <f t="shared" si="1"/>
        <v>-6</v>
      </c>
      <c r="L31" s="1"/>
      <c r="M31" s="1"/>
      <c r="N31" s="1">
        <v>0</v>
      </c>
      <c r="O31" s="1">
        <f t="shared" si="2"/>
        <v>11.6</v>
      </c>
      <c r="P31" s="5"/>
      <c r="Q31" s="5"/>
      <c r="R31" s="1"/>
      <c r="S31" s="1">
        <f t="shared" si="4"/>
        <v>14.827586206896552</v>
      </c>
      <c r="T31" s="1">
        <f t="shared" si="5"/>
        <v>14.827586206896552</v>
      </c>
      <c r="U31" s="1">
        <v>16.2</v>
      </c>
      <c r="V31" s="1">
        <v>15.2</v>
      </c>
      <c r="W31" s="1">
        <v>20</v>
      </c>
      <c r="X31" s="1">
        <v>24.2</v>
      </c>
      <c r="Y31" s="1">
        <v>13.8</v>
      </c>
      <c r="Z31" s="17" t="s">
        <v>37</v>
      </c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31</v>
      </c>
      <c r="C32" s="1">
        <v>236</v>
      </c>
      <c r="D32" s="1">
        <v>70</v>
      </c>
      <c r="E32" s="1">
        <v>164</v>
      </c>
      <c r="F32" s="1">
        <v>135</v>
      </c>
      <c r="G32" s="6">
        <v>0.09</v>
      </c>
      <c r="H32" s="1">
        <v>45</v>
      </c>
      <c r="I32" s="1" t="s">
        <v>32</v>
      </c>
      <c r="J32" s="1">
        <v>179</v>
      </c>
      <c r="K32" s="1">
        <f t="shared" si="1"/>
        <v>-15</v>
      </c>
      <c r="L32" s="1"/>
      <c r="M32" s="1"/>
      <c r="N32" s="1">
        <v>30</v>
      </c>
      <c r="O32" s="1">
        <f t="shared" si="2"/>
        <v>32.799999999999997</v>
      </c>
      <c r="P32" s="5">
        <f t="shared" si="8"/>
        <v>261.39999999999998</v>
      </c>
      <c r="Q32" s="5"/>
      <c r="R32" s="1"/>
      <c r="S32" s="1">
        <f t="shared" si="4"/>
        <v>13</v>
      </c>
      <c r="T32" s="1">
        <f t="shared" si="5"/>
        <v>5.0304878048780495</v>
      </c>
      <c r="U32" s="1">
        <v>22</v>
      </c>
      <c r="V32" s="1">
        <v>26.8</v>
      </c>
      <c r="W32" s="1">
        <v>18</v>
      </c>
      <c r="X32" s="1">
        <v>37.4</v>
      </c>
      <c r="Y32" s="1">
        <v>21.6</v>
      </c>
      <c r="Z32" s="10" t="s">
        <v>54</v>
      </c>
      <c r="AA32" s="1">
        <f t="shared" si="3"/>
        <v>23.525999999999996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34</v>
      </c>
      <c r="C33" s="1">
        <v>471</v>
      </c>
      <c r="D33" s="1">
        <v>428.995</v>
      </c>
      <c r="E33" s="1">
        <v>363.18200000000002</v>
      </c>
      <c r="F33" s="1">
        <v>303.07</v>
      </c>
      <c r="G33" s="6">
        <v>1</v>
      </c>
      <c r="H33" s="1">
        <v>45</v>
      </c>
      <c r="I33" s="1" t="s">
        <v>36</v>
      </c>
      <c r="J33" s="1">
        <v>354.3</v>
      </c>
      <c r="K33" s="1">
        <f t="shared" si="1"/>
        <v>8.882000000000005</v>
      </c>
      <c r="L33" s="1"/>
      <c r="M33" s="1"/>
      <c r="N33" s="1">
        <v>300</v>
      </c>
      <c r="O33" s="1">
        <f t="shared" si="2"/>
        <v>72.636400000000009</v>
      </c>
      <c r="P33" s="5">
        <f t="shared" ref="P33:P34" si="9">14*O33-N33-F33</f>
        <v>413.83960000000019</v>
      </c>
      <c r="Q33" s="5"/>
      <c r="R33" s="1"/>
      <c r="S33" s="1">
        <f t="shared" si="4"/>
        <v>14</v>
      </c>
      <c r="T33" s="1">
        <f t="shared" si="5"/>
        <v>8.3025865819341256</v>
      </c>
      <c r="U33" s="1">
        <v>65.440799999999996</v>
      </c>
      <c r="V33" s="1">
        <v>75.592399999999998</v>
      </c>
      <c r="W33" s="1">
        <v>75.580799999999996</v>
      </c>
      <c r="X33" s="1">
        <v>76.666799999999995</v>
      </c>
      <c r="Y33" s="1">
        <v>81.381799999999998</v>
      </c>
      <c r="Z33" s="1"/>
      <c r="AA33" s="1">
        <f t="shared" si="3"/>
        <v>413.83960000000019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31</v>
      </c>
      <c r="C34" s="1">
        <v>652</v>
      </c>
      <c r="D34" s="1">
        <v>144</v>
      </c>
      <c r="E34" s="1">
        <v>352</v>
      </c>
      <c r="F34" s="1">
        <v>352</v>
      </c>
      <c r="G34" s="6">
        <v>0.4</v>
      </c>
      <c r="H34" s="1">
        <v>60</v>
      </c>
      <c r="I34" s="1" t="s">
        <v>39</v>
      </c>
      <c r="J34" s="1">
        <v>355</v>
      </c>
      <c r="K34" s="1">
        <f t="shared" si="1"/>
        <v>-3</v>
      </c>
      <c r="L34" s="1"/>
      <c r="M34" s="1"/>
      <c r="N34" s="1">
        <v>300</v>
      </c>
      <c r="O34" s="1">
        <f t="shared" si="2"/>
        <v>70.400000000000006</v>
      </c>
      <c r="P34" s="5">
        <f t="shared" si="9"/>
        <v>333.60000000000014</v>
      </c>
      <c r="Q34" s="5"/>
      <c r="R34" s="1"/>
      <c r="S34" s="1">
        <f t="shared" si="4"/>
        <v>14</v>
      </c>
      <c r="T34" s="1">
        <f t="shared" si="5"/>
        <v>9.2613636363636349</v>
      </c>
      <c r="U34" s="1">
        <v>62.2</v>
      </c>
      <c r="V34" s="1">
        <v>63.8</v>
      </c>
      <c r="W34" s="1">
        <v>72.8</v>
      </c>
      <c r="X34" s="1">
        <v>66.8</v>
      </c>
      <c r="Y34" s="1">
        <v>74.2</v>
      </c>
      <c r="Z34" s="1"/>
      <c r="AA34" s="1">
        <f t="shared" si="3"/>
        <v>133.44000000000005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31</v>
      </c>
      <c r="C35" s="1">
        <v>59</v>
      </c>
      <c r="D35" s="1"/>
      <c r="E35" s="16">
        <f>42+E96</f>
        <v>51</v>
      </c>
      <c r="F35" s="16">
        <f>11+F96</f>
        <v>24</v>
      </c>
      <c r="G35" s="6">
        <v>0.5</v>
      </c>
      <c r="H35" s="1">
        <v>60</v>
      </c>
      <c r="I35" s="1" t="s">
        <v>32</v>
      </c>
      <c r="J35" s="1">
        <v>42</v>
      </c>
      <c r="K35" s="1">
        <f t="shared" si="1"/>
        <v>9</v>
      </c>
      <c r="L35" s="1"/>
      <c r="M35" s="1"/>
      <c r="N35" s="1">
        <v>0</v>
      </c>
      <c r="O35" s="1">
        <f t="shared" si="2"/>
        <v>10.199999999999999</v>
      </c>
      <c r="P35" s="5">
        <f t="shared" si="8"/>
        <v>108.6</v>
      </c>
      <c r="Q35" s="5"/>
      <c r="R35" s="1"/>
      <c r="S35" s="1">
        <f t="shared" si="4"/>
        <v>13</v>
      </c>
      <c r="T35" s="1">
        <f t="shared" si="5"/>
        <v>2.3529411764705883</v>
      </c>
      <c r="U35" s="1">
        <v>5.4</v>
      </c>
      <c r="V35" s="1">
        <v>2.8</v>
      </c>
      <c r="W35" s="1">
        <v>7</v>
      </c>
      <c r="X35" s="1">
        <v>2.6</v>
      </c>
      <c r="Y35" s="1">
        <v>6</v>
      </c>
      <c r="Z35" s="1"/>
      <c r="AA35" s="1">
        <f t="shared" si="3"/>
        <v>54.3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31</v>
      </c>
      <c r="C36" s="1">
        <v>35</v>
      </c>
      <c r="D36" s="1"/>
      <c r="E36" s="1">
        <v>13</v>
      </c>
      <c r="F36" s="1">
        <v>14</v>
      </c>
      <c r="G36" s="6">
        <v>0.5</v>
      </c>
      <c r="H36" s="1">
        <v>60</v>
      </c>
      <c r="I36" s="1" t="s">
        <v>32</v>
      </c>
      <c r="J36" s="1">
        <v>13</v>
      </c>
      <c r="K36" s="1">
        <f t="shared" ref="K36:K66" si="10">E36-J36</f>
        <v>0</v>
      </c>
      <c r="L36" s="1"/>
      <c r="M36" s="1"/>
      <c r="N36" s="1">
        <v>0</v>
      </c>
      <c r="O36" s="1">
        <f t="shared" si="2"/>
        <v>2.6</v>
      </c>
      <c r="P36" s="5">
        <f t="shared" si="8"/>
        <v>19.800000000000004</v>
      </c>
      <c r="Q36" s="5"/>
      <c r="R36" s="1"/>
      <c r="S36" s="1">
        <f t="shared" si="4"/>
        <v>13.000000000000002</v>
      </c>
      <c r="T36" s="1">
        <f t="shared" si="5"/>
        <v>5.3846153846153841</v>
      </c>
      <c r="U36" s="1">
        <v>1.2</v>
      </c>
      <c r="V36" s="1">
        <v>1.4</v>
      </c>
      <c r="W36" s="1">
        <v>2.6</v>
      </c>
      <c r="X36" s="1">
        <v>1.4</v>
      </c>
      <c r="Y36" s="1">
        <v>1</v>
      </c>
      <c r="Z36" s="1"/>
      <c r="AA36" s="1">
        <f t="shared" si="3"/>
        <v>9.9000000000000021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439</v>
      </c>
      <c r="D37" s="1">
        <v>320</v>
      </c>
      <c r="E37" s="1">
        <v>742</v>
      </c>
      <c r="F37" s="1">
        <v>-47</v>
      </c>
      <c r="G37" s="6">
        <v>0.4</v>
      </c>
      <c r="H37" s="1">
        <v>60</v>
      </c>
      <c r="I37" s="1" t="s">
        <v>39</v>
      </c>
      <c r="J37" s="1">
        <v>793</v>
      </c>
      <c r="K37" s="1">
        <f t="shared" si="10"/>
        <v>-51</v>
      </c>
      <c r="L37" s="1"/>
      <c r="M37" s="1"/>
      <c r="N37" s="1">
        <v>1500</v>
      </c>
      <c r="O37" s="1">
        <f t="shared" si="2"/>
        <v>148.4</v>
      </c>
      <c r="P37" s="5">
        <f>14*O37-N37-F37</f>
        <v>624.59999999999991</v>
      </c>
      <c r="Q37" s="5"/>
      <c r="R37" s="1"/>
      <c r="S37" s="1">
        <f t="shared" si="4"/>
        <v>13.999999999999998</v>
      </c>
      <c r="T37" s="1">
        <f t="shared" si="5"/>
        <v>9.7911051212937998</v>
      </c>
      <c r="U37" s="1">
        <v>51.2</v>
      </c>
      <c r="V37" s="1">
        <v>63</v>
      </c>
      <c r="W37" s="1">
        <v>51.8</v>
      </c>
      <c r="X37" s="1">
        <v>61.6</v>
      </c>
      <c r="Y37" s="1">
        <v>39.6</v>
      </c>
      <c r="Z37" s="10" t="s">
        <v>54</v>
      </c>
      <c r="AA37" s="1">
        <f t="shared" si="3"/>
        <v>249.83999999999997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31</v>
      </c>
      <c r="C38" s="1">
        <v>152</v>
      </c>
      <c r="D38" s="1">
        <v>1992</v>
      </c>
      <c r="E38" s="1">
        <v>1587</v>
      </c>
      <c r="F38" s="1">
        <v>438</v>
      </c>
      <c r="G38" s="6">
        <v>0.4</v>
      </c>
      <c r="H38" s="1">
        <v>60</v>
      </c>
      <c r="I38" s="1" t="s">
        <v>32</v>
      </c>
      <c r="J38" s="1">
        <v>1613</v>
      </c>
      <c r="K38" s="1">
        <f t="shared" si="10"/>
        <v>-26</v>
      </c>
      <c r="L38" s="1"/>
      <c r="M38" s="1"/>
      <c r="N38" s="1">
        <v>700</v>
      </c>
      <c r="O38" s="1">
        <f t="shared" ref="O38:O67" si="11">E38/5</f>
        <v>317.39999999999998</v>
      </c>
      <c r="P38" s="5">
        <f t="shared" si="8"/>
        <v>2988.2</v>
      </c>
      <c r="Q38" s="5"/>
      <c r="R38" s="1"/>
      <c r="S38" s="1">
        <f t="shared" si="4"/>
        <v>13</v>
      </c>
      <c r="T38" s="1">
        <f t="shared" si="5"/>
        <v>3.5853812224322623</v>
      </c>
      <c r="U38" s="1">
        <v>125.6</v>
      </c>
      <c r="V38" s="1">
        <v>143.6</v>
      </c>
      <c r="W38" s="1">
        <v>45</v>
      </c>
      <c r="X38" s="1">
        <v>55.8</v>
      </c>
      <c r="Y38" s="1">
        <v>40.4</v>
      </c>
      <c r="Z38" s="1" t="s">
        <v>73</v>
      </c>
      <c r="AA38" s="1">
        <f t="shared" ref="AA38:AA69" si="12">P38*G38</f>
        <v>1195.28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31</v>
      </c>
      <c r="C39" s="1">
        <v>55</v>
      </c>
      <c r="D39" s="1">
        <v>730</v>
      </c>
      <c r="E39" s="1">
        <v>600</v>
      </c>
      <c r="F39" s="1">
        <v>114</v>
      </c>
      <c r="G39" s="6">
        <v>0.1</v>
      </c>
      <c r="H39" s="1">
        <v>45</v>
      </c>
      <c r="I39" s="1" t="s">
        <v>32</v>
      </c>
      <c r="J39" s="1">
        <v>600</v>
      </c>
      <c r="K39" s="1">
        <f t="shared" si="10"/>
        <v>0</v>
      </c>
      <c r="L39" s="1"/>
      <c r="M39" s="1"/>
      <c r="N39" s="1">
        <v>950</v>
      </c>
      <c r="O39" s="1">
        <f t="shared" si="11"/>
        <v>120</v>
      </c>
      <c r="P39" s="5">
        <f t="shared" si="8"/>
        <v>496</v>
      </c>
      <c r="Q39" s="5"/>
      <c r="R39" s="1"/>
      <c r="S39" s="1">
        <f t="shared" si="4"/>
        <v>13</v>
      </c>
      <c r="T39" s="1">
        <f t="shared" si="5"/>
        <v>8.8666666666666671</v>
      </c>
      <c r="U39" s="1">
        <v>131.80000000000001</v>
      </c>
      <c r="V39" s="1">
        <v>101.2</v>
      </c>
      <c r="W39" s="1">
        <v>42.6</v>
      </c>
      <c r="X39" s="1">
        <v>71.400000000000006</v>
      </c>
      <c r="Y39" s="1">
        <v>45.6</v>
      </c>
      <c r="Z39" s="1" t="s">
        <v>54</v>
      </c>
      <c r="AA39" s="1">
        <f t="shared" si="12"/>
        <v>49.6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31</v>
      </c>
      <c r="C40" s="1">
        <v>156</v>
      </c>
      <c r="D40" s="1">
        <v>294</v>
      </c>
      <c r="E40" s="1">
        <v>263</v>
      </c>
      <c r="F40" s="1">
        <v>167</v>
      </c>
      <c r="G40" s="6">
        <v>0.1</v>
      </c>
      <c r="H40" s="1">
        <v>60</v>
      </c>
      <c r="I40" s="1" t="s">
        <v>32</v>
      </c>
      <c r="J40" s="1">
        <v>265</v>
      </c>
      <c r="K40" s="1">
        <f t="shared" si="10"/>
        <v>-2</v>
      </c>
      <c r="L40" s="1"/>
      <c r="M40" s="1"/>
      <c r="N40" s="1">
        <v>50</v>
      </c>
      <c r="O40" s="1">
        <f t="shared" si="11"/>
        <v>52.6</v>
      </c>
      <c r="P40" s="5">
        <f t="shared" si="8"/>
        <v>466.80000000000007</v>
      </c>
      <c r="Q40" s="5"/>
      <c r="R40" s="1"/>
      <c r="S40" s="1">
        <f t="shared" si="4"/>
        <v>13.000000000000002</v>
      </c>
      <c r="T40" s="1">
        <f t="shared" si="5"/>
        <v>4.1254752851711025</v>
      </c>
      <c r="U40" s="1">
        <v>32.799999999999997</v>
      </c>
      <c r="V40" s="1">
        <v>50.4</v>
      </c>
      <c r="W40" s="1">
        <v>30.2</v>
      </c>
      <c r="X40" s="1">
        <v>47</v>
      </c>
      <c r="Y40" s="1">
        <v>45.2</v>
      </c>
      <c r="Z40" s="1" t="s">
        <v>54</v>
      </c>
      <c r="AA40" s="1">
        <f t="shared" si="12"/>
        <v>46.680000000000007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31</v>
      </c>
      <c r="C41" s="1">
        <v>660</v>
      </c>
      <c r="D41" s="1"/>
      <c r="E41" s="1">
        <v>445</v>
      </c>
      <c r="F41" s="1">
        <v>188</v>
      </c>
      <c r="G41" s="6">
        <v>0.1</v>
      </c>
      <c r="H41" s="1">
        <v>60</v>
      </c>
      <c r="I41" s="1" t="s">
        <v>32</v>
      </c>
      <c r="J41" s="1">
        <v>452</v>
      </c>
      <c r="K41" s="1">
        <f t="shared" si="10"/>
        <v>-7</v>
      </c>
      <c r="L41" s="1"/>
      <c r="M41" s="1"/>
      <c r="N41" s="1">
        <v>1000</v>
      </c>
      <c r="O41" s="1">
        <f t="shared" si="11"/>
        <v>89</v>
      </c>
      <c r="P41" s="5"/>
      <c r="Q41" s="5"/>
      <c r="R41" s="1"/>
      <c r="S41" s="1">
        <f t="shared" si="4"/>
        <v>13.348314606741573</v>
      </c>
      <c r="T41" s="1">
        <f t="shared" si="5"/>
        <v>13.348314606741573</v>
      </c>
      <c r="U41" s="1">
        <v>37</v>
      </c>
      <c r="V41" s="1">
        <v>39.6</v>
      </c>
      <c r="W41" s="1">
        <v>35.799999999999997</v>
      </c>
      <c r="X41" s="1">
        <v>54.4</v>
      </c>
      <c r="Y41" s="1">
        <v>33.6</v>
      </c>
      <c r="Z41" s="10" t="s">
        <v>54</v>
      </c>
      <c r="AA41" s="1">
        <f t="shared" si="12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31</v>
      </c>
      <c r="C42" s="1">
        <v>147</v>
      </c>
      <c r="D42" s="1">
        <v>84</v>
      </c>
      <c r="E42" s="1">
        <v>67</v>
      </c>
      <c r="F42" s="1">
        <v>110</v>
      </c>
      <c r="G42" s="6">
        <v>0.4</v>
      </c>
      <c r="H42" s="1">
        <v>45</v>
      </c>
      <c r="I42" s="1" t="s">
        <v>32</v>
      </c>
      <c r="J42" s="1">
        <v>69</v>
      </c>
      <c r="K42" s="1">
        <f t="shared" si="10"/>
        <v>-2</v>
      </c>
      <c r="L42" s="1"/>
      <c r="M42" s="1"/>
      <c r="N42" s="1">
        <v>100</v>
      </c>
      <c r="O42" s="1">
        <f t="shared" si="11"/>
        <v>13.4</v>
      </c>
      <c r="P42" s="5"/>
      <c r="Q42" s="5"/>
      <c r="R42" s="1"/>
      <c r="S42" s="1">
        <f t="shared" si="4"/>
        <v>15.671641791044776</v>
      </c>
      <c r="T42" s="1">
        <f t="shared" si="5"/>
        <v>15.671641791044776</v>
      </c>
      <c r="U42" s="1">
        <v>20.399999999999999</v>
      </c>
      <c r="V42" s="1">
        <v>16.8</v>
      </c>
      <c r="W42" s="1">
        <v>15.4</v>
      </c>
      <c r="X42" s="1">
        <v>10.199999999999999</v>
      </c>
      <c r="Y42" s="1">
        <v>2.8</v>
      </c>
      <c r="Z42" s="15" t="s">
        <v>37</v>
      </c>
      <c r="AA42" s="1">
        <f t="shared" si="12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34</v>
      </c>
      <c r="C43" s="1">
        <v>203.58799999999999</v>
      </c>
      <c r="D43" s="1">
        <v>334.80500000000001</v>
      </c>
      <c r="E43" s="1">
        <v>200.209</v>
      </c>
      <c r="F43" s="1">
        <v>300.05399999999997</v>
      </c>
      <c r="G43" s="6">
        <v>1</v>
      </c>
      <c r="H43" s="1">
        <v>60</v>
      </c>
      <c r="I43" s="1" t="s">
        <v>39</v>
      </c>
      <c r="J43" s="1">
        <v>202.1</v>
      </c>
      <c r="K43" s="1">
        <f t="shared" si="10"/>
        <v>-1.8909999999999911</v>
      </c>
      <c r="L43" s="1"/>
      <c r="M43" s="1"/>
      <c r="N43" s="1">
        <v>200</v>
      </c>
      <c r="O43" s="1">
        <f t="shared" si="11"/>
        <v>40.041800000000002</v>
      </c>
      <c r="P43" s="5">
        <f>14*O43-N43-F43</f>
        <v>60.531200000000013</v>
      </c>
      <c r="Q43" s="5"/>
      <c r="R43" s="1"/>
      <c r="S43" s="1">
        <f t="shared" si="4"/>
        <v>13.999999999999998</v>
      </c>
      <c r="T43" s="1">
        <f t="shared" si="5"/>
        <v>12.488299726785508</v>
      </c>
      <c r="U43" s="1">
        <v>43.889400000000002</v>
      </c>
      <c r="V43" s="1">
        <v>43.766599999999997</v>
      </c>
      <c r="W43" s="1">
        <v>37.136000000000003</v>
      </c>
      <c r="X43" s="1">
        <v>47.847000000000001</v>
      </c>
      <c r="Y43" s="1">
        <v>38.987200000000001</v>
      </c>
      <c r="Z43" s="1"/>
      <c r="AA43" s="1">
        <f t="shared" si="12"/>
        <v>60.531200000000013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34</v>
      </c>
      <c r="C44" s="1">
        <v>109.02</v>
      </c>
      <c r="D44" s="1">
        <v>119.65600000000001</v>
      </c>
      <c r="E44" s="1">
        <v>90.028999999999996</v>
      </c>
      <c r="F44" s="1">
        <v>66.89</v>
      </c>
      <c r="G44" s="6">
        <v>1</v>
      </c>
      <c r="H44" s="1">
        <v>45</v>
      </c>
      <c r="I44" s="1" t="s">
        <v>32</v>
      </c>
      <c r="J44" s="1">
        <v>90</v>
      </c>
      <c r="K44" s="1">
        <f t="shared" si="10"/>
        <v>2.8999999999996362E-2</v>
      </c>
      <c r="L44" s="1"/>
      <c r="M44" s="1"/>
      <c r="N44" s="1">
        <v>45</v>
      </c>
      <c r="O44" s="1">
        <f t="shared" si="11"/>
        <v>18.005800000000001</v>
      </c>
      <c r="P44" s="5">
        <f t="shared" si="8"/>
        <v>122.1854</v>
      </c>
      <c r="Q44" s="5"/>
      <c r="R44" s="1"/>
      <c r="S44" s="1">
        <f t="shared" si="4"/>
        <v>13</v>
      </c>
      <c r="T44" s="1">
        <f t="shared" si="5"/>
        <v>6.2141087871685787</v>
      </c>
      <c r="U44" s="1">
        <v>17.772400000000001</v>
      </c>
      <c r="V44" s="1">
        <v>16.041799999999999</v>
      </c>
      <c r="W44" s="1">
        <v>10.648999999999999</v>
      </c>
      <c r="X44" s="1">
        <v>13.824199999999999</v>
      </c>
      <c r="Y44" s="1">
        <v>16.786999999999999</v>
      </c>
      <c r="Z44" s="1"/>
      <c r="AA44" s="1">
        <f t="shared" si="12"/>
        <v>122.1854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34</v>
      </c>
      <c r="C45" s="1">
        <v>88.320999999999998</v>
      </c>
      <c r="D45" s="1">
        <v>151.767</v>
      </c>
      <c r="E45" s="1">
        <v>152.65</v>
      </c>
      <c r="F45" s="1">
        <v>17.141999999999999</v>
      </c>
      <c r="G45" s="6">
        <v>1</v>
      </c>
      <c r="H45" s="1">
        <v>45</v>
      </c>
      <c r="I45" s="1" t="s">
        <v>32</v>
      </c>
      <c r="J45" s="1">
        <v>153</v>
      </c>
      <c r="K45" s="1">
        <f t="shared" si="10"/>
        <v>-0.34999999999999432</v>
      </c>
      <c r="L45" s="1"/>
      <c r="M45" s="1"/>
      <c r="N45" s="1">
        <v>90</v>
      </c>
      <c r="O45" s="1">
        <f t="shared" si="11"/>
        <v>30.53</v>
      </c>
      <c r="P45" s="5">
        <f t="shared" si="8"/>
        <v>289.74799999999999</v>
      </c>
      <c r="Q45" s="5"/>
      <c r="R45" s="1"/>
      <c r="S45" s="1">
        <f t="shared" si="4"/>
        <v>12.999999999999998</v>
      </c>
      <c r="T45" s="1">
        <f t="shared" si="5"/>
        <v>3.5094005895840152</v>
      </c>
      <c r="U45" s="1">
        <v>17.239799999999999</v>
      </c>
      <c r="V45" s="1">
        <v>24.313800000000001</v>
      </c>
      <c r="W45" s="1">
        <v>28.7666</v>
      </c>
      <c r="X45" s="1">
        <v>28.7668</v>
      </c>
      <c r="Y45" s="1">
        <v>25.231400000000001</v>
      </c>
      <c r="Z45" s="1"/>
      <c r="AA45" s="1">
        <f t="shared" si="12"/>
        <v>289.74799999999999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31</v>
      </c>
      <c r="C46" s="1">
        <v>127</v>
      </c>
      <c r="D46" s="1"/>
      <c r="E46" s="1">
        <v>30</v>
      </c>
      <c r="F46" s="1">
        <v>93</v>
      </c>
      <c r="G46" s="6">
        <v>0.09</v>
      </c>
      <c r="H46" s="1">
        <v>45</v>
      </c>
      <c r="I46" s="1" t="s">
        <v>32</v>
      </c>
      <c r="J46" s="1">
        <v>29</v>
      </c>
      <c r="K46" s="1">
        <f t="shared" si="10"/>
        <v>1</v>
      </c>
      <c r="L46" s="1"/>
      <c r="M46" s="1"/>
      <c r="N46" s="1">
        <v>0</v>
      </c>
      <c r="O46" s="1">
        <f t="shared" si="11"/>
        <v>6</v>
      </c>
      <c r="P46" s="5"/>
      <c r="Q46" s="5"/>
      <c r="R46" s="1"/>
      <c r="S46" s="1">
        <f t="shared" si="4"/>
        <v>15.5</v>
      </c>
      <c r="T46" s="1">
        <f t="shared" si="5"/>
        <v>15.5</v>
      </c>
      <c r="U46" s="1">
        <v>2.4</v>
      </c>
      <c r="V46" s="1">
        <v>1.8</v>
      </c>
      <c r="W46" s="1">
        <v>3</v>
      </c>
      <c r="X46" s="1">
        <v>0</v>
      </c>
      <c r="Y46" s="1">
        <v>0</v>
      </c>
      <c r="Z46" s="15" t="s">
        <v>82</v>
      </c>
      <c r="AA46" s="1">
        <f t="shared" si="12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31</v>
      </c>
      <c r="C47" s="1">
        <v>65</v>
      </c>
      <c r="D47" s="1">
        <v>151</v>
      </c>
      <c r="E47" s="1">
        <v>186</v>
      </c>
      <c r="F47" s="1"/>
      <c r="G47" s="6">
        <v>0.35</v>
      </c>
      <c r="H47" s="1">
        <v>45</v>
      </c>
      <c r="I47" s="1" t="s">
        <v>32</v>
      </c>
      <c r="J47" s="1">
        <v>230</v>
      </c>
      <c r="K47" s="1">
        <f t="shared" si="10"/>
        <v>-44</v>
      </c>
      <c r="L47" s="1"/>
      <c r="M47" s="1"/>
      <c r="N47" s="1">
        <v>220</v>
      </c>
      <c r="O47" s="1">
        <f t="shared" si="11"/>
        <v>37.200000000000003</v>
      </c>
      <c r="P47" s="5">
        <f t="shared" si="8"/>
        <v>263.60000000000002</v>
      </c>
      <c r="Q47" s="5"/>
      <c r="R47" s="1"/>
      <c r="S47" s="1">
        <f t="shared" si="4"/>
        <v>13</v>
      </c>
      <c r="T47" s="1">
        <f t="shared" si="5"/>
        <v>5.9139784946236551</v>
      </c>
      <c r="U47" s="1">
        <v>29</v>
      </c>
      <c r="V47" s="1">
        <v>22.6</v>
      </c>
      <c r="W47" s="1">
        <v>15.2</v>
      </c>
      <c r="X47" s="1">
        <v>28.8</v>
      </c>
      <c r="Y47" s="1">
        <v>27.8</v>
      </c>
      <c r="Z47" s="1"/>
      <c r="AA47" s="1">
        <f t="shared" si="12"/>
        <v>92.26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34</v>
      </c>
      <c r="C48" s="1">
        <v>148.98599999999999</v>
      </c>
      <c r="D48" s="1">
        <v>141.41</v>
      </c>
      <c r="E48" s="1">
        <v>209.78399999999999</v>
      </c>
      <c r="F48" s="1">
        <v>-66.369</v>
      </c>
      <c r="G48" s="6">
        <v>1</v>
      </c>
      <c r="H48" s="1">
        <v>45</v>
      </c>
      <c r="I48" s="1" t="s">
        <v>32</v>
      </c>
      <c r="J48" s="1">
        <v>212</v>
      </c>
      <c r="K48" s="1">
        <f t="shared" si="10"/>
        <v>-2.2160000000000082</v>
      </c>
      <c r="L48" s="1"/>
      <c r="M48" s="1"/>
      <c r="N48" s="1">
        <v>400</v>
      </c>
      <c r="O48" s="1">
        <f t="shared" si="11"/>
        <v>41.956800000000001</v>
      </c>
      <c r="P48" s="5">
        <f t="shared" si="8"/>
        <v>211.8074</v>
      </c>
      <c r="Q48" s="5"/>
      <c r="R48" s="1"/>
      <c r="S48" s="1">
        <f t="shared" si="4"/>
        <v>13</v>
      </c>
      <c r="T48" s="1">
        <f t="shared" si="5"/>
        <v>7.9517742058498255</v>
      </c>
      <c r="U48" s="1">
        <v>44.128999999999998</v>
      </c>
      <c r="V48" s="1">
        <v>38.4758</v>
      </c>
      <c r="W48" s="1">
        <v>41.976799999999997</v>
      </c>
      <c r="X48" s="1">
        <v>42.979399999999998</v>
      </c>
      <c r="Y48" s="1">
        <v>36.340600000000002</v>
      </c>
      <c r="Z48" s="1"/>
      <c r="AA48" s="1">
        <f t="shared" si="12"/>
        <v>211.8074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34</v>
      </c>
      <c r="C49" s="1">
        <v>42.399000000000001</v>
      </c>
      <c r="D49" s="1">
        <v>149.262</v>
      </c>
      <c r="E49" s="1">
        <v>63.981000000000002</v>
      </c>
      <c r="F49" s="1">
        <v>104.31100000000001</v>
      </c>
      <c r="G49" s="6">
        <v>1</v>
      </c>
      <c r="H49" s="1">
        <v>45</v>
      </c>
      <c r="I49" s="1" t="s">
        <v>32</v>
      </c>
      <c r="J49" s="1">
        <v>61.8</v>
      </c>
      <c r="K49" s="1">
        <f t="shared" si="10"/>
        <v>2.1810000000000045</v>
      </c>
      <c r="L49" s="1"/>
      <c r="M49" s="1"/>
      <c r="N49" s="1">
        <v>20</v>
      </c>
      <c r="O49" s="1">
        <f t="shared" si="11"/>
        <v>12.796200000000001</v>
      </c>
      <c r="P49" s="5">
        <f t="shared" si="8"/>
        <v>42.039600000000007</v>
      </c>
      <c r="Q49" s="5"/>
      <c r="R49" s="1"/>
      <c r="S49" s="1">
        <f t="shared" si="4"/>
        <v>13</v>
      </c>
      <c r="T49" s="1">
        <f t="shared" si="5"/>
        <v>9.7146809208983917</v>
      </c>
      <c r="U49" s="1">
        <v>7.1763999999999992</v>
      </c>
      <c r="V49" s="1">
        <v>14.1952</v>
      </c>
      <c r="W49" s="1">
        <v>8.7260000000000009</v>
      </c>
      <c r="X49" s="1">
        <v>9.1311999999999998</v>
      </c>
      <c r="Y49" s="1">
        <v>9.109</v>
      </c>
      <c r="Z49" s="1"/>
      <c r="AA49" s="1">
        <f t="shared" si="12"/>
        <v>42.039600000000007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31</v>
      </c>
      <c r="C50" s="1">
        <v>226</v>
      </c>
      <c r="D50" s="1">
        <v>16</v>
      </c>
      <c r="E50" s="1">
        <v>64</v>
      </c>
      <c r="F50" s="1">
        <v>143</v>
      </c>
      <c r="G50" s="6">
        <v>0.28000000000000003</v>
      </c>
      <c r="H50" s="1">
        <v>45</v>
      </c>
      <c r="I50" s="1" t="s">
        <v>32</v>
      </c>
      <c r="J50" s="1">
        <v>69</v>
      </c>
      <c r="K50" s="1">
        <f t="shared" si="10"/>
        <v>-5</v>
      </c>
      <c r="L50" s="1"/>
      <c r="M50" s="1"/>
      <c r="N50" s="1">
        <v>0</v>
      </c>
      <c r="O50" s="1">
        <f t="shared" si="11"/>
        <v>12.8</v>
      </c>
      <c r="P50" s="5">
        <f t="shared" si="8"/>
        <v>23.400000000000006</v>
      </c>
      <c r="Q50" s="5"/>
      <c r="R50" s="1"/>
      <c r="S50" s="1">
        <f t="shared" si="4"/>
        <v>13</v>
      </c>
      <c r="T50" s="1">
        <f t="shared" si="5"/>
        <v>11.171875</v>
      </c>
      <c r="U50" s="1">
        <v>14.4</v>
      </c>
      <c r="V50" s="1">
        <v>10</v>
      </c>
      <c r="W50" s="1">
        <v>11.2</v>
      </c>
      <c r="X50" s="1">
        <v>22.8</v>
      </c>
      <c r="Y50" s="1">
        <v>6</v>
      </c>
      <c r="Z50" s="1"/>
      <c r="AA50" s="1">
        <f t="shared" si="12"/>
        <v>6.5520000000000023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31</v>
      </c>
      <c r="C51" s="1">
        <v>987</v>
      </c>
      <c r="D51" s="1"/>
      <c r="E51" s="1">
        <v>280</v>
      </c>
      <c r="F51" s="1">
        <v>651</v>
      </c>
      <c r="G51" s="6">
        <v>0.35</v>
      </c>
      <c r="H51" s="1">
        <v>45</v>
      </c>
      <c r="I51" s="1" t="s">
        <v>32</v>
      </c>
      <c r="J51" s="1">
        <v>284</v>
      </c>
      <c r="K51" s="1">
        <f t="shared" si="10"/>
        <v>-4</v>
      </c>
      <c r="L51" s="1"/>
      <c r="M51" s="1"/>
      <c r="N51" s="1">
        <v>0</v>
      </c>
      <c r="O51" s="1">
        <f t="shared" si="11"/>
        <v>56</v>
      </c>
      <c r="P51" s="5">
        <f t="shared" si="8"/>
        <v>77</v>
      </c>
      <c r="Q51" s="5"/>
      <c r="R51" s="1"/>
      <c r="S51" s="1">
        <f t="shared" si="4"/>
        <v>13</v>
      </c>
      <c r="T51" s="1">
        <f t="shared" si="5"/>
        <v>11.625</v>
      </c>
      <c r="U51" s="1">
        <v>53</v>
      </c>
      <c r="V51" s="1">
        <v>47.8</v>
      </c>
      <c r="W51" s="1">
        <v>57</v>
      </c>
      <c r="X51" s="1">
        <v>75.2</v>
      </c>
      <c r="Y51" s="1">
        <v>28.4</v>
      </c>
      <c r="Z51" s="10" t="s">
        <v>54</v>
      </c>
      <c r="AA51" s="1">
        <f t="shared" si="12"/>
        <v>26.95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31</v>
      </c>
      <c r="C52" s="1">
        <v>319</v>
      </c>
      <c r="D52" s="1">
        <v>72</v>
      </c>
      <c r="E52" s="1">
        <v>135</v>
      </c>
      <c r="F52" s="1">
        <v>185</v>
      </c>
      <c r="G52" s="6">
        <v>0.28000000000000003</v>
      </c>
      <c r="H52" s="1">
        <v>45</v>
      </c>
      <c r="I52" s="1" t="s">
        <v>32</v>
      </c>
      <c r="J52" s="1">
        <v>144</v>
      </c>
      <c r="K52" s="1">
        <f t="shared" si="10"/>
        <v>-9</v>
      </c>
      <c r="L52" s="1"/>
      <c r="M52" s="1"/>
      <c r="N52" s="1">
        <v>190</v>
      </c>
      <c r="O52" s="1">
        <f t="shared" si="11"/>
        <v>27</v>
      </c>
      <c r="P52" s="5"/>
      <c r="Q52" s="5"/>
      <c r="R52" s="1"/>
      <c r="S52" s="1">
        <f t="shared" si="4"/>
        <v>13.888888888888889</v>
      </c>
      <c r="T52" s="1">
        <f t="shared" si="5"/>
        <v>13.888888888888889</v>
      </c>
      <c r="U52" s="1">
        <v>34.200000000000003</v>
      </c>
      <c r="V52" s="1">
        <v>33.4</v>
      </c>
      <c r="W52" s="1">
        <v>45</v>
      </c>
      <c r="X52" s="1">
        <v>43.6</v>
      </c>
      <c r="Y52" s="1">
        <v>43</v>
      </c>
      <c r="Z52" s="1"/>
      <c r="AA52" s="1">
        <f t="shared" si="12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31</v>
      </c>
      <c r="C53" s="1">
        <v>625</v>
      </c>
      <c r="D53" s="1">
        <v>160</v>
      </c>
      <c r="E53" s="1">
        <v>378</v>
      </c>
      <c r="F53" s="1">
        <v>305</v>
      </c>
      <c r="G53" s="6">
        <v>0.35</v>
      </c>
      <c r="H53" s="1">
        <v>45</v>
      </c>
      <c r="I53" s="1" t="s">
        <v>36</v>
      </c>
      <c r="J53" s="1">
        <v>383</v>
      </c>
      <c r="K53" s="1">
        <f t="shared" si="10"/>
        <v>-5</v>
      </c>
      <c r="L53" s="1"/>
      <c r="M53" s="1"/>
      <c r="N53" s="1">
        <v>650</v>
      </c>
      <c r="O53" s="1">
        <f t="shared" si="11"/>
        <v>75.599999999999994</v>
      </c>
      <c r="P53" s="5">
        <f t="shared" ref="P53" si="13">14*O53-N53-F53</f>
        <v>103.39999999999986</v>
      </c>
      <c r="Q53" s="5"/>
      <c r="R53" s="1"/>
      <c r="S53" s="1">
        <f t="shared" si="4"/>
        <v>14</v>
      </c>
      <c r="T53" s="1">
        <f t="shared" si="5"/>
        <v>12.632275132275133</v>
      </c>
      <c r="U53" s="1">
        <v>84.8</v>
      </c>
      <c r="V53" s="1">
        <v>63</v>
      </c>
      <c r="W53" s="1">
        <v>80.8</v>
      </c>
      <c r="X53" s="1">
        <v>52.8</v>
      </c>
      <c r="Y53" s="1">
        <v>44.6</v>
      </c>
      <c r="Z53" s="1"/>
      <c r="AA53" s="1">
        <f t="shared" si="12"/>
        <v>36.189999999999948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31</v>
      </c>
      <c r="C54" s="1">
        <v>2221</v>
      </c>
      <c r="D54" s="1"/>
      <c r="E54" s="1">
        <v>539</v>
      </c>
      <c r="F54" s="1">
        <v>1540</v>
      </c>
      <c r="G54" s="6">
        <v>0.35</v>
      </c>
      <c r="H54" s="1">
        <v>45</v>
      </c>
      <c r="I54" s="1" t="s">
        <v>36</v>
      </c>
      <c r="J54" s="1">
        <v>545</v>
      </c>
      <c r="K54" s="1">
        <f t="shared" si="10"/>
        <v>-6</v>
      </c>
      <c r="L54" s="1"/>
      <c r="M54" s="1"/>
      <c r="N54" s="1">
        <v>0</v>
      </c>
      <c r="O54" s="1">
        <f t="shared" si="11"/>
        <v>107.8</v>
      </c>
      <c r="P54" s="5"/>
      <c r="Q54" s="5"/>
      <c r="R54" s="1"/>
      <c r="S54" s="1">
        <f t="shared" si="4"/>
        <v>14.285714285714286</v>
      </c>
      <c r="T54" s="1">
        <f t="shared" si="5"/>
        <v>14.285714285714286</v>
      </c>
      <c r="U54" s="1">
        <v>97</v>
      </c>
      <c r="V54" s="1">
        <v>302.39999999999998</v>
      </c>
      <c r="W54" s="1">
        <v>212.6</v>
      </c>
      <c r="X54" s="1">
        <v>299.2</v>
      </c>
      <c r="Y54" s="1">
        <v>60</v>
      </c>
      <c r="Z54" s="15" t="s">
        <v>48</v>
      </c>
      <c r="AA54" s="1">
        <f t="shared" si="12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31</v>
      </c>
      <c r="C55" s="1">
        <v>121</v>
      </c>
      <c r="D55" s="1">
        <v>32</v>
      </c>
      <c r="E55" s="1">
        <v>64</v>
      </c>
      <c r="F55" s="1">
        <v>43</v>
      </c>
      <c r="G55" s="6">
        <v>0.28000000000000003</v>
      </c>
      <c r="H55" s="1">
        <v>45</v>
      </c>
      <c r="I55" s="1" t="s">
        <v>32</v>
      </c>
      <c r="J55" s="1">
        <v>64</v>
      </c>
      <c r="K55" s="1">
        <f t="shared" si="10"/>
        <v>0</v>
      </c>
      <c r="L55" s="1"/>
      <c r="M55" s="1"/>
      <c r="N55" s="1">
        <v>150</v>
      </c>
      <c r="O55" s="1">
        <f t="shared" si="11"/>
        <v>12.8</v>
      </c>
      <c r="P55" s="5"/>
      <c r="Q55" s="5"/>
      <c r="R55" s="1"/>
      <c r="S55" s="1">
        <f t="shared" si="4"/>
        <v>15.078125</v>
      </c>
      <c r="T55" s="1">
        <f t="shared" si="5"/>
        <v>15.078125</v>
      </c>
      <c r="U55" s="1">
        <v>18.600000000000001</v>
      </c>
      <c r="V55" s="1">
        <v>10.6</v>
      </c>
      <c r="W55" s="1">
        <v>15.4</v>
      </c>
      <c r="X55" s="1">
        <v>23.8</v>
      </c>
      <c r="Y55" s="1">
        <v>11.2</v>
      </c>
      <c r="Z55" s="1"/>
      <c r="AA55" s="1">
        <f t="shared" si="12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31</v>
      </c>
      <c r="C56" s="1">
        <v>325</v>
      </c>
      <c r="D56" s="1">
        <v>48</v>
      </c>
      <c r="E56" s="1">
        <v>214</v>
      </c>
      <c r="F56" s="1">
        <v>72</v>
      </c>
      <c r="G56" s="6">
        <v>0.41</v>
      </c>
      <c r="H56" s="1">
        <v>45</v>
      </c>
      <c r="I56" s="1" t="s">
        <v>32</v>
      </c>
      <c r="J56" s="1">
        <v>219</v>
      </c>
      <c r="K56" s="1">
        <f t="shared" si="10"/>
        <v>-5</v>
      </c>
      <c r="L56" s="1"/>
      <c r="M56" s="1"/>
      <c r="N56" s="1">
        <v>320</v>
      </c>
      <c r="O56" s="1">
        <f t="shared" si="11"/>
        <v>42.8</v>
      </c>
      <c r="P56" s="5">
        <f t="shared" si="8"/>
        <v>164.39999999999998</v>
      </c>
      <c r="Q56" s="5"/>
      <c r="R56" s="1"/>
      <c r="S56" s="1">
        <f t="shared" si="4"/>
        <v>13</v>
      </c>
      <c r="T56" s="1">
        <f t="shared" si="5"/>
        <v>9.1588785046728987</v>
      </c>
      <c r="U56" s="1">
        <v>44.4</v>
      </c>
      <c r="V56" s="1">
        <v>44.6</v>
      </c>
      <c r="W56" s="1">
        <v>64.599999999999994</v>
      </c>
      <c r="X56" s="1">
        <v>40.6</v>
      </c>
      <c r="Y56" s="1">
        <v>53.2</v>
      </c>
      <c r="Z56" s="1" t="s">
        <v>54</v>
      </c>
      <c r="AA56" s="1">
        <f t="shared" si="12"/>
        <v>67.403999999999982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31</v>
      </c>
      <c r="C57" s="1">
        <v>1831</v>
      </c>
      <c r="D57" s="1"/>
      <c r="E57" s="16">
        <f>286+E94</f>
        <v>515</v>
      </c>
      <c r="F57" s="16">
        <f>638+F94</f>
        <v>1253</v>
      </c>
      <c r="G57" s="6">
        <v>0.41</v>
      </c>
      <c r="H57" s="1">
        <v>45</v>
      </c>
      <c r="I57" s="1" t="s">
        <v>36</v>
      </c>
      <c r="J57" s="1">
        <v>347</v>
      </c>
      <c r="K57" s="1">
        <f t="shared" si="10"/>
        <v>168</v>
      </c>
      <c r="L57" s="1"/>
      <c r="M57" s="1"/>
      <c r="N57" s="1">
        <v>0</v>
      </c>
      <c r="O57" s="1">
        <f t="shared" si="11"/>
        <v>103</v>
      </c>
      <c r="P57" s="5">
        <f>14*O57-N57-F57</f>
        <v>189</v>
      </c>
      <c r="Q57" s="5"/>
      <c r="R57" s="1"/>
      <c r="S57" s="1">
        <f t="shared" si="4"/>
        <v>14</v>
      </c>
      <c r="T57" s="1">
        <f t="shared" si="5"/>
        <v>12.16504854368932</v>
      </c>
      <c r="U57" s="1">
        <v>108.60120000000001</v>
      </c>
      <c r="V57" s="1">
        <v>87</v>
      </c>
      <c r="W57" s="1">
        <v>91.2</v>
      </c>
      <c r="X57" s="1">
        <v>305.39999999999998</v>
      </c>
      <c r="Y57" s="1">
        <v>235.6</v>
      </c>
      <c r="Z57" s="10" t="s">
        <v>54</v>
      </c>
      <c r="AA57" s="1">
        <f t="shared" si="12"/>
        <v>77.489999999999995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31</v>
      </c>
      <c r="C58" s="1">
        <v>837</v>
      </c>
      <c r="D58" s="1"/>
      <c r="E58" s="1">
        <v>285</v>
      </c>
      <c r="F58" s="1">
        <v>493</v>
      </c>
      <c r="G58" s="6">
        <v>0.41</v>
      </c>
      <c r="H58" s="1">
        <v>45</v>
      </c>
      <c r="I58" s="1" t="s">
        <v>32</v>
      </c>
      <c r="J58" s="1">
        <v>325</v>
      </c>
      <c r="K58" s="1">
        <f t="shared" si="10"/>
        <v>-40</v>
      </c>
      <c r="L58" s="1"/>
      <c r="M58" s="1"/>
      <c r="N58" s="1">
        <v>50</v>
      </c>
      <c r="O58" s="1">
        <f t="shared" si="11"/>
        <v>57</v>
      </c>
      <c r="P58" s="5">
        <f t="shared" si="8"/>
        <v>198</v>
      </c>
      <c r="Q58" s="5"/>
      <c r="R58" s="1"/>
      <c r="S58" s="1">
        <f t="shared" si="4"/>
        <v>13</v>
      </c>
      <c r="T58" s="1">
        <f t="shared" si="5"/>
        <v>9.526315789473685</v>
      </c>
      <c r="U58" s="1">
        <v>57.6</v>
      </c>
      <c r="V58" s="1">
        <v>53</v>
      </c>
      <c r="W58" s="1">
        <v>75.400000000000006</v>
      </c>
      <c r="X58" s="1">
        <v>77.400000000000006</v>
      </c>
      <c r="Y58" s="1">
        <v>56.8</v>
      </c>
      <c r="Z58" s="1" t="s">
        <v>54</v>
      </c>
      <c r="AA58" s="1">
        <f t="shared" si="12"/>
        <v>81.179999999999993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31</v>
      </c>
      <c r="C59" s="1">
        <v>62</v>
      </c>
      <c r="D59" s="1">
        <v>70</v>
      </c>
      <c r="E59" s="1">
        <v>67</v>
      </c>
      <c r="F59" s="1">
        <v>40</v>
      </c>
      <c r="G59" s="6">
        <v>0.4</v>
      </c>
      <c r="H59" s="1">
        <v>30</v>
      </c>
      <c r="I59" s="1" t="s">
        <v>32</v>
      </c>
      <c r="J59" s="1">
        <v>78</v>
      </c>
      <c r="K59" s="1">
        <f t="shared" si="10"/>
        <v>-11</v>
      </c>
      <c r="L59" s="1"/>
      <c r="M59" s="1"/>
      <c r="N59" s="1">
        <v>30</v>
      </c>
      <c r="O59" s="1">
        <f t="shared" si="11"/>
        <v>13.4</v>
      </c>
      <c r="P59" s="5">
        <f t="shared" si="8"/>
        <v>104.20000000000002</v>
      </c>
      <c r="Q59" s="5"/>
      <c r="R59" s="1"/>
      <c r="S59" s="1">
        <f t="shared" si="4"/>
        <v>13.000000000000002</v>
      </c>
      <c r="T59" s="1">
        <f t="shared" si="5"/>
        <v>5.2238805970149249</v>
      </c>
      <c r="U59" s="1">
        <v>6.4</v>
      </c>
      <c r="V59" s="1">
        <v>12.6</v>
      </c>
      <c r="W59" s="1">
        <v>11.6</v>
      </c>
      <c r="X59" s="1">
        <v>9.6</v>
      </c>
      <c r="Y59" s="1">
        <v>8.6</v>
      </c>
      <c r="Z59" s="1"/>
      <c r="AA59" s="1">
        <f t="shared" si="12"/>
        <v>41.680000000000007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34</v>
      </c>
      <c r="C60" s="1">
        <v>70.108000000000004</v>
      </c>
      <c r="D60" s="1">
        <v>2.669</v>
      </c>
      <c r="E60" s="1">
        <v>18.539000000000001</v>
      </c>
      <c r="F60" s="1">
        <v>49.054000000000002</v>
      </c>
      <c r="G60" s="6">
        <v>1</v>
      </c>
      <c r="H60" s="1">
        <v>30</v>
      </c>
      <c r="I60" s="1" t="s">
        <v>32</v>
      </c>
      <c r="J60" s="1">
        <v>19</v>
      </c>
      <c r="K60" s="1">
        <f t="shared" si="10"/>
        <v>-0.46099999999999852</v>
      </c>
      <c r="L60" s="1"/>
      <c r="M60" s="1"/>
      <c r="N60" s="1">
        <v>0</v>
      </c>
      <c r="O60" s="1">
        <f t="shared" si="11"/>
        <v>3.7078000000000002</v>
      </c>
      <c r="P60" s="5"/>
      <c r="Q60" s="5"/>
      <c r="R60" s="1"/>
      <c r="S60" s="1">
        <f t="shared" si="4"/>
        <v>13.229947677868278</v>
      </c>
      <c r="T60" s="1">
        <f t="shared" si="5"/>
        <v>13.229947677868278</v>
      </c>
      <c r="U60" s="1">
        <v>3.7814000000000001</v>
      </c>
      <c r="V60" s="1">
        <v>3.7848000000000002</v>
      </c>
      <c r="W60" s="1">
        <v>7.7298</v>
      </c>
      <c r="X60" s="1">
        <v>4.8792</v>
      </c>
      <c r="Y60" s="1">
        <v>2.0482</v>
      </c>
      <c r="Z60" s="1"/>
      <c r="AA60" s="1">
        <f t="shared" si="12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31</v>
      </c>
      <c r="C61" s="1">
        <v>141</v>
      </c>
      <c r="D61" s="1">
        <v>112</v>
      </c>
      <c r="E61" s="1">
        <v>79</v>
      </c>
      <c r="F61" s="1">
        <v>157</v>
      </c>
      <c r="G61" s="6">
        <v>0.41</v>
      </c>
      <c r="H61" s="1">
        <v>45</v>
      </c>
      <c r="I61" s="1" t="s">
        <v>32</v>
      </c>
      <c r="J61" s="1">
        <v>96</v>
      </c>
      <c r="K61" s="1">
        <f t="shared" si="10"/>
        <v>-17</v>
      </c>
      <c r="L61" s="1"/>
      <c r="M61" s="1"/>
      <c r="N61" s="1">
        <v>30</v>
      </c>
      <c r="O61" s="1">
        <f t="shared" si="11"/>
        <v>15.8</v>
      </c>
      <c r="P61" s="5">
        <f t="shared" si="8"/>
        <v>18.400000000000006</v>
      </c>
      <c r="Q61" s="5"/>
      <c r="R61" s="1"/>
      <c r="S61" s="1">
        <f t="shared" si="4"/>
        <v>13</v>
      </c>
      <c r="T61" s="1">
        <f t="shared" si="5"/>
        <v>11.835443037974683</v>
      </c>
      <c r="U61" s="1">
        <v>15</v>
      </c>
      <c r="V61" s="1">
        <v>22.2</v>
      </c>
      <c r="W61" s="1">
        <v>22.2</v>
      </c>
      <c r="X61" s="1">
        <v>15</v>
      </c>
      <c r="Y61" s="1">
        <v>13.2</v>
      </c>
      <c r="Z61" s="1"/>
      <c r="AA61" s="1">
        <f t="shared" si="12"/>
        <v>7.5440000000000023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34</v>
      </c>
      <c r="C62" s="1">
        <v>22.96</v>
      </c>
      <c r="D62" s="1">
        <v>33.057000000000002</v>
      </c>
      <c r="E62" s="1">
        <v>15.945</v>
      </c>
      <c r="F62" s="1">
        <v>33.286999999999999</v>
      </c>
      <c r="G62" s="6">
        <v>1</v>
      </c>
      <c r="H62" s="1">
        <v>45</v>
      </c>
      <c r="I62" s="1" t="s">
        <v>32</v>
      </c>
      <c r="J62" s="1">
        <v>16</v>
      </c>
      <c r="K62" s="1">
        <f t="shared" si="10"/>
        <v>-5.4999999999999716E-2</v>
      </c>
      <c r="L62" s="1"/>
      <c r="M62" s="1"/>
      <c r="N62" s="1">
        <v>25</v>
      </c>
      <c r="O62" s="1">
        <f t="shared" si="11"/>
        <v>3.1890000000000001</v>
      </c>
      <c r="P62" s="5"/>
      <c r="Q62" s="5"/>
      <c r="R62" s="1"/>
      <c r="S62" s="1">
        <f t="shared" si="4"/>
        <v>18.277516462841014</v>
      </c>
      <c r="T62" s="1">
        <f t="shared" si="5"/>
        <v>18.277516462841014</v>
      </c>
      <c r="U62" s="1">
        <v>5.0861999999999998</v>
      </c>
      <c r="V62" s="1">
        <v>4.4607999999999999</v>
      </c>
      <c r="W62" s="1">
        <v>4.2119999999999997</v>
      </c>
      <c r="X62" s="1">
        <v>3.754</v>
      </c>
      <c r="Y62" s="1">
        <v>1.1526000000000001</v>
      </c>
      <c r="Z62" s="1"/>
      <c r="AA62" s="1">
        <f t="shared" si="12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31</v>
      </c>
      <c r="C63" s="1">
        <v>956</v>
      </c>
      <c r="D63" s="1">
        <v>198</v>
      </c>
      <c r="E63" s="1">
        <v>230</v>
      </c>
      <c r="F63" s="1">
        <v>888</v>
      </c>
      <c r="G63" s="6">
        <v>0.36</v>
      </c>
      <c r="H63" s="1">
        <v>45</v>
      </c>
      <c r="I63" s="1" t="s">
        <v>32</v>
      </c>
      <c r="J63" s="1">
        <v>230</v>
      </c>
      <c r="K63" s="1">
        <f t="shared" si="10"/>
        <v>0</v>
      </c>
      <c r="L63" s="1"/>
      <c r="M63" s="1"/>
      <c r="N63" s="1">
        <v>0</v>
      </c>
      <c r="O63" s="1">
        <f t="shared" si="11"/>
        <v>46</v>
      </c>
      <c r="P63" s="5"/>
      <c r="Q63" s="5"/>
      <c r="R63" s="1"/>
      <c r="S63" s="1">
        <f t="shared" si="4"/>
        <v>19.304347826086957</v>
      </c>
      <c r="T63" s="1">
        <f t="shared" si="5"/>
        <v>19.304347826086957</v>
      </c>
      <c r="U63" s="1">
        <v>25.8</v>
      </c>
      <c r="V63" s="1">
        <v>161.6</v>
      </c>
      <c r="W63" s="1">
        <v>108.4</v>
      </c>
      <c r="X63" s="1">
        <v>183.8</v>
      </c>
      <c r="Y63" s="1">
        <v>23.2</v>
      </c>
      <c r="Z63" s="15" t="s">
        <v>48</v>
      </c>
      <c r="AA63" s="1">
        <f t="shared" si="12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34</v>
      </c>
      <c r="C64" s="1">
        <v>86.814999999999998</v>
      </c>
      <c r="D64" s="1"/>
      <c r="E64" s="1">
        <v>29.024999999999999</v>
      </c>
      <c r="F64" s="1">
        <v>54.548000000000002</v>
      </c>
      <c r="G64" s="6">
        <v>1</v>
      </c>
      <c r="H64" s="1">
        <v>45</v>
      </c>
      <c r="I64" s="1" t="s">
        <v>32</v>
      </c>
      <c r="J64" s="1">
        <v>27</v>
      </c>
      <c r="K64" s="1">
        <f t="shared" si="10"/>
        <v>2.0249999999999986</v>
      </c>
      <c r="L64" s="1"/>
      <c r="M64" s="1"/>
      <c r="N64" s="1">
        <v>0</v>
      </c>
      <c r="O64" s="1">
        <f t="shared" si="11"/>
        <v>5.8049999999999997</v>
      </c>
      <c r="P64" s="5">
        <f t="shared" si="8"/>
        <v>20.917000000000002</v>
      </c>
      <c r="Q64" s="5"/>
      <c r="R64" s="1"/>
      <c r="S64" s="1">
        <f t="shared" si="4"/>
        <v>13.000000000000002</v>
      </c>
      <c r="T64" s="1">
        <f t="shared" si="5"/>
        <v>9.3967269595176575</v>
      </c>
      <c r="U64" s="1">
        <v>6.2374000000000001</v>
      </c>
      <c r="V64" s="1">
        <v>5.7951999999999986</v>
      </c>
      <c r="W64" s="1">
        <v>5.91</v>
      </c>
      <c r="X64" s="1">
        <v>11.507199999999999</v>
      </c>
      <c r="Y64" s="1">
        <v>1.1215999999999999</v>
      </c>
      <c r="Z64" s="1"/>
      <c r="AA64" s="1">
        <f t="shared" si="12"/>
        <v>20.917000000000002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31</v>
      </c>
      <c r="C65" s="1">
        <v>103</v>
      </c>
      <c r="D65" s="1">
        <v>30</v>
      </c>
      <c r="E65" s="1">
        <v>70</v>
      </c>
      <c r="F65" s="1">
        <v>56</v>
      </c>
      <c r="G65" s="6">
        <v>0.41</v>
      </c>
      <c r="H65" s="1">
        <v>45</v>
      </c>
      <c r="I65" s="1" t="s">
        <v>32</v>
      </c>
      <c r="J65" s="1">
        <v>71</v>
      </c>
      <c r="K65" s="1">
        <f t="shared" si="10"/>
        <v>-1</v>
      </c>
      <c r="L65" s="1"/>
      <c r="M65" s="1"/>
      <c r="N65" s="1">
        <v>48</v>
      </c>
      <c r="O65" s="1">
        <f t="shared" si="11"/>
        <v>14</v>
      </c>
      <c r="P65" s="5">
        <f t="shared" si="8"/>
        <v>78</v>
      </c>
      <c r="Q65" s="5"/>
      <c r="R65" s="1"/>
      <c r="S65" s="1">
        <f t="shared" si="4"/>
        <v>13</v>
      </c>
      <c r="T65" s="1">
        <f t="shared" si="5"/>
        <v>7.4285714285714288</v>
      </c>
      <c r="U65" s="1">
        <v>11.6</v>
      </c>
      <c r="V65" s="1">
        <v>10.6</v>
      </c>
      <c r="W65" s="1">
        <v>16</v>
      </c>
      <c r="X65" s="1">
        <v>14.6</v>
      </c>
      <c r="Y65" s="1">
        <v>10.4</v>
      </c>
      <c r="Z65" s="1"/>
      <c r="AA65" s="1">
        <f t="shared" si="12"/>
        <v>31.979999999999997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31</v>
      </c>
      <c r="C66" s="1">
        <v>97</v>
      </c>
      <c r="D66" s="1"/>
      <c r="E66" s="1">
        <v>40</v>
      </c>
      <c r="F66" s="1">
        <v>42</v>
      </c>
      <c r="G66" s="6">
        <v>0.41</v>
      </c>
      <c r="H66" s="1">
        <v>45</v>
      </c>
      <c r="I66" s="1" t="s">
        <v>32</v>
      </c>
      <c r="J66" s="1">
        <v>44</v>
      </c>
      <c r="K66" s="1">
        <f t="shared" si="10"/>
        <v>-4</v>
      </c>
      <c r="L66" s="1"/>
      <c r="M66" s="1"/>
      <c r="N66" s="1">
        <v>0</v>
      </c>
      <c r="O66" s="1">
        <f t="shared" si="11"/>
        <v>8</v>
      </c>
      <c r="P66" s="5">
        <f t="shared" si="8"/>
        <v>62</v>
      </c>
      <c r="Q66" s="5"/>
      <c r="R66" s="1"/>
      <c r="S66" s="1">
        <f t="shared" si="4"/>
        <v>13</v>
      </c>
      <c r="T66" s="1">
        <f t="shared" si="5"/>
        <v>5.25</v>
      </c>
      <c r="U66" s="1">
        <v>4.8</v>
      </c>
      <c r="V66" s="1">
        <v>7</v>
      </c>
      <c r="W66" s="1">
        <v>11.6</v>
      </c>
      <c r="X66" s="1">
        <v>2.2000000000000002</v>
      </c>
      <c r="Y66" s="1">
        <v>3.4</v>
      </c>
      <c r="Z66" s="10" t="s">
        <v>139</v>
      </c>
      <c r="AA66" s="1">
        <f t="shared" si="12"/>
        <v>25.419999999999998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31</v>
      </c>
      <c r="C67" s="1">
        <v>433</v>
      </c>
      <c r="D67" s="1"/>
      <c r="E67" s="1">
        <v>104</v>
      </c>
      <c r="F67" s="1">
        <v>325</v>
      </c>
      <c r="G67" s="6">
        <v>0.28000000000000003</v>
      </c>
      <c r="H67" s="1">
        <v>45</v>
      </c>
      <c r="I67" s="1" t="s">
        <v>32</v>
      </c>
      <c r="J67" s="1">
        <v>110</v>
      </c>
      <c r="K67" s="1">
        <f t="shared" ref="K67:K97" si="14">E67-J67</f>
        <v>-6</v>
      </c>
      <c r="L67" s="1"/>
      <c r="M67" s="1"/>
      <c r="N67" s="1">
        <v>0</v>
      </c>
      <c r="O67" s="1">
        <f t="shared" si="11"/>
        <v>20.8</v>
      </c>
      <c r="P67" s="5"/>
      <c r="Q67" s="5"/>
      <c r="R67" s="1"/>
      <c r="S67" s="1">
        <f t="shared" si="4"/>
        <v>15.625</v>
      </c>
      <c r="T67" s="1">
        <f t="shared" si="5"/>
        <v>15.625</v>
      </c>
      <c r="U67" s="1">
        <v>17.399999999999999</v>
      </c>
      <c r="V67" s="1">
        <v>15.4</v>
      </c>
      <c r="W67" s="1">
        <v>17.2</v>
      </c>
      <c r="X67" s="1">
        <v>45.6</v>
      </c>
      <c r="Y67" s="1">
        <v>38</v>
      </c>
      <c r="Z67" s="15" t="s">
        <v>48</v>
      </c>
      <c r="AA67" s="1">
        <f t="shared" si="12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31</v>
      </c>
      <c r="C68" s="1">
        <v>29</v>
      </c>
      <c r="D68" s="1">
        <v>33</v>
      </c>
      <c r="E68" s="1">
        <v>31</v>
      </c>
      <c r="F68" s="1">
        <v>27</v>
      </c>
      <c r="G68" s="6">
        <v>0.35</v>
      </c>
      <c r="H68" s="1">
        <v>45</v>
      </c>
      <c r="I68" s="1" t="s">
        <v>32</v>
      </c>
      <c r="J68" s="1">
        <v>32</v>
      </c>
      <c r="K68" s="1">
        <f t="shared" si="14"/>
        <v>-1</v>
      </c>
      <c r="L68" s="1"/>
      <c r="M68" s="1"/>
      <c r="N68" s="1">
        <v>0</v>
      </c>
      <c r="O68" s="1">
        <f t="shared" ref="O68:O97" si="15">E68/5</f>
        <v>6.2</v>
      </c>
      <c r="P68" s="5">
        <f t="shared" si="8"/>
        <v>53.600000000000009</v>
      </c>
      <c r="Q68" s="5"/>
      <c r="R68" s="1"/>
      <c r="S68" s="1">
        <f t="shared" si="4"/>
        <v>13.000000000000002</v>
      </c>
      <c r="T68" s="1">
        <f t="shared" si="5"/>
        <v>4.354838709677419</v>
      </c>
      <c r="U68" s="1">
        <v>1.6</v>
      </c>
      <c r="V68" s="1">
        <v>5</v>
      </c>
      <c r="W68" s="1">
        <v>3.6</v>
      </c>
      <c r="X68" s="1">
        <v>2.6</v>
      </c>
      <c r="Y68" s="1">
        <v>6.6</v>
      </c>
      <c r="Z68" s="1"/>
      <c r="AA68" s="1">
        <f t="shared" si="12"/>
        <v>18.760000000000002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31</v>
      </c>
      <c r="C69" s="1">
        <v>352</v>
      </c>
      <c r="D69" s="1">
        <v>250</v>
      </c>
      <c r="E69" s="1">
        <v>468</v>
      </c>
      <c r="F69" s="1">
        <v>15</v>
      </c>
      <c r="G69" s="6">
        <v>0.4</v>
      </c>
      <c r="H69" s="1">
        <v>45</v>
      </c>
      <c r="I69" s="1" t="s">
        <v>32</v>
      </c>
      <c r="J69" s="1">
        <v>471</v>
      </c>
      <c r="K69" s="1">
        <f t="shared" si="14"/>
        <v>-3</v>
      </c>
      <c r="L69" s="1"/>
      <c r="M69" s="1"/>
      <c r="N69" s="1">
        <v>320</v>
      </c>
      <c r="O69" s="1">
        <f t="shared" si="15"/>
        <v>93.6</v>
      </c>
      <c r="P69" s="5">
        <f t="shared" si="8"/>
        <v>881.8</v>
      </c>
      <c r="Q69" s="5"/>
      <c r="R69" s="1"/>
      <c r="S69" s="1">
        <f t="shared" si="4"/>
        <v>13</v>
      </c>
      <c r="T69" s="1">
        <f t="shared" si="5"/>
        <v>3.5790598290598292</v>
      </c>
      <c r="U69" s="1">
        <v>55.4</v>
      </c>
      <c r="V69" s="1">
        <v>53.6</v>
      </c>
      <c r="W69" s="1">
        <v>61.6</v>
      </c>
      <c r="X69" s="1">
        <v>86</v>
      </c>
      <c r="Y69" s="1">
        <v>99</v>
      </c>
      <c r="Z69" s="1" t="s">
        <v>54</v>
      </c>
      <c r="AA69" s="1">
        <f t="shared" si="12"/>
        <v>352.72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31</v>
      </c>
      <c r="C70" s="1">
        <v>41</v>
      </c>
      <c r="D70" s="1">
        <v>32</v>
      </c>
      <c r="E70" s="1">
        <v>20</v>
      </c>
      <c r="F70" s="1">
        <v>37</v>
      </c>
      <c r="G70" s="6">
        <v>0.5</v>
      </c>
      <c r="H70" s="1">
        <v>120</v>
      </c>
      <c r="I70" s="1" t="s">
        <v>32</v>
      </c>
      <c r="J70" s="1">
        <v>20</v>
      </c>
      <c r="K70" s="1">
        <f t="shared" si="14"/>
        <v>0</v>
      </c>
      <c r="L70" s="1"/>
      <c r="M70" s="1"/>
      <c r="N70" s="1">
        <v>0</v>
      </c>
      <c r="O70" s="1">
        <f t="shared" si="15"/>
        <v>4</v>
      </c>
      <c r="P70" s="5">
        <f t="shared" si="8"/>
        <v>15</v>
      </c>
      <c r="Q70" s="5"/>
      <c r="R70" s="1"/>
      <c r="S70" s="1">
        <f t="shared" ref="S70:S97" si="16">(F70+N70+P70)/O70</f>
        <v>13</v>
      </c>
      <c r="T70" s="1">
        <f t="shared" ref="T70:T97" si="17">(F70+N70)/O70</f>
        <v>9.25</v>
      </c>
      <c r="U70" s="1">
        <v>2.8443999999999998</v>
      </c>
      <c r="V70" s="1">
        <v>4.8</v>
      </c>
      <c r="W70" s="1">
        <v>5</v>
      </c>
      <c r="X70" s="1">
        <v>2.6</v>
      </c>
      <c r="Y70" s="1">
        <v>4</v>
      </c>
      <c r="Z70" s="1"/>
      <c r="AA70" s="1">
        <f t="shared" ref="AA70:AA97" si="18">P70*G70</f>
        <v>7.5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34</v>
      </c>
      <c r="C71" s="1">
        <v>35.728000000000002</v>
      </c>
      <c r="D71" s="1">
        <v>5.2080000000000002</v>
      </c>
      <c r="E71" s="1">
        <v>17.344999999999999</v>
      </c>
      <c r="F71" s="1">
        <v>17.861999999999998</v>
      </c>
      <c r="G71" s="6">
        <v>1</v>
      </c>
      <c r="H71" s="1">
        <v>45</v>
      </c>
      <c r="I71" s="1" t="s">
        <v>32</v>
      </c>
      <c r="J71" s="1">
        <v>18.96</v>
      </c>
      <c r="K71" s="1">
        <f t="shared" si="14"/>
        <v>-1.615000000000002</v>
      </c>
      <c r="L71" s="1"/>
      <c r="M71" s="1"/>
      <c r="N71" s="1">
        <v>0</v>
      </c>
      <c r="O71" s="1">
        <f t="shared" si="15"/>
        <v>3.4689999999999999</v>
      </c>
      <c r="P71" s="5">
        <f t="shared" si="8"/>
        <v>27.235000000000003</v>
      </c>
      <c r="Q71" s="5"/>
      <c r="R71" s="1"/>
      <c r="S71" s="1">
        <f t="shared" si="16"/>
        <v>13.000000000000002</v>
      </c>
      <c r="T71" s="1">
        <f t="shared" si="17"/>
        <v>5.1490343038339574</v>
      </c>
      <c r="U71" s="1">
        <v>2.5236000000000001</v>
      </c>
      <c r="V71" s="1">
        <v>2.5394000000000001</v>
      </c>
      <c r="W71" s="1">
        <v>3.9796</v>
      </c>
      <c r="X71" s="1">
        <v>1.5924</v>
      </c>
      <c r="Y71" s="1">
        <v>2.4136000000000002</v>
      </c>
      <c r="Z71" s="1"/>
      <c r="AA71" s="1">
        <f t="shared" si="18"/>
        <v>27.235000000000003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31</v>
      </c>
      <c r="C72" s="1">
        <v>61</v>
      </c>
      <c r="D72" s="1">
        <v>24</v>
      </c>
      <c r="E72" s="1">
        <v>20</v>
      </c>
      <c r="F72" s="1">
        <v>48</v>
      </c>
      <c r="G72" s="6">
        <v>0.33</v>
      </c>
      <c r="H72" s="1">
        <v>45</v>
      </c>
      <c r="I72" s="1" t="s">
        <v>32</v>
      </c>
      <c r="J72" s="1">
        <v>25</v>
      </c>
      <c r="K72" s="1">
        <f t="shared" si="14"/>
        <v>-5</v>
      </c>
      <c r="L72" s="1"/>
      <c r="M72" s="1"/>
      <c r="N72" s="1">
        <v>0</v>
      </c>
      <c r="O72" s="1">
        <f t="shared" si="15"/>
        <v>4</v>
      </c>
      <c r="P72" s="5">
        <v>8</v>
      </c>
      <c r="Q72" s="5"/>
      <c r="R72" s="1"/>
      <c r="S72" s="1">
        <f t="shared" si="16"/>
        <v>14</v>
      </c>
      <c r="T72" s="1">
        <f t="shared" si="17"/>
        <v>12</v>
      </c>
      <c r="U72" s="1">
        <v>2.8</v>
      </c>
      <c r="V72" s="1">
        <v>7.2</v>
      </c>
      <c r="W72" s="1">
        <v>8.1999999999999993</v>
      </c>
      <c r="X72" s="1">
        <v>7.8</v>
      </c>
      <c r="Y72" s="1">
        <v>11.2</v>
      </c>
      <c r="Z72" s="1"/>
      <c r="AA72" s="1">
        <f t="shared" si="18"/>
        <v>2.64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34</v>
      </c>
      <c r="C73" s="1">
        <v>46.404000000000003</v>
      </c>
      <c r="D73" s="1"/>
      <c r="E73" s="1">
        <v>6.7210000000000001</v>
      </c>
      <c r="F73" s="1">
        <v>32.320999999999998</v>
      </c>
      <c r="G73" s="6">
        <v>1</v>
      </c>
      <c r="H73" s="1">
        <v>45</v>
      </c>
      <c r="I73" s="1" t="s">
        <v>32</v>
      </c>
      <c r="J73" s="1">
        <v>7.2</v>
      </c>
      <c r="K73" s="1">
        <f t="shared" si="14"/>
        <v>-0.47900000000000009</v>
      </c>
      <c r="L73" s="1"/>
      <c r="M73" s="1"/>
      <c r="N73" s="1">
        <v>0</v>
      </c>
      <c r="O73" s="1">
        <f t="shared" si="15"/>
        <v>1.3442000000000001</v>
      </c>
      <c r="P73" s="5"/>
      <c r="Q73" s="5"/>
      <c r="R73" s="1"/>
      <c r="S73" s="1">
        <f t="shared" si="16"/>
        <v>24.044785002231809</v>
      </c>
      <c r="T73" s="1">
        <f t="shared" si="17"/>
        <v>24.044785002231809</v>
      </c>
      <c r="U73" s="1">
        <v>1.7538</v>
      </c>
      <c r="V73" s="1">
        <v>1.4534</v>
      </c>
      <c r="W73" s="1">
        <v>4.6394000000000002</v>
      </c>
      <c r="X73" s="1">
        <v>1.4632000000000001</v>
      </c>
      <c r="Y73" s="1">
        <v>1.8533999999999999</v>
      </c>
      <c r="Z73" s="17" t="s">
        <v>37</v>
      </c>
      <c r="AA73" s="1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31</v>
      </c>
      <c r="C74" s="1">
        <v>65</v>
      </c>
      <c r="D74" s="1">
        <v>32</v>
      </c>
      <c r="E74" s="1">
        <v>36</v>
      </c>
      <c r="F74" s="1">
        <v>36</v>
      </c>
      <c r="G74" s="6">
        <v>0.33</v>
      </c>
      <c r="H74" s="1">
        <v>45</v>
      </c>
      <c r="I74" s="1" t="s">
        <v>32</v>
      </c>
      <c r="J74" s="1">
        <v>36</v>
      </c>
      <c r="K74" s="1">
        <f t="shared" si="14"/>
        <v>0</v>
      </c>
      <c r="L74" s="1"/>
      <c r="M74" s="1"/>
      <c r="N74" s="1">
        <v>70</v>
      </c>
      <c r="O74" s="1">
        <f t="shared" si="15"/>
        <v>7.2</v>
      </c>
      <c r="P74" s="5"/>
      <c r="Q74" s="5"/>
      <c r="R74" s="1"/>
      <c r="S74" s="1">
        <f t="shared" si="16"/>
        <v>14.722222222222221</v>
      </c>
      <c r="T74" s="1">
        <f t="shared" si="17"/>
        <v>14.722222222222221</v>
      </c>
      <c r="U74" s="1">
        <v>9</v>
      </c>
      <c r="V74" s="1">
        <v>6.6</v>
      </c>
      <c r="W74" s="1">
        <v>7</v>
      </c>
      <c r="X74" s="1">
        <v>11.4</v>
      </c>
      <c r="Y74" s="1">
        <v>3.4</v>
      </c>
      <c r="Z74" s="1"/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34</v>
      </c>
      <c r="C75" s="1">
        <v>64.558999999999997</v>
      </c>
      <c r="D75" s="1">
        <v>15.919</v>
      </c>
      <c r="E75" s="1">
        <v>34.840000000000003</v>
      </c>
      <c r="F75" s="1">
        <v>33.838000000000001</v>
      </c>
      <c r="G75" s="6">
        <v>1</v>
      </c>
      <c r="H75" s="1">
        <v>45</v>
      </c>
      <c r="I75" s="1" t="s">
        <v>32</v>
      </c>
      <c r="J75" s="1">
        <v>36.5</v>
      </c>
      <c r="K75" s="1">
        <f t="shared" si="14"/>
        <v>-1.6599999999999966</v>
      </c>
      <c r="L75" s="1"/>
      <c r="M75" s="1"/>
      <c r="N75" s="1">
        <v>0</v>
      </c>
      <c r="O75" s="1">
        <f t="shared" si="15"/>
        <v>6.9680000000000009</v>
      </c>
      <c r="P75" s="5">
        <f t="shared" si="8"/>
        <v>56.746000000000016</v>
      </c>
      <c r="Q75" s="5"/>
      <c r="R75" s="1"/>
      <c r="S75" s="1">
        <f t="shared" si="16"/>
        <v>13.000000000000002</v>
      </c>
      <c r="T75" s="1">
        <f t="shared" si="17"/>
        <v>4.8561997703788746</v>
      </c>
      <c r="U75" s="1">
        <v>4.3133999999999997</v>
      </c>
      <c r="V75" s="1">
        <v>5.3186</v>
      </c>
      <c r="W75" s="1">
        <v>6.3037999999999998</v>
      </c>
      <c r="X75" s="1">
        <v>7.8933999999999997</v>
      </c>
      <c r="Y75" s="1">
        <v>5.7725999999999997</v>
      </c>
      <c r="Z75" s="1"/>
      <c r="AA75" s="1">
        <f t="shared" si="18"/>
        <v>56.746000000000016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31</v>
      </c>
      <c r="C76" s="1">
        <v>9</v>
      </c>
      <c r="D76" s="1">
        <v>47</v>
      </c>
      <c r="E76" s="1">
        <v>5</v>
      </c>
      <c r="F76" s="1">
        <v>27</v>
      </c>
      <c r="G76" s="6">
        <v>0.33</v>
      </c>
      <c r="H76" s="1">
        <v>45</v>
      </c>
      <c r="I76" s="1" t="s">
        <v>32</v>
      </c>
      <c r="J76" s="1">
        <v>5</v>
      </c>
      <c r="K76" s="1">
        <f t="shared" si="14"/>
        <v>0</v>
      </c>
      <c r="L76" s="1"/>
      <c r="M76" s="1"/>
      <c r="N76" s="1">
        <v>0</v>
      </c>
      <c r="O76" s="1">
        <f t="shared" si="15"/>
        <v>1</v>
      </c>
      <c r="P76" s="5"/>
      <c r="Q76" s="5"/>
      <c r="R76" s="1"/>
      <c r="S76" s="1">
        <f t="shared" si="16"/>
        <v>27</v>
      </c>
      <c r="T76" s="1">
        <f t="shared" si="17"/>
        <v>27</v>
      </c>
      <c r="U76" s="1">
        <v>-0.2</v>
      </c>
      <c r="V76" s="1">
        <v>2.8</v>
      </c>
      <c r="W76" s="1">
        <v>2.2000000000000002</v>
      </c>
      <c r="X76" s="1">
        <v>2.4</v>
      </c>
      <c r="Y76" s="1">
        <v>1.2</v>
      </c>
      <c r="Z76" s="1"/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34</v>
      </c>
      <c r="C77" s="1">
        <v>24.725999999999999</v>
      </c>
      <c r="D77" s="1"/>
      <c r="E77" s="1">
        <v>3.278</v>
      </c>
      <c r="F77" s="1">
        <v>19.469000000000001</v>
      </c>
      <c r="G77" s="6">
        <v>1</v>
      </c>
      <c r="H77" s="1">
        <v>45</v>
      </c>
      <c r="I77" s="1" t="s">
        <v>32</v>
      </c>
      <c r="J77" s="1">
        <v>4.2</v>
      </c>
      <c r="K77" s="1">
        <f t="shared" si="14"/>
        <v>-0.92200000000000015</v>
      </c>
      <c r="L77" s="1"/>
      <c r="M77" s="1"/>
      <c r="N77" s="1">
        <v>0</v>
      </c>
      <c r="O77" s="1">
        <f t="shared" si="15"/>
        <v>0.65559999999999996</v>
      </c>
      <c r="P77" s="5"/>
      <c r="Q77" s="5"/>
      <c r="R77" s="1"/>
      <c r="S77" s="1">
        <f t="shared" si="16"/>
        <v>29.696461256863945</v>
      </c>
      <c r="T77" s="1">
        <f t="shared" si="17"/>
        <v>29.696461256863945</v>
      </c>
      <c r="U77" s="1">
        <v>-0.25359999999999999</v>
      </c>
      <c r="V77" s="1">
        <v>-1.0631999999999999</v>
      </c>
      <c r="W77" s="1">
        <v>2.3578000000000001</v>
      </c>
      <c r="X77" s="1">
        <v>1.0489999999999999</v>
      </c>
      <c r="Y77" s="1">
        <v>1.1694</v>
      </c>
      <c r="Z77" s="17" t="s">
        <v>37</v>
      </c>
      <c r="AA77" s="1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31</v>
      </c>
      <c r="C78" s="1"/>
      <c r="D78" s="1">
        <v>24</v>
      </c>
      <c r="E78" s="1">
        <v>11</v>
      </c>
      <c r="F78" s="1">
        <v>13</v>
      </c>
      <c r="G78" s="6">
        <v>0.66</v>
      </c>
      <c r="H78" s="1">
        <v>45</v>
      </c>
      <c r="I78" s="1" t="s">
        <v>32</v>
      </c>
      <c r="J78" s="1">
        <v>12</v>
      </c>
      <c r="K78" s="1">
        <f t="shared" si="14"/>
        <v>-1</v>
      </c>
      <c r="L78" s="1"/>
      <c r="M78" s="1"/>
      <c r="N78" s="1">
        <v>8</v>
      </c>
      <c r="O78" s="1">
        <f t="shared" si="15"/>
        <v>2.2000000000000002</v>
      </c>
      <c r="P78" s="5">
        <v>16</v>
      </c>
      <c r="Q78" s="5"/>
      <c r="R78" s="1"/>
      <c r="S78" s="1">
        <f t="shared" si="16"/>
        <v>16.818181818181817</v>
      </c>
      <c r="T78" s="1">
        <f t="shared" si="17"/>
        <v>9.545454545454545</v>
      </c>
      <c r="U78" s="1">
        <v>1.4</v>
      </c>
      <c r="V78" s="1">
        <v>2.6</v>
      </c>
      <c r="W78" s="1">
        <v>0.4</v>
      </c>
      <c r="X78" s="1">
        <v>2.4</v>
      </c>
      <c r="Y78" s="1">
        <v>2.4</v>
      </c>
      <c r="Z78" s="1"/>
      <c r="AA78" s="1">
        <f t="shared" si="18"/>
        <v>10.56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31</v>
      </c>
      <c r="C79" s="1">
        <v>43.68</v>
      </c>
      <c r="D79" s="1">
        <v>2.3199999999999998</v>
      </c>
      <c r="E79" s="1">
        <v>9</v>
      </c>
      <c r="F79" s="1">
        <v>24</v>
      </c>
      <c r="G79" s="6">
        <v>0.66</v>
      </c>
      <c r="H79" s="1">
        <v>45</v>
      </c>
      <c r="I79" s="1" t="s">
        <v>32</v>
      </c>
      <c r="J79" s="1">
        <v>9</v>
      </c>
      <c r="K79" s="1">
        <f t="shared" si="14"/>
        <v>0</v>
      </c>
      <c r="L79" s="1"/>
      <c r="M79" s="1"/>
      <c r="N79" s="1">
        <v>16</v>
      </c>
      <c r="O79" s="1">
        <f t="shared" si="15"/>
        <v>1.8</v>
      </c>
      <c r="P79" s="5"/>
      <c r="Q79" s="5"/>
      <c r="R79" s="1"/>
      <c r="S79" s="1">
        <f t="shared" si="16"/>
        <v>22.222222222222221</v>
      </c>
      <c r="T79" s="1">
        <f t="shared" si="17"/>
        <v>22.222222222222221</v>
      </c>
      <c r="U79" s="1">
        <v>3.2639999999999998</v>
      </c>
      <c r="V79" s="1">
        <v>1.6</v>
      </c>
      <c r="W79" s="1">
        <v>3.82</v>
      </c>
      <c r="X79" s="1">
        <v>2.8</v>
      </c>
      <c r="Y79" s="1">
        <v>3.2</v>
      </c>
      <c r="Z79" s="17" t="s">
        <v>37</v>
      </c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31</v>
      </c>
      <c r="C80" s="1">
        <v>48</v>
      </c>
      <c r="D80" s="1">
        <v>160</v>
      </c>
      <c r="E80" s="1">
        <v>37</v>
      </c>
      <c r="F80" s="1">
        <v>156</v>
      </c>
      <c r="G80" s="6">
        <v>0.33</v>
      </c>
      <c r="H80" s="1">
        <v>45</v>
      </c>
      <c r="I80" s="1" t="s">
        <v>32</v>
      </c>
      <c r="J80" s="1">
        <v>50</v>
      </c>
      <c r="K80" s="1">
        <f t="shared" si="14"/>
        <v>-13</v>
      </c>
      <c r="L80" s="1"/>
      <c r="M80" s="1"/>
      <c r="N80" s="1">
        <v>0</v>
      </c>
      <c r="O80" s="1">
        <f t="shared" si="15"/>
        <v>7.4</v>
      </c>
      <c r="P80" s="5"/>
      <c r="Q80" s="5"/>
      <c r="R80" s="1"/>
      <c r="S80" s="1">
        <f t="shared" si="16"/>
        <v>21.081081081081081</v>
      </c>
      <c r="T80" s="1">
        <f t="shared" si="17"/>
        <v>21.081081081081081</v>
      </c>
      <c r="U80" s="1">
        <v>7.8</v>
      </c>
      <c r="V80" s="1">
        <v>18.8</v>
      </c>
      <c r="W80" s="1">
        <v>12.2</v>
      </c>
      <c r="X80" s="1">
        <v>18.2</v>
      </c>
      <c r="Y80" s="1">
        <v>21.4</v>
      </c>
      <c r="Z80" s="15" t="s">
        <v>37</v>
      </c>
      <c r="AA80" s="1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2" t="s">
        <v>117</v>
      </c>
      <c r="B81" s="12" t="s">
        <v>31</v>
      </c>
      <c r="C81" s="12">
        <v>79</v>
      </c>
      <c r="D81" s="12">
        <v>24</v>
      </c>
      <c r="E81" s="12">
        <v>46</v>
      </c>
      <c r="F81" s="12">
        <v>45</v>
      </c>
      <c r="G81" s="13">
        <v>0</v>
      </c>
      <c r="H81" s="12">
        <v>45</v>
      </c>
      <c r="I81" s="12" t="s">
        <v>52</v>
      </c>
      <c r="J81" s="12">
        <v>49</v>
      </c>
      <c r="K81" s="12">
        <f t="shared" si="14"/>
        <v>-3</v>
      </c>
      <c r="L81" s="12"/>
      <c r="M81" s="12"/>
      <c r="N81" s="12"/>
      <c r="O81" s="12">
        <f t="shared" si="15"/>
        <v>9.1999999999999993</v>
      </c>
      <c r="P81" s="14"/>
      <c r="Q81" s="14"/>
      <c r="R81" s="12"/>
      <c r="S81" s="12">
        <f t="shared" si="16"/>
        <v>4.8913043478260869</v>
      </c>
      <c r="T81" s="12">
        <f t="shared" si="17"/>
        <v>4.8913043478260869</v>
      </c>
      <c r="U81" s="12">
        <v>6.6</v>
      </c>
      <c r="V81" s="12">
        <v>10.4</v>
      </c>
      <c r="W81" s="12">
        <v>13.4</v>
      </c>
      <c r="X81" s="12">
        <v>12</v>
      </c>
      <c r="Y81" s="12">
        <v>14.4</v>
      </c>
      <c r="Z81" s="12" t="s">
        <v>118</v>
      </c>
      <c r="AA81" s="12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119</v>
      </c>
      <c r="B82" s="1" t="s">
        <v>31</v>
      </c>
      <c r="C82" s="1">
        <v>30</v>
      </c>
      <c r="D82" s="1">
        <v>97</v>
      </c>
      <c r="E82" s="1">
        <v>35</v>
      </c>
      <c r="F82" s="1">
        <v>82</v>
      </c>
      <c r="G82" s="6">
        <v>0.15</v>
      </c>
      <c r="H82" s="1">
        <v>60</v>
      </c>
      <c r="I82" s="1" t="s">
        <v>32</v>
      </c>
      <c r="J82" s="1">
        <v>31</v>
      </c>
      <c r="K82" s="1">
        <f t="shared" si="14"/>
        <v>4</v>
      </c>
      <c r="L82" s="1"/>
      <c r="M82" s="1"/>
      <c r="N82" s="1">
        <v>0</v>
      </c>
      <c r="O82" s="1">
        <f t="shared" si="15"/>
        <v>7</v>
      </c>
      <c r="P82" s="5">
        <v>12</v>
      </c>
      <c r="Q82" s="5"/>
      <c r="R82" s="1"/>
      <c r="S82" s="1">
        <f t="shared" si="16"/>
        <v>13.428571428571429</v>
      </c>
      <c r="T82" s="1">
        <f t="shared" si="17"/>
        <v>11.714285714285714</v>
      </c>
      <c r="U82" s="1">
        <v>6.2</v>
      </c>
      <c r="V82" s="1">
        <v>0</v>
      </c>
      <c r="W82" s="1">
        <v>4</v>
      </c>
      <c r="X82" s="1">
        <v>0</v>
      </c>
      <c r="Y82" s="1">
        <v>0.6</v>
      </c>
      <c r="Z82" s="1"/>
      <c r="AA82" s="1">
        <f t="shared" si="18"/>
        <v>1.7999999999999998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120</v>
      </c>
      <c r="B83" s="1" t="s">
        <v>31</v>
      </c>
      <c r="C83" s="1"/>
      <c r="D83" s="1">
        <v>24</v>
      </c>
      <c r="E83" s="1">
        <v>17</v>
      </c>
      <c r="F83" s="1">
        <v>7</v>
      </c>
      <c r="G83" s="6">
        <v>0.15</v>
      </c>
      <c r="H83" s="1">
        <v>60</v>
      </c>
      <c r="I83" s="1" t="s">
        <v>32</v>
      </c>
      <c r="J83" s="1">
        <v>17</v>
      </c>
      <c r="K83" s="1">
        <f t="shared" si="14"/>
        <v>0</v>
      </c>
      <c r="L83" s="1"/>
      <c r="M83" s="1"/>
      <c r="N83" s="1">
        <v>12</v>
      </c>
      <c r="O83" s="1">
        <f t="shared" si="15"/>
        <v>3.4</v>
      </c>
      <c r="P83" s="5">
        <f t="shared" ref="P83:P92" si="19">13*O83-N83-F83</f>
        <v>25.199999999999996</v>
      </c>
      <c r="Q83" s="5"/>
      <c r="R83" s="1"/>
      <c r="S83" s="1">
        <f t="shared" si="16"/>
        <v>12.999999999999998</v>
      </c>
      <c r="T83" s="1">
        <f t="shared" si="17"/>
        <v>5.5882352941176476</v>
      </c>
      <c r="U83" s="1">
        <v>2.4</v>
      </c>
      <c r="V83" s="1">
        <v>2</v>
      </c>
      <c r="W83" s="1">
        <v>1</v>
      </c>
      <c r="X83" s="1">
        <v>0.6</v>
      </c>
      <c r="Y83" s="1">
        <v>0.6</v>
      </c>
      <c r="Z83" s="1"/>
      <c r="AA83" s="1">
        <f t="shared" si="18"/>
        <v>3.7799999999999994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31</v>
      </c>
      <c r="C84" s="1"/>
      <c r="D84" s="1">
        <v>72</v>
      </c>
      <c r="E84" s="1">
        <v>21</v>
      </c>
      <c r="F84" s="1">
        <v>51</v>
      </c>
      <c r="G84" s="6">
        <v>0.15</v>
      </c>
      <c r="H84" s="1">
        <v>60</v>
      </c>
      <c r="I84" s="1" t="s">
        <v>32</v>
      </c>
      <c r="J84" s="1">
        <v>21</v>
      </c>
      <c r="K84" s="1">
        <f t="shared" si="14"/>
        <v>0</v>
      </c>
      <c r="L84" s="1"/>
      <c r="M84" s="1"/>
      <c r="N84" s="1">
        <v>12</v>
      </c>
      <c r="O84" s="1">
        <f t="shared" si="15"/>
        <v>4.2</v>
      </c>
      <c r="P84" s="5"/>
      <c r="Q84" s="5"/>
      <c r="R84" s="1"/>
      <c r="S84" s="1">
        <f t="shared" si="16"/>
        <v>15</v>
      </c>
      <c r="T84" s="1">
        <f t="shared" si="17"/>
        <v>15</v>
      </c>
      <c r="U84" s="1">
        <v>2.4</v>
      </c>
      <c r="V84" s="1">
        <v>0</v>
      </c>
      <c r="W84" s="1">
        <v>0.4</v>
      </c>
      <c r="X84" s="1">
        <v>1.4</v>
      </c>
      <c r="Y84" s="1">
        <v>0.2</v>
      </c>
      <c r="Z84" s="1"/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34</v>
      </c>
      <c r="C85" s="1">
        <v>411.62</v>
      </c>
      <c r="D85" s="1">
        <v>194.56399999999999</v>
      </c>
      <c r="E85" s="1">
        <v>262.41899999999998</v>
      </c>
      <c r="F85" s="1">
        <v>286.06</v>
      </c>
      <c r="G85" s="6">
        <v>1</v>
      </c>
      <c r="H85" s="1">
        <v>45</v>
      </c>
      <c r="I85" s="1" t="s">
        <v>36</v>
      </c>
      <c r="J85" s="1">
        <v>246</v>
      </c>
      <c r="K85" s="1">
        <f t="shared" si="14"/>
        <v>16.418999999999983</v>
      </c>
      <c r="L85" s="1"/>
      <c r="M85" s="1"/>
      <c r="N85" s="1">
        <v>240</v>
      </c>
      <c r="O85" s="1">
        <f t="shared" si="15"/>
        <v>52.483799999999995</v>
      </c>
      <c r="P85" s="5">
        <f>14*O85-N85-F85</f>
        <v>208.71319999999997</v>
      </c>
      <c r="Q85" s="5"/>
      <c r="R85" s="1"/>
      <c r="S85" s="1">
        <f t="shared" si="16"/>
        <v>13.999999999999998</v>
      </c>
      <c r="T85" s="1">
        <f t="shared" si="17"/>
        <v>10.023283375060494</v>
      </c>
      <c r="U85" s="1">
        <v>53.040799999999997</v>
      </c>
      <c r="V85" s="1">
        <v>52.0456</v>
      </c>
      <c r="W85" s="1">
        <v>64.349599999999995</v>
      </c>
      <c r="X85" s="1">
        <v>67.247</v>
      </c>
      <c r="Y85" s="1">
        <v>53.955800000000004</v>
      </c>
      <c r="Z85" s="1"/>
      <c r="AA85" s="1">
        <f t="shared" si="18"/>
        <v>208.71319999999997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31</v>
      </c>
      <c r="C86" s="1">
        <v>30</v>
      </c>
      <c r="D86" s="1">
        <v>3</v>
      </c>
      <c r="E86" s="1">
        <v>19</v>
      </c>
      <c r="F86" s="1">
        <v>6</v>
      </c>
      <c r="G86" s="6">
        <v>0.1</v>
      </c>
      <c r="H86" s="1">
        <v>60</v>
      </c>
      <c r="I86" s="1" t="s">
        <v>32</v>
      </c>
      <c r="J86" s="1">
        <v>19</v>
      </c>
      <c r="K86" s="1">
        <f t="shared" si="14"/>
        <v>0</v>
      </c>
      <c r="L86" s="1"/>
      <c r="M86" s="1"/>
      <c r="N86" s="1">
        <v>78</v>
      </c>
      <c r="O86" s="1">
        <f t="shared" si="15"/>
        <v>3.8</v>
      </c>
      <c r="P86" s="5">
        <v>10</v>
      </c>
      <c r="Q86" s="5"/>
      <c r="R86" s="1"/>
      <c r="S86" s="1">
        <f t="shared" si="16"/>
        <v>24.736842105263158</v>
      </c>
      <c r="T86" s="1">
        <f t="shared" si="17"/>
        <v>22.105263157894736</v>
      </c>
      <c r="U86" s="1">
        <v>8.1999999999999993</v>
      </c>
      <c r="V86" s="1">
        <v>3.6</v>
      </c>
      <c r="W86" s="1">
        <v>5</v>
      </c>
      <c r="X86" s="1">
        <v>8.1999999999999993</v>
      </c>
      <c r="Y86" s="1">
        <v>3.8</v>
      </c>
      <c r="Z86" s="1"/>
      <c r="AA86" s="1">
        <f t="shared" si="18"/>
        <v>1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34</v>
      </c>
      <c r="C87" s="1">
        <v>35.857999999999997</v>
      </c>
      <c r="D87" s="1">
        <v>13.12</v>
      </c>
      <c r="E87" s="1">
        <v>9.2270000000000003</v>
      </c>
      <c r="F87" s="1">
        <v>37.688000000000002</v>
      </c>
      <c r="G87" s="6">
        <v>1</v>
      </c>
      <c r="H87" s="1">
        <v>45</v>
      </c>
      <c r="I87" s="1" t="s">
        <v>32</v>
      </c>
      <c r="J87" s="1">
        <v>9</v>
      </c>
      <c r="K87" s="1">
        <f t="shared" si="14"/>
        <v>0.22700000000000031</v>
      </c>
      <c r="L87" s="1"/>
      <c r="M87" s="1"/>
      <c r="N87" s="1">
        <v>0</v>
      </c>
      <c r="O87" s="1">
        <f t="shared" si="15"/>
        <v>1.8454000000000002</v>
      </c>
      <c r="P87" s="5"/>
      <c r="Q87" s="5"/>
      <c r="R87" s="1"/>
      <c r="S87" s="1">
        <f t="shared" si="16"/>
        <v>20.422672591308118</v>
      </c>
      <c r="T87" s="1">
        <f t="shared" si="17"/>
        <v>20.422672591308118</v>
      </c>
      <c r="U87" s="1">
        <v>2.0724</v>
      </c>
      <c r="V87" s="1">
        <v>3.5312000000000001</v>
      </c>
      <c r="W87" s="1">
        <v>5.0625999999999998</v>
      </c>
      <c r="X87" s="1">
        <v>0.84960000000000002</v>
      </c>
      <c r="Y87" s="1">
        <v>0</v>
      </c>
      <c r="Z87" s="15" t="s">
        <v>37</v>
      </c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125</v>
      </c>
      <c r="B88" s="1" t="s">
        <v>34</v>
      </c>
      <c r="C88" s="1">
        <v>97.977999999999994</v>
      </c>
      <c r="D88" s="1"/>
      <c r="E88" s="16">
        <f>46.636+E97</f>
        <v>52.454000000000001</v>
      </c>
      <c r="F88" s="16">
        <f>51.342+F97</f>
        <v>98.412999999999997</v>
      </c>
      <c r="G88" s="6">
        <v>1</v>
      </c>
      <c r="H88" s="1">
        <v>60</v>
      </c>
      <c r="I88" s="1" t="s">
        <v>32</v>
      </c>
      <c r="J88" s="1">
        <v>47</v>
      </c>
      <c r="K88" s="1">
        <f t="shared" si="14"/>
        <v>5.4540000000000006</v>
      </c>
      <c r="L88" s="1"/>
      <c r="M88" s="1"/>
      <c r="N88" s="1">
        <v>0</v>
      </c>
      <c r="O88" s="1">
        <f t="shared" si="15"/>
        <v>10.4908</v>
      </c>
      <c r="P88" s="5">
        <f t="shared" si="19"/>
        <v>37.967400000000012</v>
      </c>
      <c r="Q88" s="5"/>
      <c r="R88" s="1"/>
      <c r="S88" s="1">
        <f t="shared" si="16"/>
        <v>13</v>
      </c>
      <c r="T88" s="1">
        <f t="shared" si="17"/>
        <v>9.3808861097342433</v>
      </c>
      <c r="U88" s="1">
        <v>6.3441999999999998</v>
      </c>
      <c r="V88" s="1">
        <v>3.4883999999999999</v>
      </c>
      <c r="W88" s="1">
        <v>10.853999999999999</v>
      </c>
      <c r="X88" s="1">
        <v>5.52</v>
      </c>
      <c r="Y88" s="1">
        <v>11.8978</v>
      </c>
      <c r="Z88" s="1"/>
      <c r="AA88" s="1">
        <f t="shared" si="18"/>
        <v>37.967400000000012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34</v>
      </c>
      <c r="C89" s="1">
        <v>88.343000000000004</v>
      </c>
      <c r="D89" s="1"/>
      <c r="E89" s="1">
        <v>9.7170000000000005</v>
      </c>
      <c r="F89" s="1">
        <v>78.626000000000005</v>
      </c>
      <c r="G89" s="6">
        <v>1</v>
      </c>
      <c r="H89" s="1">
        <v>60</v>
      </c>
      <c r="I89" s="1" t="s">
        <v>32</v>
      </c>
      <c r="J89" s="1">
        <v>10</v>
      </c>
      <c r="K89" s="1">
        <f t="shared" si="14"/>
        <v>-0.28299999999999947</v>
      </c>
      <c r="L89" s="1"/>
      <c r="M89" s="1"/>
      <c r="N89" s="1">
        <v>0</v>
      </c>
      <c r="O89" s="1">
        <f t="shared" si="15"/>
        <v>1.9434</v>
      </c>
      <c r="P89" s="5"/>
      <c r="Q89" s="5"/>
      <c r="R89" s="1"/>
      <c r="S89" s="1">
        <f t="shared" si="16"/>
        <v>40.457960275805291</v>
      </c>
      <c r="T89" s="1">
        <f t="shared" si="17"/>
        <v>40.457960275805291</v>
      </c>
      <c r="U89" s="1">
        <v>3.3058000000000001</v>
      </c>
      <c r="V89" s="1">
        <v>1.1644000000000001</v>
      </c>
      <c r="W89" s="1">
        <v>1.1786000000000001</v>
      </c>
      <c r="X89" s="1">
        <v>2.3662000000000001</v>
      </c>
      <c r="Y89" s="1">
        <v>7.4610000000000003</v>
      </c>
      <c r="Z89" s="17" t="s">
        <v>37</v>
      </c>
      <c r="AA89" s="1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34</v>
      </c>
      <c r="C90" s="1">
        <v>70.75</v>
      </c>
      <c r="D90" s="1">
        <v>42.255000000000003</v>
      </c>
      <c r="E90" s="1">
        <v>44.075000000000003</v>
      </c>
      <c r="F90" s="1">
        <v>56.145000000000003</v>
      </c>
      <c r="G90" s="6">
        <v>1</v>
      </c>
      <c r="H90" s="1">
        <v>60</v>
      </c>
      <c r="I90" s="1" t="s">
        <v>39</v>
      </c>
      <c r="J90" s="1">
        <v>42.2</v>
      </c>
      <c r="K90" s="1">
        <f t="shared" si="14"/>
        <v>1.875</v>
      </c>
      <c r="L90" s="1"/>
      <c r="M90" s="1"/>
      <c r="N90" s="1">
        <v>75</v>
      </c>
      <c r="O90" s="1">
        <f t="shared" si="15"/>
        <v>8.8150000000000013</v>
      </c>
      <c r="P90" s="5"/>
      <c r="Q90" s="5"/>
      <c r="R90" s="1"/>
      <c r="S90" s="1">
        <f t="shared" si="16"/>
        <v>14.877481565513328</v>
      </c>
      <c r="T90" s="1">
        <f t="shared" si="17"/>
        <v>14.877481565513328</v>
      </c>
      <c r="U90" s="1">
        <v>11.733000000000001</v>
      </c>
      <c r="V90" s="1">
        <v>11.436999999999999</v>
      </c>
      <c r="W90" s="1">
        <v>9.3230000000000004</v>
      </c>
      <c r="X90" s="1">
        <v>15.189</v>
      </c>
      <c r="Y90" s="1">
        <v>14.983000000000001</v>
      </c>
      <c r="Z90" s="1"/>
      <c r="AA90" s="1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34</v>
      </c>
      <c r="C91" s="1">
        <v>42.975000000000001</v>
      </c>
      <c r="D91" s="1"/>
      <c r="E91" s="1">
        <v>3.194</v>
      </c>
      <c r="F91" s="1">
        <v>35.661000000000001</v>
      </c>
      <c r="G91" s="6">
        <v>1</v>
      </c>
      <c r="H91" s="1">
        <v>45</v>
      </c>
      <c r="I91" s="1" t="s">
        <v>32</v>
      </c>
      <c r="J91" s="1">
        <v>6</v>
      </c>
      <c r="K91" s="1">
        <f t="shared" si="14"/>
        <v>-2.806</v>
      </c>
      <c r="L91" s="1"/>
      <c r="M91" s="1"/>
      <c r="N91" s="1">
        <v>0</v>
      </c>
      <c r="O91" s="1">
        <f t="shared" si="15"/>
        <v>0.63880000000000003</v>
      </c>
      <c r="P91" s="5"/>
      <c r="Q91" s="5"/>
      <c r="R91" s="1"/>
      <c r="S91" s="1">
        <f t="shared" si="16"/>
        <v>55.82498434564809</v>
      </c>
      <c r="T91" s="1">
        <f t="shared" si="17"/>
        <v>55.82498434564809</v>
      </c>
      <c r="U91" s="1">
        <v>1.2407999999999999</v>
      </c>
      <c r="V91" s="1">
        <v>2.3898000000000001</v>
      </c>
      <c r="W91" s="1">
        <v>4.5064000000000002</v>
      </c>
      <c r="X91" s="1">
        <v>2.0266000000000002</v>
      </c>
      <c r="Y91" s="1">
        <v>4.9169999999999998</v>
      </c>
      <c r="Z91" s="17" t="s">
        <v>37</v>
      </c>
      <c r="AA91" s="1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129</v>
      </c>
      <c r="B92" s="1" t="s">
        <v>31</v>
      </c>
      <c r="C92" s="1">
        <v>197</v>
      </c>
      <c r="D92" s="1">
        <v>30</v>
      </c>
      <c r="E92" s="16">
        <f>178+E18</f>
        <v>179</v>
      </c>
      <c r="F92" s="16">
        <f>-26+F18</f>
        <v>-27</v>
      </c>
      <c r="G92" s="6">
        <v>0.18</v>
      </c>
      <c r="H92" s="1">
        <v>45</v>
      </c>
      <c r="I92" s="1" t="s">
        <v>32</v>
      </c>
      <c r="J92" s="1">
        <v>217</v>
      </c>
      <c r="K92" s="1">
        <f t="shared" si="14"/>
        <v>-38</v>
      </c>
      <c r="L92" s="1"/>
      <c r="M92" s="1"/>
      <c r="N92" s="1">
        <v>420</v>
      </c>
      <c r="O92" s="1">
        <f t="shared" si="15"/>
        <v>35.799999999999997</v>
      </c>
      <c r="P92" s="5">
        <f t="shared" si="19"/>
        <v>72.399999999999977</v>
      </c>
      <c r="Q92" s="5"/>
      <c r="R92" s="1"/>
      <c r="S92" s="1">
        <f t="shared" si="16"/>
        <v>13</v>
      </c>
      <c r="T92" s="1">
        <f t="shared" si="17"/>
        <v>10.977653631284918</v>
      </c>
      <c r="U92" s="1">
        <v>41</v>
      </c>
      <c r="V92" s="1">
        <v>14.8</v>
      </c>
      <c r="W92" s="1">
        <v>6.8</v>
      </c>
      <c r="X92" s="1">
        <v>38</v>
      </c>
      <c r="Y92" s="1">
        <v>21.8</v>
      </c>
      <c r="Z92" s="10" t="s">
        <v>138</v>
      </c>
      <c r="AA92" s="1">
        <f t="shared" si="18"/>
        <v>13.031999999999995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8" t="s">
        <v>130</v>
      </c>
      <c r="B93" s="1" t="s">
        <v>31</v>
      </c>
      <c r="C93" s="1"/>
      <c r="D93" s="1"/>
      <c r="E93" s="1"/>
      <c r="F93" s="1"/>
      <c r="G93" s="6">
        <v>0.36</v>
      </c>
      <c r="H93" s="1">
        <v>45</v>
      </c>
      <c r="I93" s="1" t="s">
        <v>32</v>
      </c>
      <c r="J93" s="1"/>
      <c r="K93" s="1">
        <f t="shared" si="14"/>
        <v>0</v>
      </c>
      <c r="L93" s="1"/>
      <c r="M93" s="1"/>
      <c r="N93" s="1">
        <v>0</v>
      </c>
      <c r="O93" s="1">
        <f t="shared" si="15"/>
        <v>0</v>
      </c>
      <c r="P93" s="5">
        <f>13*O81-N81-F81</f>
        <v>74.599999999999994</v>
      </c>
      <c r="Q93" s="5"/>
      <c r="R93" s="1"/>
      <c r="S93" s="1" t="e">
        <f t="shared" si="16"/>
        <v>#DIV/0!</v>
      </c>
      <c r="T93" s="1" t="e">
        <f t="shared" si="17"/>
        <v>#DIV/0!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 t="s">
        <v>131</v>
      </c>
      <c r="AA93" s="1">
        <f t="shared" si="18"/>
        <v>26.855999999999998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1" t="s">
        <v>132</v>
      </c>
      <c r="B94" s="12" t="s">
        <v>31</v>
      </c>
      <c r="C94" s="12">
        <v>103</v>
      </c>
      <c r="D94" s="12">
        <v>798</v>
      </c>
      <c r="E94" s="16">
        <v>229</v>
      </c>
      <c r="F94" s="16">
        <v>615</v>
      </c>
      <c r="G94" s="13">
        <v>0</v>
      </c>
      <c r="H94" s="12">
        <v>45</v>
      </c>
      <c r="I94" s="12" t="s">
        <v>133</v>
      </c>
      <c r="J94" s="12">
        <v>230</v>
      </c>
      <c r="K94" s="12">
        <f t="shared" si="14"/>
        <v>-1</v>
      </c>
      <c r="L94" s="12"/>
      <c r="M94" s="12"/>
      <c r="N94" s="12"/>
      <c r="O94" s="12">
        <f t="shared" si="15"/>
        <v>45.8</v>
      </c>
      <c r="P94" s="14"/>
      <c r="Q94" s="14"/>
      <c r="R94" s="12"/>
      <c r="S94" s="12">
        <f t="shared" si="16"/>
        <v>13.427947598253276</v>
      </c>
      <c r="T94" s="12">
        <f t="shared" si="17"/>
        <v>13.427947598253276</v>
      </c>
      <c r="U94" s="12">
        <v>38</v>
      </c>
      <c r="V94" s="12">
        <v>36.200000000000003</v>
      </c>
      <c r="W94" s="12">
        <v>10.199999999999999</v>
      </c>
      <c r="X94" s="12">
        <v>0</v>
      </c>
      <c r="Y94" s="12">
        <v>0</v>
      </c>
      <c r="Z94" s="12"/>
      <c r="AA94" s="12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1" t="s">
        <v>134</v>
      </c>
      <c r="B95" s="12" t="s">
        <v>34</v>
      </c>
      <c r="C95" s="12">
        <v>113.937</v>
      </c>
      <c r="D95" s="12">
        <v>481.16</v>
      </c>
      <c r="E95" s="16">
        <v>346.71100000000001</v>
      </c>
      <c r="F95" s="16">
        <v>139.63300000000001</v>
      </c>
      <c r="G95" s="13">
        <v>0</v>
      </c>
      <c r="H95" s="12">
        <v>45</v>
      </c>
      <c r="I95" s="12" t="s">
        <v>133</v>
      </c>
      <c r="J95" s="12">
        <v>343</v>
      </c>
      <c r="K95" s="12">
        <f t="shared" si="14"/>
        <v>3.7110000000000127</v>
      </c>
      <c r="L95" s="12"/>
      <c r="M95" s="12"/>
      <c r="N95" s="12"/>
      <c r="O95" s="12">
        <f t="shared" si="15"/>
        <v>69.342200000000005</v>
      </c>
      <c r="P95" s="14"/>
      <c r="Q95" s="14"/>
      <c r="R95" s="12"/>
      <c r="S95" s="12">
        <f t="shared" si="16"/>
        <v>2.0136799813100823</v>
      </c>
      <c r="T95" s="12">
        <f t="shared" si="17"/>
        <v>2.0136799813100823</v>
      </c>
      <c r="U95" s="12">
        <v>53.576800000000013</v>
      </c>
      <c r="V95" s="12">
        <v>71.679999999999993</v>
      </c>
      <c r="W95" s="12">
        <v>34.878</v>
      </c>
      <c r="X95" s="12">
        <v>0</v>
      </c>
      <c r="Y95" s="12">
        <v>0</v>
      </c>
      <c r="Z95" s="12"/>
      <c r="AA95" s="12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135</v>
      </c>
      <c r="B96" s="12" t="s">
        <v>31</v>
      </c>
      <c r="C96" s="12">
        <v>23</v>
      </c>
      <c r="D96" s="12"/>
      <c r="E96" s="16">
        <v>9</v>
      </c>
      <c r="F96" s="16">
        <v>13</v>
      </c>
      <c r="G96" s="13">
        <v>0</v>
      </c>
      <c r="H96" s="12">
        <v>45</v>
      </c>
      <c r="I96" s="12" t="s">
        <v>133</v>
      </c>
      <c r="J96" s="12">
        <v>9</v>
      </c>
      <c r="K96" s="12">
        <f t="shared" si="14"/>
        <v>0</v>
      </c>
      <c r="L96" s="12"/>
      <c r="M96" s="12"/>
      <c r="N96" s="12"/>
      <c r="O96" s="12">
        <f t="shared" si="15"/>
        <v>1.8</v>
      </c>
      <c r="P96" s="14"/>
      <c r="Q96" s="14"/>
      <c r="R96" s="12"/>
      <c r="S96" s="12">
        <f t="shared" si="16"/>
        <v>7.2222222222222223</v>
      </c>
      <c r="T96" s="12">
        <f t="shared" si="17"/>
        <v>7.2222222222222223</v>
      </c>
      <c r="U96" s="12">
        <v>0.6</v>
      </c>
      <c r="V96" s="12">
        <v>0.6</v>
      </c>
      <c r="W96" s="12">
        <v>0.4</v>
      </c>
      <c r="X96" s="12">
        <v>0</v>
      </c>
      <c r="Y96" s="12">
        <v>0</v>
      </c>
      <c r="Z96" s="12"/>
      <c r="AA96" s="12">
        <f t="shared" si="18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1" t="s">
        <v>136</v>
      </c>
      <c r="B97" s="12" t="s">
        <v>34</v>
      </c>
      <c r="C97" s="12">
        <v>52.889000000000003</v>
      </c>
      <c r="D97" s="12"/>
      <c r="E97" s="16">
        <v>5.8179999999999996</v>
      </c>
      <c r="F97" s="16">
        <v>47.070999999999998</v>
      </c>
      <c r="G97" s="13">
        <v>0</v>
      </c>
      <c r="H97" s="12">
        <v>45</v>
      </c>
      <c r="I97" s="12" t="s">
        <v>133</v>
      </c>
      <c r="J97" s="12">
        <v>5.2</v>
      </c>
      <c r="K97" s="12">
        <f t="shared" si="14"/>
        <v>0.61799999999999944</v>
      </c>
      <c r="L97" s="12"/>
      <c r="M97" s="12"/>
      <c r="N97" s="12"/>
      <c r="O97" s="12">
        <f t="shared" si="15"/>
        <v>1.1636</v>
      </c>
      <c r="P97" s="14"/>
      <c r="Q97" s="14"/>
      <c r="R97" s="12"/>
      <c r="S97" s="12">
        <f t="shared" si="16"/>
        <v>40.452904778274323</v>
      </c>
      <c r="T97" s="12">
        <f t="shared" si="17"/>
        <v>40.452904778274323</v>
      </c>
      <c r="U97" s="12">
        <v>0.27879999999999999</v>
      </c>
      <c r="V97" s="12">
        <v>0</v>
      </c>
      <c r="W97" s="12">
        <v>0.77460000000000007</v>
      </c>
      <c r="X97" s="12">
        <v>0</v>
      </c>
      <c r="Y97" s="12">
        <v>0</v>
      </c>
      <c r="Z97" s="12"/>
      <c r="AA97" s="12">
        <f t="shared" si="18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A97" xr:uid="{1F05063A-50B9-4837-87E5-7AA449D125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2024-09-17T06:47:58Z</dcterms:created>
  <dcterms:modified xsi:type="dcterms:W3CDTF">2024-09-17T07:11:00Z</dcterms:modified>
</cp:coreProperties>
</file>