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9,24 Ост КИ филиалы\"/>
    </mc:Choice>
  </mc:AlternateContent>
  <xr:revisionPtr revIDLastSave="0" documentId="13_ncr:1_{A26AA88E-8D7F-49B2-843F-52BC3A3F99C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0" i="1" l="1"/>
  <c r="AE100" i="1" s="1"/>
  <c r="S99" i="1"/>
  <c r="AE99" i="1" s="1"/>
  <c r="S98" i="1"/>
  <c r="AE98" i="1" s="1"/>
  <c r="S97" i="1"/>
  <c r="AE97" i="1" s="1"/>
  <c r="S96" i="1"/>
  <c r="S91" i="1"/>
  <c r="AE91" i="1" s="1"/>
  <c r="S90" i="1"/>
  <c r="S89" i="1"/>
  <c r="AE89" i="1" s="1"/>
  <c r="S88" i="1"/>
  <c r="S87" i="1"/>
  <c r="S84" i="1"/>
  <c r="S79" i="1"/>
  <c r="AE79" i="1" s="1"/>
  <c r="S78" i="1"/>
  <c r="S77" i="1"/>
  <c r="AE77" i="1" s="1"/>
  <c r="S68" i="1"/>
  <c r="AE68" i="1" s="1"/>
  <c r="S63" i="1"/>
  <c r="S62" i="1"/>
  <c r="S59" i="1"/>
  <c r="S57" i="1"/>
  <c r="AE57" i="1" s="1"/>
  <c r="S55" i="1"/>
  <c r="S54" i="1"/>
  <c r="S44" i="1"/>
  <c r="S42" i="1"/>
  <c r="S38" i="1"/>
  <c r="AE38" i="1" s="1"/>
  <c r="S37" i="1"/>
  <c r="AE37" i="1" s="1"/>
  <c r="S33" i="1"/>
  <c r="AE33" i="1" s="1"/>
  <c r="S32" i="1"/>
  <c r="AE32" i="1" s="1"/>
  <c r="S30" i="1"/>
  <c r="S25" i="1"/>
  <c r="AE25" i="1" s="1"/>
  <c r="S24" i="1"/>
  <c r="S23" i="1"/>
  <c r="AE23" i="1" s="1"/>
  <c r="S22" i="1"/>
  <c r="S21" i="1"/>
  <c r="AE21" i="1" s="1"/>
  <c r="S20" i="1"/>
  <c r="S19" i="1"/>
  <c r="AE19" i="1" s="1"/>
  <c r="S18" i="1"/>
  <c r="S15" i="1"/>
  <c r="AE15" i="1" s="1"/>
  <c r="S13" i="1"/>
  <c r="AE13" i="1" s="1"/>
  <c r="S12" i="1"/>
  <c r="S11" i="1"/>
  <c r="AE11" i="1" s="1"/>
  <c r="S9" i="1"/>
  <c r="AE9" i="1" s="1"/>
  <c r="S8" i="1"/>
  <c r="S7" i="1"/>
  <c r="AE7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6" i="1"/>
  <c r="AE8" i="1"/>
  <c r="AE12" i="1"/>
  <c r="AE18" i="1"/>
  <c r="AE20" i="1"/>
  <c r="AE22" i="1"/>
  <c r="AE24" i="1"/>
  <c r="AE27" i="1"/>
  <c r="AE28" i="1"/>
  <c r="AE30" i="1"/>
  <c r="AE42" i="1"/>
  <c r="AE44" i="1"/>
  <c r="AE46" i="1"/>
  <c r="AE54" i="1"/>
  <c r="AE55" i="1"/>
  <c r="AE59" i="1"/>
  <c r="AE62" i="1"/>
  <c r="AE63" i="1"/>
  <c r="AE67" i="1"/>
  <c r="AE78" i="1"/>
  <c r="AE80" i="1"/>
  <c r="AE84" i="1"/>
  <c r="AE87" i="1"/>
  <c r="AE88" i="1"/>
  <c r="AE90" i="1"/>
  <c r="AE93" i="1"/>
  <c r="AE94" i="1"/>
  <c r="AE95" i="1"/>
  <c r="AE96" i="1"/>
  <c r="T5" i="1"/>
  <c r="AF5" i="1" l="1"/>
  <c r="R92" i="1"/>
  <c r="S92" i="1" s="1"/>
  <c r="AE92" i="1" s="1"/>
  <c r="R85" i="1"/>
  <c r="S85" i="1" s="1"/>
  <c r="AE85" i="1" s="1"/>
  <c r="R76" i="1"/>
  <c r="S76" i="1" s="1"/>
  <c r="AE76" i="1" s="1"/>
  <c r="R75" i="1"/>
  <c r="S75" i="1" s="1"/>
  <c r="AE75" i="1" s="1"/>
  <c r="R74" i="1"/>
  <c r="S74" i="1" s="1"/>
  <c r="AE74" i="1" s="1"/>
  <c r="R73" i="1"/>
  <c r="S73" i="1" s="1"/>
  <c r="AE73" i="1" s="1"/>
  <c r="R72" i="1"/>
  <c r="S72" i="1" s="1"/>
  <c r="AE72" i="1" s="1"/>
  <c r="R71" i="1"/>
  <c r="S71" i="1" s="1"/>
  <c r="AE71" i="1" s="1"/>
  <c r="R70" i="1"/>
  <c r="S70" i="1" s="1"/>
  <c r="AE70" i="1" s="1"/>
  <c r="R69" i="1"/>
  <c r="S69" i="1" s="1"/>
  <c r="AE69" i="1" s="1"/>
  <c r="R66" i="1"/>
  <c r="S66" i="1" s="1"/>
  <c r="AE66" i="1" s="1"/>
  <c r="R65" i="1"/>
  <c r="S65" i="1" s="1"/>
  <c r="AE65" i="1" s="1"/>
  <c r="R64" i="1"/>
  <c r="S64" i="1" s="1"/>
  <c r="AE64" i="1" s="1"/>
  <c r="R61" i="1"/>
  <c r="S61" i="1" s="1"/>
  <c r="AE61" i="1" s="1"/>
  <c r="R60" i="1"/>
  <c r="S60" i="1" s="1"/>
  <c r="AE60" i="1" s="1"/>
  <c r="R56" i="1"/>
  <c r="S56" i="1" s="1"/>
  <c r="AE56" i="1" s="1"/>
  <c r="R50" i="1"/>
  <c r="S50" i="1" s="1"/>
  <c r="AE50" i="1" s="1"/>
  <c r="R36" i="1"/>
  <c r="S36" i="1" s="1"/>
  <c r="AE36" i="1" s="1"/>
  <c r="R35" i="1"/>
  <c r="S35" i="1" s="1"/>
  <c r="AE35" i="1" s="1"/>
  <c r="R34" i="1"/>
  <c r="S34" i="1" s="1"/>
  <c r="AE34" i="1" s="1"/>
  <c r="R31" i="1"/>
  <c r="S31" i="1" s="1"/>
  <c r="AE31" i="1" s="1"/>
  <c r="R29" i="1"/>
  <c r="S29" i="1" s="1"/>
  <c r="AE29" i="1" s="1"/>
  <c r="R26" i="1"/>
  <c r="S26" i="1" s="1"/>
  <c r="AE26" i="1" s="1"/>
  <c r="R17" i="1"/>
  <c r="S17" i="1" s="1"/>
  <c r="AE17" i="1" s="1"/>
  <c r="R16" i="1"/>
  <c r="S16" i="1" s="1"/>
  <c r="AE16" i="1" s="1"/>
  <c r="R14" i="1"/>
  <c r="S14" i="1" s="1"/>
  <c r="AE14" i="1" s="1"/>
  <c r="R10" i="1"/>
  <c r="S10" i="1" s="1"/>
  <c r="AE10" i="1" s="1"/>
  <c r="R6" i="1"/>
  <c r="S6" i="1" s="1"/>
  <c r="AE6" i="1" s="1"/>
  <c r="H100" i="1" l="1"/>
  <c r="H99" i="1"/>
  <c r="H98" i="1"/>
  <c r="H97" i="1"/>
  <c r="H96" i="1"/>
  <c r="E34" i="1" l="1"/>
  <c r="P34" i="1" s="1"/>
  <c r="W34" i="1" s="1"/>
  <c r="E29" i="1"/>
  <c r="P29" i="1" s="1"/>
  <c r="E56" i="1"/>
  <c r="P56" i="1" s="1"/>
  <c r="W56" i="1" s="1"/>
  <c r="P7" i="1"/>
  <c r="X7" i="1" s="1"/>
  <c r="P8" i="1"/>
  <c r="W8" i="1" s="1"/>
  <c r="P9" i="1"/>
  <c r="X9" i="1" s="1"/>
  <c r="P10" i="1"/>
  <c r="W10" i="1" s="1"/>
  <c r="P11" i="1"/>
  <c r="X11" i="1" s="1"/>
  <c r="P12" i="1"/>
  <c r="Q12" i="1" s="1"/>
  <c r="P13" i="1"/>
  <c r="P14" i="1"/>
  <c r="W14" i="1" s="1"/>
  <c r="P15" i="1"/>
  <c r="X15" i="1" s="1"/>
  <c r="P16" i="1"/>
  <c r="W16" i="1" s="1"/>
  <c r="P17" i="1"/>
  <c r="P18" i="1"/>
  <c r="W18" i="1" s="1"/>
  <c r="P19" i="1"/>
  <c r="X19" i="1" s="1"/>
  <c r="P20" i="1"/>
  <c r="Q20" i="1" s="1"/>
  <c r="P21" i="1"/>
  <c r="P22" i="1"/>
  <c r="W22" i="1" s="1"/>
  <c r="P23" i="1"/>
  <c r="P24" i="1"/>
  <c r="W24" i="1" s="1"/>
  <c r="P25" i="1"/>
  <c r="X25" i="1" s="1"/>
  <c r="P26" i="1"/>
  <c r="W26" i="1" s="1"/>
  <c r="P27" i="1"/>
  <c r="X27" i="1" s="1"/>
  <c r="P28" i="1"/>
  <c r="P30" i="1"/>
  <c r="P31" i="1"/>
  <c r="P32" i="1"/>
  <c r="Q32" i="1" s="1"/>
  <c r="P33" i="1"/>
  <c r="X33" i="1" s="1"/>
  <c r="P35" i="1"/>
  <c r="P36" i="1"/>
  <c r="W36" i="1" s="1"/>
  <c r="P37" i="1"/>
  <c r="X37" i="1" s="1"/>
  <c r="P38" i="1"/>
  <c r="P39" i="1"/>
  <c r="X39" i="1" s="1"/>
  <c r="P40" i="1"/>
  <c r="P41" i="1"/>
  <c r="X41" i="1" s="1"/>
  <c r="P42" i="1"/>
  <c r="Q42" i="1" s="1"/>
  <c r="P43" i="1"/>
  <c r="X43" i="1" s="1"/>
  <c r="P44" i="1"/>
  <c r="P45" i="1"/>
  <c r="X45" i="1" s="1"/>
  <c r="P46" i="1"/>
  <c r="P47" i="1"/>
  <c r="X47" i="1" s="1"/>
  <c r="P48" i="1"/>
  <c r="P49" i="1"/>
  <c r="X49" i="1" s="1"/>
  <c r="P50" i="1"/>
  <c r="W50" i="1" s="1"/>
  <c r="P51" i="1"/>
  <c r="X51" i="1" s="1"/>
  <c r="P52" i="1"/>
  <c r="Q52" i="1" s="1"/>
  <c r="R52" i="1" s="1"/>
  <c r="S52" i="1" s="1"/>
  <c r="AE52" i="1" s="1"/>
  <c r="P53" i="1"/>
  <c r="X53" i="1" s="1"/>
  <c r="P54" i="1"/>
  <c r="P55" i="1"/>
  <c r="X55" i="1" s="1"/>
  <c r="P57" i="1"/>
  <c r="X57" i="1" s="1"/>
  <c r="P58" i="1"/>
  <c r="Q58" i="1" s="1"/>
  <c r="R58" i="1" s="1"/>
  <c r="S58" i="1" s="1"/>
  <c r="AE58" i="1" s="1"/>
  <c r="P59" i="1"/>
  <c r="X59" i="1" s="1"/>
  <c r="P60" i="1"/>
  <c r="W60" i="1" s="1"/>
  <c r="P61" i="1"/>
  <c r="P62" i="1"/>
  <c r="W62" i="1" s="1"/>
  <c r="P63" i="1"/>
  <c r="X63" i="1" s="1"/>
  <c r="P64" i="1"/>
  <c r="W64" i="1" s="1"/>
  <c r="P65" i="1"/>
  <c r="P66" i="1"/>
  <c r="W66" i="1" s="1"/>
  <c r="P67" i="1"/>
  <c r="X67" i="1" s="1"/>
  <c r="P68" i="1"/>
  <c r="P69" i="1"/>
  <c r="P70" i="1"/>
  <c r="W70" i="1" s="1"/>
  <c r="P71" i="1"/>
  <c r="P72" i="1"/>
  <c r="W72" i="1" s="1"/>
  <c r="P73" i="1"/>
  <c r="P74" i="1"/>
  <c r="W74" i="1" s="1"/>
  <c r="P75" i="1"/>
  <c r="P76" i="1"/>
  <c r="W76" i="1" s="1"/>
  <c r="P77" i="1"/>
  <c r="P78" i="1"/>
  <c r="P79" i="1"/>
  <c r="X79" i="1" s="1"/>
  <c r="P80" i="1"/>
  <c r="W80" i="1" s="1"/>
  <c r="P81" i="1"/>
  <c r="X81" i="1" s="1"/>
  <c r="P82" i="1"/>
  <c r="Q82" i="1" s="1"/>
  <c r="R82" i="1" s="1"/>
  <c r="S82" i="1" s="1"/>
  <c r="AE82" i="1" s="1"/>
  <c r="P83" i="1"/>
  <c r="X83" i="1" s="1"/>
  <c r="P84" i="1"/>
  <c r="Q84" i="1" s="1"/>
  <c r="P85" i="1"/>
  <c r="P86" i="1"/>
  <c r="P87" i="1"/>
  <c r="P88" i="1"/>
  <c r="P89" i="1"/>
  <c r="X89" i="1" s="1"/>
  <c r="P90" i="1"/>
  <c r="W90" i="1" s="1"/>
  <c r="P91" i="1"/>
  <c r="P92" i="1"/>
  <c r="P93" i="1"/>
  <c r="X93" i="1" s="1"/>
  <c r="P94" i="1"/>
  <c r="X94" i="1" s="1"/>
  <c r="P95" i="1"/>
  <c r="X95" i="1" s="1"/>
  <c r="P6" i="1"/>
  <c r="W6" i="1" s="1"/>
  <c r="X92" i="1" l="1"/>
  <c r="W92" i="1"/>
  <c r="W84" i="1"/>
  <c r="W82" i="1"/>
  <c r="W58" i="1"/>
  <c r="X35" i="1"/>
  <c r="W35" i="1"/>
  <c r="W32" i="1"/>
  <c r="X23" i="1"/>
  <c r="W23" i="1"/>
  <c r="X21" i="1"/>
  <c r="W21" i="1"/>
  <c r="X17" i="1"/>
  <c r="W17" i="1"/>
  <c r="X13" i="1"/>
  <c r="W13" i="1"/>
  <c r="X29" i="1"/>
  <c r="W29" i="1"/>
  <c r="X91" i="1"/>
  <c r="W91" i="1"/>
  <c r="X87" i="1"/>
  <c r="W87" i="1"/>
  <c r="X85" i="1"/>
  <c r="W85" i="1"/>
  <c r="X77" i="1"/>
  <c r="W77" i="1"/>
  <c r="X75" i="1"/>
  <c r="W75" i="1"/>
  <c r="X73" i="1"/>
  <c r="W73" i="1"/>
  <c r="X71" i="1"/>
  <c r="W71" i="1"/>
  <c r="X69" i="1"/>
  <c r="W69" i="1"/>
  <c r="X65" i="1"/>
  <c r="W65" i="1"/>
  <c r="X61" i="1"/>
  <c r="W61" i="1"/>
  <c r="W52" i="1"/>
  <c r="W42" i="1"/>
  <c r="X31" i="1"/>
  <c r="W31" i="1"/>
  <c r="W20" i="1"/>
  <c r="W12" i="1"/>
  <c r="Q59" i="1"/>
  <c r="Q15" i="1"/>
  <c r="Q19" i="1"/>
  <c r="Q37" i="1"/>
  <c r="Q41" i="1"/>
  <c r="R41" i="1" s="1"/>
  <c r="S41" i="1" s="1"/>
  <c r="AE41" i="1" s="1"/>
  <c r="Q45" i="1"/>
  <c r="R45" i="1" s="1"/>
  <c r="S45" i="1" s="1"/>
  <c r="AE45" i="1" s="1"/>
  <c r="Q49" i="1"/>
  <c r="R49" i="1" s="1"/>
  <c r="S49" i="1" s="1"/>
  <c r="AE49" i="1" s="1"/>
  <c r="Q55" i="1"/>
  <c r="Q63" i="1"/>
  <c r="Q79" i="1"/>
  <c r="Q9" i="1"/>
  <c r="Q25" i="1"/>
  <c r="Q33" i="1"/>
  <c r="Q53" i="1"/>
  <c r="R53" i="1" s="1"/>
  <c r="S53" i="1" s="1"/>
  <c r="AE53" i="1" s="1"/>
  <c r="Q7" i="1"/>
  <c r="Q39" i="1"/>
  <c r="R39" i="1" s="1"/>
  <c r="S39" i="1" s="1"/>
  <c r="Q43" i="1"/>
  <c r="R43" i="1" s="1"/>
  <c r="S43" i="1" s="1"/>
  <c r="AE43" i="1" s="1"/>
  <c r="Q47" i="1"/>
  <c r="R47" i="1" s="1"/>
  <c r="S47" i="1" s="1"/>
  <c r="AE47" i="1" s="1"/>
  <c r="Q51" i="1"/>
  <c r="R51" i="1" s="1"/>
  <c r="S51" i="1" s="1"/>
  <c r="AE51" i="1" s="1"/>
  <c r="Q57" i="1"/>
  <c r="Q11" i="1"/>
  <c r="Q89" i="1"/>
  <c r="X6" i="1"/>
  <c r="X90" i="1"/>
  <c r="X88" i="1"/>
  <c r="Q88" i="1"/>
  <c r="X86" i="1"/>
  <c r="Q86" i="1"/>
  <c r="R86" i="1" s="1"/>
  <c r="S86" i="1" s="1"/>
  <c r="AE86" i="1" s="1"/>
  <c r="Q78" i="1"/>
  <c r="Q68" i="1"/>
  <c r="Q54" i="1"/>
  <c r="Q48" i="1"/>
  <c r="R48" i="1" s="1"/>
  <c r="S48" i="1" s="1"/>
  <c r="AE48" i="1" s="1"/>
  <c r="Q44" i="1"/>
  <c r="Q40" i="1"/>
  <c r="R40" i="1" s="1"/>
  <c r="S40" i="1" s="1"/>
  <c r="AE40" i="1" s="1"/>
  <c r="Q38" i="1"/>
  <c r="Q30" i="1"/>
  <c r="Q81" i="1"/>
  <c r="R81" i="1" s="1"/>
  <c r="S81" i="1" s="1"/>
  <c r="AE81" i="1" s="1"/>
  <c r="Q83" i="1"/>
  <c r="R83" i="1" s="1"/>
  <c r="S83" i="1" s="1"/>
  <c r="AE83" i="1" s="1"/>
  <c r="W67" i="1"/>
  <c r="W94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W95" i="1"/>
  <c r="W93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39" i="1" l="1"/>
  <c r="S5" i="1"/>
  <c r="W81" i="1"/>
  <c r="W30" i="1"/>
  <c r="W40" i="1"/>
  <c r="W54" i="1"/>
  <c r="W78" i="1"/>
  <c r="W57" i="1"/>
  <c r="W47" i="1"/>
  <c r="W39" i="1"/>
  <c r="W53" i="1"/>
  <c r="W25" i="1"/>
  <c r="W79" i="1"/>
  <c r="W63" i="1"/>
  <c r="W49" i="1"/>
  <c r="W41" i="1"/>
  <c r="W19" i="1"/>
  <c r="W59" i="1"/>
  <c r="W83" i="1"/>
  <c r="W38" i="1"/>
  <c r="W44" i="1"/>
  <c r="W48" i="1"/>
  <c r="W68" i="1"/>
  <c r="W86" i="1"/>
  <c r="W88" i="1"/>
  <c r="W89" i="1"/>
  <c r="W11" i="1"/>
  <c r="W51" i="1"/>
  <c r="W43" i="1"/>
  <c r="W7" i="1"/>
  <c r="R5" i="1"/>
  <c r="W33" i="1"/>
  <c r="W9" i="1"/>
  <c r="W55" i="1"/>
  <c r="W45" i="1"/>
  <c r="W37" i="1"/>
  <c r="W15" i="1"/>
  <c r="W27" i="1"/>
  <c r="Q5" i="1"/>
  <c r="W28" i="1"/>
  <c r="W46" i="1"/>
  <c r="K5" i="1"/>
  <c r="AE5" i="1" l="1"/>
</calcChain>
</file>

<file path=xl/sharedStrings.xml><?xml version="1.0" encoding="utf-8"?>
<sst xmlns="http://schemas.openxmlformats.org/spreadsheetml/2006/main" count="358" uniqueCount="146">
  <si>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</si>
  <si>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</si>
  <si>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</si>
  <si>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</si>
  <si>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</si>
  <si>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</si>
  <si>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</si>
  <si>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</si>
  <si>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</si>
  <si>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</si>
  <si>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</si>
  <si>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</si>
  <si>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</si>
  <si>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</si>
  <si>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</si>
  <si>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</si>
  <si>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</si>
  <si>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</si>
  <si>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</si>
  <si>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</si>
  <si>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</si>
  <si>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</si>
  <si>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</si>
  <si>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14,09,(1)</t>
  </si>
  <si>
    <t>14,09,(2)</t>
  </si>
  <si>
    <t>17,09,</t>
  </si>
  <si>
    <t>10,09,</t>
  </si>
  <si>
    <t>03,09,</t>
  </si>
  <si>
    <t>27,08,</t>
  </si>
  <si>
    <t>20,08,</t>
  </si>
  <si>
    <t>13,08,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</si>
  <si>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</si>
  <si>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</si>
  <si>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</si>
  <si>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</si>
  <si>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</si>
  <si>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</si>
  <si>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</si>
  <si>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</si>
  <si>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</si>
  <si>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</si>
  <si>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</si>
  <si>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</si>
  <si>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</si>
  <si>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</si>
  <si>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</si>
  <si>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</si>
  <si>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</si>
  <si>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</si>
  <si>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</si>
  <si>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</si>
  <si>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</si>
  <si>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</si>
  <si>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</si>
  <si>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</si>
  <si>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</si>
  <si>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</si>
  <si>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</si>
  <si>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</si>
  <si>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</si>
  <si>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</si>
  <si>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</si>
  <si>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</si>
  <si>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</si>
  <si>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</si>
  <si>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</si>
  <si>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</si>
  <si>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</si>
  <si>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</si>
  <si>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</si>
  <si>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</si>
  <si>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</si>
  <si>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24,08,24 200шт. Переместили в Донецк (ЗАЧЕМ???)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</si>
  <si>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</si>
  <si>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</si>
  <si>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</si>
  <si>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</si>
  <si>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</si>
  <si>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</si>
  <si>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</si>
  <si>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</si>
  <si>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</si>
  <si>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</si>
  <si>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</si>
  <si>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</si>
  <si>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</si>
  <si>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</si>
  <si>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</si>
  <si>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</si>
  <si>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</si>
  <si>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</si>
  <si>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</si>
  <si>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</si>
  <si>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</si>
  <si>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</si>
  <si>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</si>
  <si>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</si>
  <si>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</si>
  <si>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</si>
  <si>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</si>
  <si>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</si>
  <si>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</si>
  <si>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</si>
  <si>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</si>
  <si>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</si>
  <si>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</si>
  <si>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</si>
  <si>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</si>
  <si>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</si>
  <si>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</si>
  <si>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</si>
  <si>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</si>
  <si>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</si>
  <si>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не в матрице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</si>
  <si>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</si>
  <si>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</si>
  <si>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</si>
  <si>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</si>
  <si>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</si>
  <si>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</si>
  <si>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</si>
  <si>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</si>
  <si>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</si>
  <si>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</si>
  <si>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</si>
  <si>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</si>
  <si>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</si>
  <si>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</si>
  <si>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</si>
  <si>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</si>
  <si>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</si>
  <si>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</si>
  <si>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14,09 ограничение завода (100 =&gt; 74)</t>
  </si>
  <si>
    <t>потребность команды</t>
  </si>
  <si>
    <t>вывод</t>
  </si>
  <si>
    <t>нужно увеличить продажи / вывод</t>
  </si>
  <si>
    <t>6909 ДЛЯ ДЕТЕЙ сос п/о мгс 0.33кг 8шт.</t>
  </si>
  <si>
    <t>4558 ДОКТОРСКАЯ ГОСТ вар п/о_Л  </t>
  </si>
  <si>
    <t>6324 ДОКТОРСКАЯ ГОСТ вар п/о 0.4кг 8шт.   </t>
  </si>
  <si>
    <t>6802 ОСТАНКИНСКАЯ вар п/о</t>
  </si>
  <si>
    <t>6801 ОСТАНКИНСКАЯ вар п/о 0.4кг 8шт.</t>
  </si>
  <si>
    <t>новинка</t>
  </si>
  <si>
    <t>итого</t>
  </si>
  <si>
    <t>заказ</t>
  </si>
  <si>
    <t>21,09,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</si>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</sst>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0" borderId="1" xfId="1" applyNumberFormat="1" applyFont="1"/>
    <xf numFmtId="164" fontId="1" fillId="7" borderId="1" xfId="1" applyNumberFormat="1" applyFill="1"/>
    <xf numFmtId="164" fontId="1" fillId="6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8" borderId="1" xfId="1" applyNumberFormat="1" applyFont="1" applyFill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14" sqref="V14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140625" style="8" customWidth="1"/>
    <col min="8" max="8" width="5.140625" customWidth="1"/>
    <col min="9" max="9" width="16.28515625" customWidth="1"/>
    <col min="10" max="11" width="6.5703125" customWidth="1"/>
    <col min="12" max="13" width="1.140625" customWidth="1"/>
    <col min="14" max="21" width="6.5703125" customWidth="1"/>
    <col min="22" max="22" width="21.7109375" customWidth="1"/>
    <col min="23" max="24" width="5.28515625" customWidth="1"/>
    <col min="25" max="29" width="6.140625" customWidth="1"/>
    <col min="30" max="30" width="42.57031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142</v>
      </c>
      <c r="S3" s="3" t="s">
        <v>143</v>
      </c>
      <c r="T3" s="3" t="s">
        <v>143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144</v>
      </c>
      <c r="T4" s="1" t="s">
        <v>145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144</v>
      </c>
      <c r="AF4" s="1" t="s">
        <v>145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15554.750000000002</v>
      </c>
      <c r="F5" s="4">
        <f>SUM(F6:F498)</f>
        <v>13568.749</v>
      </c>
      <c r="G5" s="6"/>
      <c r="H5" s="1"/>
      <c r="I5" s="1"/>
      <c r="J5" s="4">
        <f t="shared" ref="J5:U5" si="0">SUM(J6:J498)</f>
        <v>15682.539999999999</v>
      </c>
      <c r="K5" s="4">
        <f t="shared" si="0"/>
        <v>-127.79000000000016</v>
      </c>
      <c r="L5" s="4">
        <f t="shared" si="0"/>
        <v>0</v>
      </c>
      <c r="M5" s="4">
        <f t="shared" si="0"/>
        <v>0</v>
      </c>
      <c r="N5" s="4">
        <f t="shared" si="0"/>
        <v>25109</v>
      </c>
      <c r="O5" s="4">
        <f t="shared" si="0"/>
        <v>1600</v>
      </c>
      <c r="P5" s="4">
        <f t="shared" si="0"/>
        <v>3110.9499999999994</v>
      </c>
      <c r="Q5" s="4">
        <f t="shared" si="0"/>
        <v>8235.2034000000021</v>
      </c>
      <c r="R5" s="4">
        <f t="shared" si="0"/>
        <v>11492</v>
      </c>
      <c r="S5" s="4">
        <f t="shared" si="0"/>
        <v>9092</v>
      </c>
      <c r="T5" s="4">
        <f t="shared" si="0"/>
        <v>2400</v>
      </c>
      <c r="U5" s="4">
        <f t="shared" si="0"/>
        <v>10640</v>
      </c>
      <c r="V5" s="1"/>
      <c r="W5" s="1"/>
      <c r="X5" s="1"/>
      <c r="Y5" s="4">
        <f>SUM(Y6:Y498)</f>
        <v>3633.2530000000015</v>
      </c>
      <c r="Z5" s="4">
        <f>SUM(Z6:Z498)</f>
        <v>3180.6468</v>
      </c>
      <c r="AA5" s="4">
        <f>SUM(AA6:AA498)</f>
        <v>3559.8433999999988</v>
      </c>
      <c r="AB5" s="4">
        <f>SUM(AB6:AB498)</f>
        <v>3422.6474000000003</v>
      </c>
      <c r="AC5" s="4">
        <f>SUM(AC6:AC498)</f>
        <v>3107.6793999999991</v>
      </c>
      <c r="AD5" s="1"/>
      <c r="AE5" s="4">
        <f>SUM(AE6:AE498)</f>
        <v>5774.7199999999993</v>
      </c>
      <c r="AF5" s="4">
        <f>SUM(AF6:AF498)</f>
        <v>1603.3000000000002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25</v>
      </c>
      <c r="D6" s="1">
        <v>248</v>
      </c>
      <c r="E6" s="1">
        <v>157</v>
      </c>
      <c r="F6" s="1">
        <v>115</v>
      </c>
      <c r="G6" s="6">
        <v>0.4</v>
      </c>
      <c r="H6" s="1">
        <v>60</v>
      </c>
      <c r="I6" s="1" t="s">
        <v>33</v>
      </c>
      <c r="J6" s="1">
        <v>193.8</v>
      </c>
      <c r="K6" s="1">
        <f t="shared" ref="K6:K36" si="1">E6-J6</f>
        <v>-36.800000000000011</v>
      </c>
      <c r="L6" s="1"/>
      <c r="M6" s="1"/>
      <c r="N6" s="1">
        <v>750</v>
      </c>
      <c r="O6" s="1"/>
      <c r="P6" s="1">
        <f>E6/5</f>
        <v>31.4</v>
      </c>
      <c r="Q6" s="5"/>
      <c r="R6" s="5">
        <f>ROUND(Q6,0)</f>
        <v>0</v>
      </c>
      <c r="S6" s="5">
        <f>ROUND(R6,0)-T6</f>
        <v>0</v>
      </c>
      <c r="T6" s="5"/>
      <c r="U6" s="5"/>
      <c r="V6" s="1"/>
      <c r="W6" s="1">
        <f>(F6+N6+O6+R6)/P6</f>
        <v>27.547770700636946</v>
      </c>
      <c r="X6" s="1">
        <f>(F6+N6+O6)/P6</f>
        <v>27.547770700636946</v>
      </c>
      <c r="Y6" s="1">
        <v>78.599999999999994</v>
      </c>
      <c r="Z6" s="1">
        <v>43</v>
      </c>
      <c r="AA6" s="1">
        <v>54.8</v>
      </c>
      <c r="AB6" s="1">
        <v>58.2</v>
      </c>
      <c r="AC6" s="1">
        <v>54.4</v>
      </c>
      <c r="AD6" s="14" t="s">
        <v>36</v>
      </c>
      <c r="AE6" s="1">
        <f>S6*G6</f>
        <v>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49</v>
      </c>
      <c r="D7" s="1">
        <v>63.704999999999998</v>
      </c>
      <c r="E7" s="1">
        <v>39.924999999999997</v>
      </c>
      <c r="F7" s="1">
        <v>65.043999999999997</v>
      </c>
      <c r="G7" s="6">
        <v>1</v>
      </c>
      <c r="H7" s="1">
        <v>120</v>
      </c>
      <c r="I7" s="1" t="s">
        <v>33</v>
      </c>
      <c r="J7" s="1">
        <v>38.799999999999997</v>
      </c>
      <c r="K7" s="1">
        <f t="shared" si="1"/>
        <v>1.125</v>
      </c>
      <c r="L7" s="1"/>
      <c r="M7" s="1"/>
      <c r="N7" s="1">
        <v>0</v>
      </c>
      <c r="O7" s="1"/>
      <c r="P7" s="1">
        <f t="shared" ref="P7:P69" si="2">E7/5</f>
        <v>7.9849999999999994</v>
      </c>
      <c r="Q7" s="5">
        <f t="shared" ref="Q7:Q68" si="3">13*P7-O7-N7-F7</f>
        <v>38.760999999999996</v>
      </c>
      <c r="R7" s="5">
        <v>80</v>
      </c>
      <c r="S7" s="5">
        <f t="shared" ref="S7:S26" si="4">ROUND(R7,0)-T7</f>
        <v>80</v>
      </c>
      <c r="T7" s="5"/>
      <c r="U7" s="5"/>
      <c r="V7" s="1"/>
      <c r="W7" s="1">
        <f t="shared" ref="W7:W26" si="5">(F7+N7+O7+R7)/P7</f>
        <v>18.16455854727614</v>
      </c>
      <c r="X7" s="1">
        <f t="shared" ref="X7:X70" si="6">(F7+N7+O7)/P7</f>
        <v>8.1457733249843454</v>
      </c>
      <c r="Y7" s="1">
        <v>5.5389999999999997</v>
      </c>
      <c r="Z7" s="1">
        <v>10.1934</v>
      </c>
      <c r="AA7" s="1">
        <v>8.8071999999999999</v>
      </c>
      <c r="AB7" s="1">
        <v>10.302199999999999</v>
      </c>
      <c r="AC7" s="1">
        <v>9.5616000000000003</v>
      </c>
      <c r="AD7" s="1"/>
      <c r="AE7" s="1">
        <f t="shared" ref="AE7:AE70" si="7">S7*G7</f>
        <v>80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193.96799999999999</v>
      </c>
      <c r="D8" s="1">
        <v>421.56099999999998</v>
      </c>
      <c r="E8" s="1">
        <v>329.73399999999998</v>
      </c>
      <c r="F8" s="1">
        <v>204.70500000000001</v>
      </c>
      <c r="G8" s="6">
        <v>1</v>
      </c>
      <c r="H8" s="1">
        <v>45</v>
      </c>
      <c r="I8" s="1" t="s">
        <v>38</v>
      </c>
      <c r="J8" s="1">
        <v>392</v>
      </c>
      <c r="K8" s="1">
        <f t="shared" si="1"/>
        <v>-62.26600000000002</v>
      </c>
      <c r="L8" s="1"/>
      <c r="M8" s="1"/>
      <c r="N8" s="1">
        <v>700</v>
      </c>
      <c r="O8" s="1">
        <v>170</v>
      </c>
      <c r="P8" s="1">
        <f t="shared" si="2"/>
        <v>65.946799999999996</v>
      </c>
      <c r="Q8" s="5"/>
      <c r="R8" s="5">
        <v>100</v>
      </c>
      <c r="S8" s="5">
        <f t="shared" si="4"/>
        <v>100</v>
      </c>
      <c r="T8" s="5"/>
      <c r="U8" s="5">
        <v>300</v>
      </c>
      <c r="V8" s="1"/>
      <c r="W8" s="1">
        <f t="shared" si="5"/>
        <v>17.812918898263447</v>
      </c>
      <c r="X8" s="1">
        <f t="shared" si="6"/>
        <v>16.296545093924195</v>
      </c>
      <c r="Y8" s="1">
        <v>82.633200000000002</v>
      </c>
      <c r="Z8" s="1">
        <v>78.057000000000002</v>
      </c>
      <c r="AA8" s="1">
        <v>75.8142</v>
      </c>
      <c r="AB8" s="1">
        <v>80.802199999999999</v>
      </c>
      <c r="AC8" s="1">
        <v>87.752600000000001</v>
      </c>
      <c r="AD8" s="1"/>
      <c r="AE8" s="1">
        <f t="shared" si="7"/>
        <v>100</v>
      </c>
      <c r="AF8" s="1">
        <f t="shared" si="8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1050.838</v>
      </c>
      <c r="D9" s="1">
        <v>654.21299999999997</v>
      </c>
      <c r="E9" s="1">
        <v>469.59899999999999</v>
      </c>
      <c r="F9" s="1">
        <v>1125.6600000000001</v>
      </c>
      <c r="G9" s="6">
        <v>1</v>
      </c>
      <c r="H9" s="1">
        <v>60</v>
      </c>
      <c r="I9" s="1" t="s">
        <v>40</v>
      </c>
      <c r="J9" s="1">
        <v>446.7</v>
      </c>
      <c r="K9" s="1">
        <f t="shared" si="1"/>
        <v>22.899000000000001</v>
      </c>
      <c r="L9" s="1"/>
      <c r="M9" s="1"/>
      <c r="N9" s="1">
        <v>0</v>
      </c>
      <c r="O9" s="1"/>
      <c r="P9" s="1">
        <f t="shared" si="2"/>
        <v>93.919799999999995</v>
      </c>
      <c r="Q9" s="5">
        <f>14*P9-O9-N9-F9</f>
        <v>189.21719999999982</v>
      </c>
      <c r="R9" s="5">
        <v>450</v>
      </c>
      <c r="S9" s="5">
        <f t="shared" si="4"/>
        <v>200</v>
      </c>
      <c r="T9" s="5">
        <v>250</v>
      </c>
      <c r="U9" s="5">
        <v>500</v>
      </c>
      <c r="V9" s="1"/>
      <c r="W9" s="1">
        <f t="shared" si="5"/>
        <v>16.77665412405052</v>
      </c>
      <c r="X9" s="1">
        <f t="shared" si="6"/>
        <v>11.985332166380253</v>
      </c>
      <c r="Y9" s="1">
        <v>96.524799999999999</v>
      </c>
      <c r="Z9" s="1">
        <v>90.629199999999997</v>
      </c>
      <c r="AA9" s="1">
        <v>90.727400000000003</v>
      </c>
      <c r="AB9" s="1">
        <v>98.339200000000005</v>
      </c>
      <c r="AC9" s="1">
        <v>102.3788</v>
      </c>
      <c r="AD9" s="1"/>
      <c r="AE9" s="1">
        <f t="shared" si="7"/>
        <v>200</v>
      </c>
      <c r="AF9" s="1">
        <f t="shared" si="8"/>
        <v>250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35</v>
      </c>
      <c r="C10" s="1">
        <v>35.5</v>
      </c>
      <c r="D10" s="1">
        <v>73.125</v>
      </c>
      <c r="E10" s="1">
        <v>17.696000000000002</v>
      </c>
      <c r="F10" s="1">
        <v>81.894999999999996</v>
      </c>
      <c r="G10" s="6">
        <v>1</v>
      </c>
      <c r="H10" s="1">
        <v>120</v>
      </c>
      <c r="I10" s="1" t="s">
        <v>33</v>
      </c>
      <c r="J10" s="1">
        <v>18</v>
      </c>
      <c r="K10" s="1">
        <f t="shared" si="1"/>
        <v>-0.30399999999999849</v>
      </c>
      <c r="L10" s="1"/>
      <c r="M10" s="1"/>
      <c r="N10" s="1">
        <v>30</v>
      </c>
      <c r="O10" s="1"/>
      <c r="P10" s="1">
        <f t="shared" si="2"/>
        <v>3.5392000000000001</v>
      </c>
      <c r="Q10" s="5"/>
      <c r="R10" s="5">
        <f t="shared" ref="R10:R26" si="9">ROUND(Q10,0)</f>
        <v>0</v>
      </c>
      <c r="S10" s="5">
        <f t="shared" si="4"/>
        <v>0</v>
      </c>
      <c r="T10" s="5"/>
      <c r="U10" s="5"/>
      <c r="V10" s="1"/>
      <c r="W10" s="1">
        <f t="shared" si="5"/>
        <v>31.615901898734176</v>
      </c>
      <c r="X10" s="1">
        <f t="shared" si="6"/>
        <v>31.615901898734176</v>
      </c>
      <c r="Y10" s="1">
        <v>5.4564000000000004</v>
      </c>
      <c r="Z10" s="1">
        <v>7.0616000000000003</v>
      </c>
      <c r="AA10" s="1">
        <v>6.1054000000000004</v>
      </c>
      <c r="AB10" s="1">
        <v>6.1501999999999999</v>
      </c>
      <c r="AC10" s="1">
        <v>3.6334</v>
      </c>
      <c r="AD10" s="14" t="s">
        <v>36</v>
      </c>
      <c r="AE10" s="1">
        <f t="shared" si="7"/>
        <v>0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35</v>
      </c>
      <c r="C11" s="1">
        <v>226.89099999999999</v>
      </c>
      <c r="D11" s="1">
        <v>68.95</v>
      </c>
      <c r="E11" s="1">
        <v>127.392</v>
      </c>
      <c r="F11" s="1">
        <v>154.92099999999999</v>
      </c>
      <c r="G11" s="6">
        <v>1</v>
      </c>
      <c r="H11" s="1">
        <v>60</v>
      </c>
      <c r="I11" s="1" t="s">
        <v>40</v>
      </c>
      <c r="J11" s="1">
        <v>123</v>
      </c>
      <c r="K11" s="1">
        <f t="shared" si="1"/>
        <v>4.3919999999999959</v>
      </c>
      <c r="L11" s="1"/>
      <c r="M11" s="1"/>
      <c r="N11" s="1">
        <v>60</v>
      </c>
      <c r="O11" s="1"/>
      <c r="P11" s="1">
        <f t="shared" si="2"/>
        <v>25.478400000000001</v>
      </c>
      <c r="Q11" s="5">
        <f t="shared" ref="Q11:Q12" si="10">14*P11-O11-N11-F11</f>
        <v>141.77660000000003</v>
      </c>
      <c r="R11" s="5">
        <v>170</v>
      </c>
      <c r="S11" s="5">
        <f t="shared" si="4"/>
        <v>170</v>
      </c>
      <c r="T11" s="5"/>
      <c r="U11" s="5"/>
      <c r="V11" s="1"/>
      <c r="W11" s="1">
        <f t="shared" si="5"/>
        <v>15.107738319517708</v>
      </c>
      <c r="X11" s="1">
        <f t="shared" si="6"/>
        <v>8.43541980658126</v>
      </c>
      <c r="Y11" s="1">
        <v>21.6922</v>
      </c>
      <c r="Z11" s="1">
        <v>19.283200000000001</v>
      </c>
      <c r="AA11" s="1">
        <v>24.333200000000001</v>
      </c>
      <c r="AB11" s="1">
        <v>18.995999999999999</v>
      </c>
      <c r="AC11" s="1">
        <v>17.078199999999999</v>
      </c>
      <c r="AD11" s="1"/>
      <c r="AE11" s="1">
        <f t="shared" si="7"/>
        <v>170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35</v>
      </c>
      <c r="C12" s="1">
        <v>508.84199999999998</v>
      </c>
      <c r="D12" s="1">
        <v>365.73200000000003</v>
      </c>
      <c r="E12" s="1">
        <v>445.79</v>
      </c>
      <c r="F12" s="1">
        <v>335.61700000000002</v>
      </c>
      <c r="G12" s="6">
        <v>1</v>
      </c>
      <c r="H12" s="1">
        <v>60</v>
      </c>
      <c r="I12" s="1" t="s">
        <v>40</v>
      </c>
      <c r="J12" s="1">
        <v>436.8</v>
      </c>
      <c r="K12" s="1">
        <f t="shared" si="1"/>
        <v>8.9900000000000091</v>
      </c>
      <c r="L12" s="1"/>
      <c r="M12" s="1"/>
      <c r="N12" s="1">
        <v>430</v>
      </c>
      <c r="O12" s="1">
        <v>170</v>
      </c>
      <c r="P12" s="1">
        <f t="shared" si="2"/>
        <v>89.158000000000001</v>
      </c>
      <c r="Q12" s="5">
        <f t="shared" si="10"/>
        <v>312.59499999999997</v>
      </c>
      <c r="R12" s="5">
        <v>490</v>
      </c>
      <c r="S12" s="5">
        <f t="shared" si="4"/>
        <v>340</v>
      </c>
      <c r="T12" s="5">
        <v>150</v>
      </c>
      <c r="U12" s="5">
        <v>450</v>
      </c>
      <c r="V12" s="1"/>
      <c r="W12" s="1">
        <f t="shared" si="5"/>
        <v>15.989782184436617</v>
      </c>
      <c r="X12" s="1">
        <f t="shared" si="6"/>
        <v>10.493920904461742</v>
      </c>
      <c r="Y12" s="1">
        <v>81.365600000000001</v>
      </c>
      <c r="Z12" s="1">
        <v>76.671000000000006</v>
      </c>
      <c r="AA12" s="1">
        <v>81.058999999999997</v>
      </c>
      <c r="AB12" s="1">
        <v>90.540199999999999</v>
      </c>
      <c r="AC12" s="1">
        <v>82.931200000000004</v>
      </c>
      <c r="AD12" s="1"/>
      <c r="AE12" s="1">
        <f t="shared" si="7"/>
        <v>340</v>
      </c>
      <c r="AF12" s="1">
        <f t="shared" si="8"/>
        <v>150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32</v>
      </c>
      <c r="C13" s="1">
        <v>344</v>
      </c>
      <c r="D13" s="1">
        <v>48</v>
      </c>
      <c r="E13" s="1">
        <v>225</v>
      </c>
      <c r="F13" s="1">
        <v>111</v>
      </c>
      <c r="G13" s="6">
        <v>0.25</v>
      </c>
      <c r="H13" s="1">
        <v>120</v>
      </c>
      <c r="I13" s="1" t="s">
        <v>33</v>
      </c>
      <c r="J13" s="1">
        <v>227</v>
      </c>
      <c r="K13" s="1">
        <f t="shared" si="1"/>
        <v>-2</v>
      </c>
      <c r="L13" s="1"/>
      <c r="M13" s="1"/>
      <c r="N13" s="1">
        <v>550</v>
      </c>
      <c r="O13" s="1"/>
      <c r="P13" s="1">
        <f t="shared" si="2"/>
        <v>45</v>
      </c>
      <c r="Q13" s="5"/>
      <c r="R13" s="5">
        <v>150</v>
      </c>
      <c r="S13" s="5">
        <f t="shared" si="4"/>
        <v>0</v>
      </c>
      <c r="T13" s="5">
        <v>150</v>
      </c>
      <c r="U13" s="5">
        <v>200</v>
      </c>
      <c r="V13" s="1"/>
      <c r="W13" s="1">
        <f t="shared" si="5"/>
        <v>18.022222222222222</v>
      </c>
      <c r="X13" s="1">
        <f t="shared" si="6"/>
        <v>14.688888888888888</v>
      </c>
      <c r="Y13" s="1">
        <v>59.4</v>
      </c>
      <c r="Z13" s="1">
        <v>39.799999999999997</v>
      </c>
      <c r="AA13" s="1">
        <v>53.2</v>
      </c>
      <c r="AB13" s="1">
        <v>58.6</v>
      </c>
      <c r="AC13" s="1">
        <v>54.6</v>
      </c>
      <c r="AD13" s="1"/>
      <c r="AE13" s="1">
        <f t="shared" si="7"/>
        <v>0</v>
      </c>
      <c r="AF13" s="1">
        <f t="shared" si="8"/>
        <v>37.5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35</v>
      </c>
      <c r="C14" s="1">
        <v>216.33600000000001</v>
      </c>
      <c r="D14" s="1">
        <v>551.69799999999998</v>
      </c>
      <c r="E14" s="1">
        <v>355.90600000000001</v>
      </c>
      <c r="F14" s="1">
        <v>344.93200000000002</v>
      </c>
      <c r="G14" s="6">
        <v>1</v>
      </c>
      <c r="H14" s="1">
        <v>45</v>
      </c>
      <c r="I14" s="1" t="s">
        <v>38</v>
      </c>
      <c r="J14" s="1">
        <v>387.24</v>
      </c>
      <c r="K14" s="1">
        <f t="shared" si="1"/>
        <v>-31.334000000000003</v>
      </c>
      <c r="L14" s="1"/>
      <c r="M14" s="1"/>
      <c r="N14" s="1">
        <v>550</v>
      </c>
      <c r="O14" s="1">
        <v>180</v>
      </c>
      <c r="P14" s="1">
        <f t="shared" si="2"/>
        <v>71.181200000000004</v>
      </c>
      <c r="Q14" s="5"/>
      <c r="R14" s="5">
        <f t="shared" si="9"/>
        <v>0</v>
      </c>
      <c r="S14" s="5">
        <f t="shared" si="4"/>
        <v>0</v>
      </c>
      <c r="T14" s="5"/>
      <c r="U14" s="5"/>
      <c r="V14" s="1"/>
      <c r="W14" s="1">
        <f t="shared" si="5"/>
        <v>15.101346984878029</v>
      </c>
      <c r="X14" s="1">
        <f t="shared" si="6"/>
        <v>15.101346984878029</v>
      </c>
      <c r="Y14" s="1">
        <v>84.749200000000002</v>
      </c>
      <c r="Z14" s="1">
        <v>79.324600000000004</v>
      </c>
      <c r="AA14" s="1">
        <v>78.248800000000003</v>
      </c>
      <c r="AB14" s="1">
        <v>80.997399999999999</v>
      </c>
      <c r="AC14" s="1">
        <v>76.503</v>
      </c>
      <c r="AD14" s="1"/>
      <c r="AE14" s="1">
        <f t="shared" si="7"/>
        <v>0</v>
      </c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35</v>
      </c>
      <c r="C15" s="1">
        <v>137</v>
      </c>
      <c r="D15" s="1">
        <v>25.774000000000001</v>
      </c>
      <c r="E15" s="1">
        <v>132.453</v>
      </c>
      <c r="F15" s="1"/>
      <c r="G15" s="6">
        <v>1</v>
      </c>
      <c r="H15" s="1">
        <v>60</v>
      </c>
      <c r="I15" s="1" t="s">
        <v>33</v>
      </c>
      <c r="J15" s="1">
        <v>137.9</v>
      </c>
      <c r="K15" s="1">
        <f t="shared" si="1"/>
        <v>-5.4470000000000027</v>
      </c>
      <c r="L15" s="1"/>
      <c r="M15" s="1"/>
      <c r="N15" s="1">
        <v>250</v>
      </c>
      <c r="O15" s="1"/>
      <c r="P15" s="1">
        <f t="shared" si="2"/>
        <v>26.490600000000001</v>
      </c>
      <c r="Q15" s="5">
        <f t="shared" si="3"/>
        <v>94.377799999999979</v>
      </c>
      <c r="R15" s="5">
        <v>180</v>
      </c>
      <c r="S15" s="5">
        <f t="shared" si="4"/>
        <v>130</v>
      </c>
      <c r="T15" s="5">
        <v>50</v>
      </c>
      <c r="U15" s="5">
        <v>200</v>
      </c>
      <c r="V15" s="1"/>
      <c r="W15" s="1">
        <f t="shared" si="5"/>
        <v>16.232172921715627</v>
      </c>
      <c r="X15" s="1">
        <f t="shared" si="6"/>
        <v>9.4373098382067599</v>
      </c>
      <c r="Y15" s="1">
        <v>29.251799999999999</v>
      </c>
      <c r="Z15" s="1">
        <v>22.982800000000001</v>
      </c>
      <c r="AA15" s="1">
        <v>29.224</v>
      </c>
      <c r="AB15" s="1">
        <v>38.783200000000001</v>
      </c>
      <c r="AC15" s="1">
        <v>38.498199999999997</v>
      </c>
      <c r="AD15" s="1"/>
      <c r="AE15" s="1">
        <f t="shared" si="7"/>
        <v>130</v>
      </c>
      <c r="AF15" s="1">
        <f t="shared" si="8"/>
        <v>50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32</v>
      </c>
      <c r="C16" s="1">
        <v>333</v>
      </c>
      <c r="D16" s="1">
        <v>96</v>
      </c>
      <c r="E16" s="1">
        <v>194</v>
      </c>
      <c r="F16" s="1">
        <v>136</v>
      </c>
      <c r="G16" s="6">
        <v>0.25</v>
      </c>
      <c r="H16" s="1">
        <v>120</v>
      </c>
      <c r="I16" s="1" t="s">
        <v>33</v>
      </c>
      <c r="J16" s="1">
        <v>188</v>
      </c>
      <c r="K16" s="1">
        <f t="shared" si="1"/>
        <v>6</v>
      </c>
      <c r="L16" s="1"/>
      <c r="M16" s="1"/>
      <c r="N16" s="1">
        <v>650</v>
      </c>
      <c r="O16" s="1"/>
      <c r="P16" s="1">
        <f t="shared" si="2"/>
        <v>38.799999999999997</v>
      </c>
      <c r="Q16" s="5"/>
      <c r="R16" s="5">
        <f t="shared" si="9"/>
        <v>0</v>
      </c>
      <c r="S16" s="5">
        <f t="shared" si="4"/>
        <v>0</v>
      </c>
      <c r="T16" s="5"/>
      <c r="U16" s="5"/>
      <c r="V16" s="1"/>
      <c r="W16" s="1">
        <f t="shared" si="5"/>
        <v>20.257731958762889</v>
      </c>
      <c r="X16" s="1">
        <f t="shared" si="6"/>
        <v>20.257731958762889</v>
      </c>
      <c r="Y16" s="1">
        <v>70.599999999999994</v>
      </c>
      <c r="Z16" s="1">
        <v>51.2</v>
      </c>
      <c r="AA16" s="1">
        <v>58.2</v>
      </c>
      <c r="AB16" s="1">
        <v>59</v>
      </c>
      <c r="AC16" s="1">
        <v>48.2</v>
      </c>
      <c r="AD16" s="14" t="s">
        <v>36</v>
      </c>
      <c r="AE16" s="1">
        <f t="shared" si="7"/>
        <v>0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32</v>
      </c>
      <c r="C17" s="1">
        <v>117</v>
      </c>
      <c r="D17" s="1"/>
      <c r="E17" s="1">
        <v>35</v>
      </c>
      <c r="F17" s="1">
        <v>69</v>
      </c>
      <c r="G17" s="6">
        <v>0.4</v>
      </c>
      <c r="H17" s="1">
        <v>60</v>
      </c>
      <c r="I17" s="1" t="s">
        <v>33</v>
      </c>
      <c r="J17" s="1">
        <v>40</v>
      </c>
      <c r="K17" s="1">
        <f t="shared" si="1"/>
        <v>-5</v>
      </c>
      <c r="L17" s="1"/>
      <c r="M17" s="1"/>
      <c r="N17" s="1">
        <v>180</v>
      </c>
      <c r="O17" s="1"/>
      <c r="P17" s="1">
        <f t="shared" si="2"/>
        <v>7</v>
      </c>
      <c r="Q17" s="5"/>
      <c r="R17" s="5">
        <f t="shared" si="9"/>
        <v>0</v>
      </c>
      <c r="S17" s="5">
        <f t="shared" si="4"/>
        <v>0</v>
      </c>
      <c r="T17" s="5"/>
      <c r="U17" s="19"/>
      <c r="V17" s="14"/>
      <c r="W17" s="1">
        <f t="shared" si="5"/>
        <v>35.571428571428569</v>
      </c>
      <c r="X17" s="1">
        <f t="shared" si="6"/>
        <v>35.571428571428569</v>
      </c>
      <c r="Y17" s="1">
        <v>22</v>
      </c>
      <c r="Z17" s="1">
        <v>8.6</v>
      </c>
      <c r="AA17" s="1">
        <v>24.6</v>
      </c>
      <c r="AB17" s="1">
        <v>8.1999999999999993</v>
      </c>
      <c r="AC17" s="1">
        <v>13.2</v>
      </c>
      <c r="AD17" s="14" t="s">
        <v>36</v>
      </c>
      <c r="AE17" s="1">
        <f t="shared" si="7"/>
        <v>0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35</v>
      </c>
      <c r="C18" s="1">
        <v>159.69499999999999</v>
      </c>
      <c r="D18" s="1">
        <v>618.83100000000002</v>
      </c>
      <c r="E18" s="1">
        <v>321.173</v>
      </c>
      <c r="F18" s="1">
        <v>400.71199999999999</v>
      </c>
      <c r="G18" s="6">
        <v>1</v>
      </c>
      <c r="H18" s="1">
        <v>45</v>
      </c>
      <c r="I18" s="1" t="s">
        <v>38</v>
      </c>
      <c r="J18" s="1">
        <v>372</v>
      </c>
      <c r="K18" s="1">
        <f t="shared" si="1"/>
        <v>-50.826999999999998</v>
      </c>
      <c r="L18" s="1"/>
      <c r="M18" s="1"/>
      <c r="N18" s="1">
        <v>550</v>
      </c>
      <c r="O18" s="1">
        <v>180</v>
      </c>
      <c r="P18" s="1">
        <f t="shared" si="2"/>
        <v>64.2346</v>
      </c>
      <c r="Q18" s="5"/>
      <c r="R18" s="5">
        <v>50</v>
      </c>
      <c r="S18" s="5">
        <f t="shared" si="4"/>
        <v>50</v>
      </c>
      <c r="T18" s="5"/>
      <c r="U18" s="5">
        <v>200</v>
      </c>
      <c r="V18" s="1"/>
      <c r="W18" s="1">
        <f t="shared" si="5"/>
        <v>18.381246244235971</v>
      </c>
      <c r="X18" s="1">
        <f t="shared" si="6"/>
        <v>17.602849554601413</v>
      </c>
      <c r="Y18" s="1">
        <v>84.984999999999999</v>
      </c>
      <c r="Z18" s="1">
        <v>90.698400000000007</v>
      </c>
      <c r="AA18" s="1">
        <v>78.057400000000001</v>
      </c>
      <c r="AB18" s="1">
        <v>80.999200000000002</v>
      </c>
      <c r="AC18" s="1">
        <v>81.351400000000012</v>
      </c>
      <c r="AD18" s="1"/>
      <c r="AE18" s="1">
        <f t="shared" si="7"/>
        <v>50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32</v>
      </c>
      <c r="C19" s="1">
        <v>320</v>
      </c>
      <c r="D19" s="1">
        <v>192</v>
      </c>
      <c r="E19" s="1">
        <v>357</v>
      </c>
      <c r="F19" s="1">
        <v>66</v>
      </c>
      <c r="G19" s="6">
        <v>0.12</v>
      </c>
      <c r="H19" s="1">
        <v>60</v>
      </c>
      <c r="I19" s="1" t="s">
        <v>33</v>
      </c>
      <c r="J19" s="1">
        <v>335</v>
      </c>
      <c r="K19" s="1">
        <f t="shared" si="1"/>
        <v>22</v>
      </c>
      <c r="L19" s="1"/>
      <c r="M19" s="1"/>
      <c r="N19" s="1">
        <v>610</v>
      </c>
      <c r="O19" s="1"/>
      <c r="P19" s="1">
        <f t="shared" si="2"/>
        <v>71.400000000000006</v>
      </c>
      <c r="Q19" s="5">
        <f t="shared" si="3"/>
        <v>252.20000000000005</v>
      </c>
      <c r="R19" s="5">
        <v>320</v>
      </c>
      <c r="S19" s="5">
        <f t="shared" si="4"/>
        <v>250</v>
      </c>
      <c r="T19" s="5">
        <v>70</v>
      </c>
      <c r="U19" s="5">
        <v>450</v>
      </c>
      <c r="V19" s="1"/>
      <c r="W19" s="1">
        <f t="shared" si="5"/>
        <v>13.949579831932772</v>
      </c>
      <c r="X19" s="1">
        <f t="shared" si="6"/>
        <v>9.4677871148459385</v>
      </c>
      <c r="Y19" s="1">
        <v>80</v>
      </c>
      <c r="Z19" s="1">
        <v>64.400000000000006</v>
      </c>
      <c r="AA19" s="1">
        <v>78.135999999999996</v>
      </c>
      <c r="AB19" s="1">
        <v>92</v>
      </c>
      <c r="AC19" s="1">
        <v>60</v>
      </c>
      <c r="AD19" s="1"/>
      <c r="AE19" s="1">
        <f t="shared" si="7"/>
        <v>30</v>
      </c>
      <c r="AF19" s="1">
        <f t="shared" si="8"/>
        <v>8.4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35</v>
      </c>
      <c r="C20" s="1">
        <v>382.35500000000002</v>
      </c>
      <c r="D20" s="1">
        <v>41.707999999999998</v>
      </c>
      <c r="E20" s="1">
        <v>238.95099999999999</v>
      </c>
      <c r="F20" s="1">
        <v>133.27500000000001</v>
      </c>
      <c r="G20" s="6">
        <v>1</v>
      </c>
      <c r="H20" s="1">
        <v>45</v>
      </c>
      <c r="I20" s="1" t="s">
        <v>38</v>
      </c>
      <c r="J20" s="1">
        <v>228</v>
      </c>
      <c r="K20" s="1">
        <f t="shared" si="1"/>
        <v>10.950999999999993</v>
      </c>
      <c r="L20" s="1"/>
      <c r="M20" s="1"/>
      <c r="N20" s="1">
        <v>310</v>
      </c>
      <c r="O20" s="1"/>
      <c r="P20" s="1">
        <f t="shared" si="2"/>
        <v>47.790199999999999</v>
      </c>
      <c r="Q20" s="5">
        <f>14*P20-O20-N20-F20</f>
        <v>225.78779999999992</v>
      </c>
      <c r="R20" s="5">
        <v>250</v>
      </c>
      <c r="S20" s="5">
        <f t="shared" si="4"/>
        <v>200</v>
      </c>
      <c r="T20" s="5">
        <v>50</v>
      </c>
      <c r="U20" s="5">
        <v>250</v>
      </c>
      <c r="V20" s="1"/>
      <c r="W20" s="1">
        <f t="shared" si="5"/>
        <v>14.506635251578775</v>
      </c>
      <c r="X20" s="1">
        <f t="shared" si="6"/>
        <v>9.2754372235311848</v>
      </c>
      <c r="Y20" s="1">
        <v>44.382199999999997</v>
      </c>
      <c r="Z20" s="1">
        <v>18.159400000000002</v>
      </c>
      <c r="AA20" s="1">
        <v>40.181399999999996</v>
      </c>
      <c r="AB20" s="1">
        <v>56.997599999999998</v>
      </c>
      <c r="AC20" s="1">
        <v>24.5426</v>
      </c>
      <c r="AD20" s="1"/>
      <c r="AE20" s="1">
        <f t="shared" si="7"/>
        <v>200</v>
      </c>
      <c r="AF20" s="1">
        <f t="shared" si="8"/>
        <v>50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32</v>
      </c>
      <c r="C21" s="1">
        <v>307</v>
      </c>
      <c r="D21" s="1"/>
      <c r="E21" s="1">
        <v>217</v>
      </c>
      <c r="F21" s="1">
        <v>6</v>
      </c>
      <c r="G21" s="6">
        <v>0.25</v>
      </c>
      <c r="H21" s="1">
        <v>120</v>
      </c>
      <c r="I21" s="1" t="s">
        <v>33</v>
      </c>
      <c r="J21" s="1">
        <v>214</v>
      </c>
      <c r="K21" s="1">
        <f t="shared" si="1"/>
        <v>3</v>
      </c>
      <c r="L21" s="1"/>
      <c r="M21" s="1"/>
      <c r="N21" s="1">
        <v>730</v>
      </c>
      <c r="O21" s="1"/>
      <c r="P21" s="1">
        <f t="shared" si="2"/>
        <v>43.4</v>
      </c>
      <c r="Q21" s="5"/>
      <c r="R21" s="5">
        <v>80</v>
      </c>
      <c r="S21" s="5">
        <f t="shared" si="4"/>
        <v>80</v>
      </c>
      <c r="T21" s="5"/>
      <c r="U21" s="5">
        <v>200</v>
      </c>
      <c r="V21" s="1"/>
      <c r="W21" s="1">
        <f t="shared" si="5"/>
        <v>18.801843317972352</v>
      </c>
      <c r="X21" s="1">
        <f t="shared" si="6"/>
        <v>16.958525345622121</v>
      </c>
      <c r="Y21" s="1">
        <v>72.599999999999994</v>
      </c>
      <c r="Z21" s="1">
        <v>50.4</v>
      </c>
      <c r="AA21" s="1">
        <v>69.400000000000006</v>
      </c>
      <c r="AB21" s="1">
        <v>59</v>
      </c>
      <c r="AC21" s="1">
        <v>61</v>
      </c>
      <c r="AD21" s="1"/>
      <c r="AE21" s="1">
        <f t="shared" si="7"/>
        <v>20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35</v>
      </c>
      <c r="C22" s="1">
        <v>80.87</v>
      </c>
      <c r="D22" s="1"/>
      <c r="E22" s="1">
        <v>26.667999999999999</v>
      </c>
      <c r="F22" s="1">
        <v>46.98</v>
      </c>
      <c r="G22" s="6">
        <v>1</v>
      </c>
      <c r="H22" s="1">
        <v>120</v>
      </c>
      <c r="I22" s="1" t="s">
        <v>33</v>
      </c>
      <c r="J22" s="1">
        <v>27.5</v>
      </c>
      <c r="K22" s="1">
        <f t="shared" si="1"/>
        <v>-0.83200000000000074</v>
      </c>
      <c r="L22" s="1"/>
      <c r="M22" s="1"/>
      <c r="N22" s="1">
        <v>50</v>
      </c>
      <c r="O22" s="1"/>
      <c r="P22" s="1">
        <f t="shared" si="2"/>
        <v>5.3335999999999997</v>
      </c>
      <c r="Q22" s="5"/>
      <c r="R22" s="5">
        <v>50</v>
      </c>
      <c r="S22" s="5">
        <f t="shared" si="4"/>
        <v>50</v>
      </c>
      <c r="T22" s="5"/>
      <c r="U22" s="5">
        <v>50</v>
      </c>
      <c r="V22" s="1"/>
      <c r="W22" s="1">
        <f t="shared" si="5"/>
        <v>27.557372131393429</v>
      </c>
      <c r="X22" s="1">
        <f t="shared" si="6"/>
        <v>18.1828408579571</v>
      </c>
      <c r="Y22" s="1">
        <v>7.0895999999999999</v>
      </c>
      <c r="Z22" s="1">
        <v>5.9484000000000004</v>
      </c>
      <c r="AA22" s="1">
        <v>0.50039999999999996</v>
      </c>
      <c r="AB22" s="1">
        <v>7.3013999999999992</v>
      </c>
      <c r="AC22" s="1">
        <v>5.3482000000000003</v>
      </c>
      <c r="AD22" s="1"/>
      <c r="AE22" s="1">
        <f t="shared" si="7"/>
        <v>50</v>
      </c>
      <c r="AF22" s="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32</v>
      </c>
      <c r="C23" s="1">
        <v>269</v>
      </c>
      <c r="D23" s="1">
        <v>96</v>
      </c>
      <c r="E23" s="1">
        <v>141</v>
      </c>
      <c r="F23" s="1">
        <v>199</v>
      </c>
      <c r="G23" s="6">
        <v>0.4</v>
      </c>
      <c r="H23" s="1">
        <v>45</v>
      </c>
      <c r="I23" s="1" t="s">
        <v>33</v>
      </c>
      <c r="J23" s="1">
        <v>134</v>
      </c>
      <c r="K23" s="1">
        <f t="shared" si="1"/>
        <v>7</v>
      </c>
      <c r="L23" s="1"/>
      <c r="M23" s="1"/>
      <c r="N23" s="1">
        <v>350</v>
      </c>
      <c r="O23" s="1"/>
      <c r="P23" s="1">
        <f t="shared" si="2"/>
        <v>28.2</v>
      </c>
      <c r="Q23" s="5"/>
      <c r="R23" s="5">
        <v>50</v>
      </c>
      <c r="S23" s="5">
        <f t="shared" si="4"/>
        <v>50</v>
      </c>
      <c r="T23" s="5"/>
      <c r="U23" s="5">
        <v>150</v>
      </c>
      <c r="V23" s="1"/>
      <c r="W23" s="1">
        <f t="shared" si="5"/>
        <v>21.24113475177305</v>
      </c>
      <c r="X23" s="1">
        <f t="shared" si="6"/>
        <v>19.468085106382979</v>
      </c>
      <c r="Y23" s="1">
        <v>53.6</v>
      </c>
      <c r="Z23" s="1">
        <v>44.2</v>
      </c>
      <c r="AA23" s="1">
        <v>57.4</v>
      </c>
      <c r="AB23" s="1">
        <v>63.4</v>
      </c>
      <c r="AC23" s="1">
        <v>61.8</v>
      </c>
      <c r="AD23" s="14" t="s">
        <v>36</v>
      </c>
      <c r="AE23" s="1">
        <f t="shared" si="7"/>
        <v>20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35</v>
      </c>
      <c r="C24" s="1">
        <v>123.7</v>
      </c>
      <c r="D24" s="1">
        <v>506.74700000000001</v>
      </c>
      <c r="E24" s="1">
        <v>254.77199999999999</v>
      </c>
      <c r="F24" s="1">
        <v>292.721</v>
      </c>
      <c r="G24" s="6">
        <v>1</v>
      </c>
      <c r="H24" s="1">
        <v>45</v>
      </c>
      <c r="I24" s="1" t="s">
        <v>33</v>
      </c>
      <c r="J24" s="1">
        <v>373</v>
      </c>
      <c r="K24" s="1">
        <f t="shared" si="1"/>
        <v>-118.22800000000001</v>
      </c>
      <c r="L24" s="1"/>
      <c r="M24" s="1"/>
      <c r="N24" s="1">
        <v>400</v>
      </c>
      <c r="O24" s="1">
        <v>150</v>
      </c>
      <c r="P24" s="1">
        <f t="shared" si="2"/>
        <v>50.9544</v>
      </c>
      <c r="Q24" s="5"/>
      <c r="R24" s="5">
        <v>100</v>
      </c>
      <c r="S24" s="5">
        <f t="shared" si="4"/>
        <v>100</v>
      </c>
      <c r="T24" s="5"/>
      <c r="U24" s="5">
        <v>200</v>
      </c>
      <c r="V24" s="1"/>
      <c r="W24" s="1">
        <f t="shared" si="5"/>
        <v>18.501267800229225</v>
      </c>
      <c r="X24" s="1">
        <f t="shared" si="6"/>
        <v>16.538728745702041</v>
      </c>
      <c r="Y24" s="1">
        <v>68.232399999999998</v>
      </c>
      <c r="Z24" s="1">
        <v>64.851599999999991</v>
      </c>
      <c r="AA24" s="1">
        <v>18.771000000000001</v>
      </c>
      <c r="AB24" s="1">
        <v>69.549599999999998</v>
      </c>
      <c r="AC24" s="1">
        <v>70.592200000000005</v>
      </c>
      <c r="AD24" s="1"/>
      <c r="AE24" s="1">
        <f t="shared" si="7"/>
        <v>100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35</v>
      </c>
      <c r="C25" s="1">
        <v>344.04300000000001</v>
      </c>
      <c r="D25" s="1">
        <v>198.459</v>
      </c>
      <c r="E25" s="1">
        <v>296.34100000000001</v>
      </c>
      <c r="F25" s="1">
        <v>180.06</v>
      </c>
      <c r="G25" s="6">
        <v>1</v>
      </c>
      <c r="H25" s="1">
        <v>60</v>
      </c>
      <c r="I25" s="1" t="s">
        <v>40</v>
      </c>
      <c r="J25" s="1">
        <v>285.8</v>
      </c>
      <c r="K25" s="1">
        <f t="shared" si="1"/>
        <v>10.540999999999997</v>
      </c>
      <c r="L25" s="1"/>
      <c r="M25" s="1"/>
      <c r="N25" s="1">
        <v>300</v>
      </c>
      <c r="O25" s="1">
        <v>100</v>
      </c>
      <c r="P25" s="1">
        <f t="shared" si="2"/>
        <v>59.2682</v>
      </c>
      <c r="Q25" s="5">
        <f>14*P25-O25-N25-F25</f>
        <v>249.69480000000004</v>
      </c>
      <c r="R25" s="5">
        <v>450</v>
      </c>
      <c r="S25" s="5">
        <f t="shared" si="4"/>
        <v>250</v>
      </c>
      <c r="T25" s="5">
        <v>200</v>
      </c>
      <c r="U25" s="5">
        <v>450</v>
      </c>
      <c r="V25" s="1"/>
      <c r="W25" s="1">
        <f t="shared" si="5"/>
        <v>17.379640346762681</v>
      </c>
      <c r="X25" s="1">
        <f t="shared" si="6"/>
        <v>9.7870358809614597</v>
      </c>
      <c r="Y25" s="1">
        <v>52.376399999999997</v>
      </c>
      <c r="Z25" s="1">
        <v>45.6798</v>
      </c>
      <c r="AA25" s="1">
        <v>51.705599999999997</v>
      </c>
      <c r="AB25" s="1">
        <v>45.526600000000002</v>
      </c>
      <c r="AC25" s="1">
        <v>56.924799999999991</v>
      </c>
      <c r="AD25" s="1"/>
      <c r="AE25" s="1">
        <f t="shared" si="7"/>
        <v>250</v>
      </c>
      <c r="AF25" s="1">
        <f t="shared" si="8"/>
        <v>200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32</v>
      </c>
      <c r="C26" s="1">
        <v>146</v>
      </c>
      <c r="D26" s="1">
        <v>80</v>
      </c>
      <c r="E26" s="1">
        <v>83</v>
      </c>
      <c r="F26" s="1">
        <v>122</v>
      </c>
      <c r="G26" s="6">
        <v>0.22</v>
      </c>
      <c r="H26" s="1">
        <v>120</v>
      </c>
      <c r="I26" s="1" t="s">
        <v>33</v>
      </c>
      <c r="J26" s="1">
        <v>81</v>
      </c>
      <c r="K26" s="1">
        <f t="shared" si="1"/>
        <v>2</v>
      </c>
      <c r="L26" s="1"/>
      <c r="M26" s="1"/>
      <c r="N26" s="1">
        <v>250</v>
      </c>
      <c r="O26" s="1"/>
      <c r="P26" s="1">
        <f t="shared" si="2"/>
        <v>16.600000000000001</v>
      </c>
      <c r="Q26" s="5"/>
      <c r="R26" s="5">
        <f t="shared" si="9"/>
        <v>0</v>
      </c>
      <c r="S26" s="5">
        <f t="shared" si="4"/>
        <v>0</v>
      </c>
      <c r="T26" s="5"/>
      <c r="U26" s="5">
        <v>100</v>
      </c>
      <c r="V26" s="1"/>
      <c r="W26" s="1">
        <f t="shared" si="5"/>
        <v>22.409638554216865</v>
      </c>
      <c r="X26" s="1">
        <f t="shared" si="6"/>
        <v>22.409638554216865</v>
      </c>
      <c r="Y26" s="1">
        <v>31.8</v>
      </c>
      <c r="Z26" s="1">
        <v>22.6</v>
      </c>
      <c r="AA26" s="1">
        <v>33</v>
      </c>
      <c r="AB26" s="1">
        <v>20.2</v>
      </c>
      <c r="AC26" s="1">
        <v>21</v>
      </c>
      <c r="AD26" s="14" t="s">
        <v>36</v>
      </c>
      <c r="AE26" s="1">
        <f t="shared" si="7"/>
        <v>0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0" t="s">
        <v>58</v>
      </c>
      <c r="B27" s="20" t="s">
        <v>35</v>
      </c>
      <c r="C27" s="20">
        <v>26.789000000000001</v>
      </c>
      <c r="D27" s="20">
        <v>86.531000000000006</v>
      </c>
      <c r="E27" s="20">
        <v>44.435000000000002</v>
      </c>
      <c r="F27" s="20">
        <v>68.885000000000005</v>
      </c>
      <c r="G27" s="21">
        <v>0</v>
      </c>
      <c r="H27" s="20">
        <v>60</v>
      </c>
      <c r="I27" s="20" t="s">
        <v>113</v>
      </c>
      <c r="J27" s="20">
        <v>40.799999999999997</v>
      </c>
      <c r="K27" s="20">
        <f t="shared" si="1"/>
        <v>3.6350000000000051</v>
      </c>
      <c r="L27" s="20"/>
      <c r="M27" s="20"/>
      <c r="N27" s="20">
        <v>0</v>
      </c>
      <c r="O27" s="20"/>
      <c r="P27" s="20">
        <f t="shared" si="2"/>
        <v>8.8870000000000005</v>
      </c>
      <c r="Q27" s="22"/>
      <c r="R27" s="22"/>
      <c r="S27" s="22"/>
      <c r="T27" s="22"/>
      <c r="U27" s="22">
        <v>0</v>
      </c>
      <c r="V27" s="20"/>
      <c r="W27" s="20">
        <f t="shared" ref="W27:W67" si="11">(F27+N27+O27+Q27)/P27</f>
        <v>7.7512096320468098</v>
      </c>
      <c r="X27" s="20">
        <f t="shared" si="6"/>
        <v>7.7512096320468098</v>
      </c>
      <c r="Y27" s="20">
        <v>-0.26</v>
      </c>
      <c r="Z27" s="20">
        <v>5.9931999999999999</v>
      </c>
      <c r="AA27" s="20">
        <v>11.6158</v>
      </c>
      <c r="AB27" s="20">
        <v>12.821999999999999</v>
      </c>
      <c r="AC27" s="20">
        <v>11.633599999999999</v>
      </c>
      <c r="AD27" s="20" t="s">
        <v>134</v>
      </c>
      <c r="AE27" s="20">
        <f t="shared" si="7"/>
        <v>0</v>
      </c>
      <c r="AF27" s="20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59</v>
      </c>
      <c r="B28" s="20" t="s">
        <v>32</v>
      </c>
      <c r="C28" s="20">
        <v>249</v>
      </c>
      <c r="D28" s="20">
        <v>32</v>
      </c>
      <c r="E28" s="20">
        <v>43</v>
      </c>
      <c r="F28" s="20">
        <v>221</v>
      </c>
      <c r="G28" s="21">
        <v>0</v>
      </c>
      <c r="H28" s="20">
        <v>45</v>
      </c>
      <c r="I28" s="20" t="s">
        <v>113</v>
      </c>
      <c r="J28" s="20">
        <v>53</v>
      </c>
      <c r="K28" s="20">
        <f t="shared" si="1"/>
        <v>-10</v>
      </c>
      <c r="L28" s="20"/>
      <c r="M28" s="20"/>
      <c r="N28" s="20">
        <v>200</v>
      </c>
      <c r="O28" s="20"/>
      <c r="P28" s="20">
        <f t="shared" si="2"/>
        <v>8.6</v>
      </c>
      <c r="Q28" s="22"/>
      <c r="R28" s="22"/>
      <c r="S28" s="22"/>
      <c r="T28" s="22"/>
      <c r="U28" s="22">
        <v>0</v>
      </c>
      <c r="V28" s="20"/>
      <c r="W28" s="20">
        <f t="shared" si="11"/>
        <v>48.953488372093027</v>
      </c>
      <c r="X28" s="20">
        <f t="shared" si="6"/>
        <v>48.953488372093027</v>
      </c>
      <c r="Y28" s="20">
        <v>18.2</v>
      </c>
      <c r="Z28" s="20">
        <v>19.2</v>
      </c>
      <c r="AA28" s="20">
        <v>39.4</v>
      </c>
      <c r="AB28" s="20">
        <v>29.6</v>
      </c>
      <c r="AC28" s="20">
        <v>38</v>
      </c>
      <c r="AD28" s="23" t="s">
        <v>135</v>
      </c>
      <c r="AE28" s="20">
        <f t="shared" si="7"/>
        <v>0</v>
      </c>
      <c r="AF28" s="20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35</v>
      </c>
      <c r="C29" s="1">
        <v>280.548</v>
      </c>
      <c r="D29" s="1">
        <v>412.00900000000001</v>
      </c>
      <c r="E29" s="15">
        <f>214.351+E94</f>
        <v>335.59500000000003</v>
      </c>
      <c r="F29" s="1">
        <v>301</v>
      </c>
      <c r="G29" s="6">
        <v>1</v>
      </c>
      <c r="H29" s="1">
        <v>45</v>
      </c>
      <c r="I29" s="1" t="s">
        <v>38</v>
      </c>
      <c r="J29" s="1">
        <v>196</v>
      </c>
      <c r="K29" s="1">
        <f t="shared" si="1"/>
        <v>139.59500000000003</v>
      </c>
      <c r="L29" s="1"/>
      <c r="M29" s="1"/>
      <c r="N29" s="1">
        <v>500</v>
      </c>
      <c r="O29" s="1">
        <v>200</v>
      </c>
      <c r="P29" s="1">
        <f t="shared" si="2"/>
        <v>67.119</v>
      </c>
      <c r="Q29" s="5"/>
      <c r="R29" s="5">
        <f t="shared" ref="R29:R45" si="12">ROUND(Q29,0)</f>
        <v>0</v>
      </c>
      <c r="S29" s="5">
        <f t="shared" ref="S29:S45" si="13">ROUND(R29,0)-T29</f>
        <v>0</v>
      </c>
      <c r="T29" s="5"/>
      <c r="U29" s="5">
        <v>700</v>
      </c>
      <c r="V29" s="1"/>
      <c r="W29" s="1">
        <f t="shared" ref="W29:W45" si="14">(F29+N29+O29+R29)/P29</f>
        <v>14.913809800503584</v>
      </c>
      <c r="X29" s="1">
        <f t="shared" si="6"/>
        <v>14.913809800503584</v>
      </c>
      <c r="Y29" s="1">
        <v>63.253</v>
      </c>
      <c r="Z29" s="1">
        <v>56.864999999999988</v>
      </c>
      <c r="AA29" s="1">
        <v>54.484000000000002</v>
      </c>
      <c r="AB29" s="1">
        <v>49.575599999999987</v>
      </c>
      <c r="AC29" s="1">
        <v>52.535400000000003</v>
      </c>
      <c r="AD29" s="1"/>
      <c r="AE29" s="1">
        <f t="shared" si="7"/>
        <v>0</v>
      </c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32</v>
      </c>
      <c r="C30" s="1">
        <v>271</v>
      </c>
      <c r="D30" s="1">
        <v>48</v>
      </c>
      <c r="E30" s="1">
        <v>182</v>
      </c>
      <c r="F30" s="1">
        <v>86</v>
      </c>
      <c r="G30" s="6">
        <v>0.3</v>
      </c>
      <c r="H30" s="1">
        <v>45</v>
      </c>
      <c r="I30" s="1" t="s">
        <v>33</v>
      </c>
      <c r="J30" s="1">
        <v>197</v>
      </c>
      <c r="K30" s="1">
        <f t="shared" si="1"/>
        <v>-15</v>
      </c>
      <c r="L30" s="1"/>
      <c r="M30" s="1"/>
      <c r="N30" s="18">
        <v>74</v>
      </c>
      <c r="O30" s="1"/>
      <c r="P30" s="1">
        <f t="shared" si="2"/>
        <v>36.4</v>
      </c>
      <c r="Q30" s="5">
        <f t="shared" si="3"/>
        <v>313.2</v>
      </c>
      <c r="R30" s="5">
        <v>350</v>
      </c>
      <c r="S30" s="5">
        <f t="shared" si="13"/>
        <v>300</v>
      </c>
      <c r="T30" s="5">
        <v>50</v>
      </c>
      <c r="U30" s="5">
        <v>400</v>
      </c>
      <c r="V30" s="1"/>
      <c r="W30" s="1">
        <f t="shared" si="14"/>
        <v>14.010989010989011</v>
      </c>
      <c r="X30" s="1">
        <f t="shared" si="6"/>
        <v>4.395604395604396</v>
      </c>
      <c r="Y30" s="1">
        <v>16</v>
      </c>
      <c r="Z30" s="1">
        <v>15</v>
      </c>
      <c r="AA30" s="1">
        <v>37.200000000000003</v>
      </c>
      <c r="AB30" s="1">
        <v>10.199999999999999</v>
      </c>
      <c r="AC30" s="1">
        <v>8</v>
      </c>
      <c r="AD30" s="1" t="s">
        <v>132</v>
      </c>
      <c r="AE30" s="1">
        <f t="shared" si="7"/>
        <v>90</v>
      </c>
      <c r="AF30" s="1">
        <f t="shared" si="8"/>
        <v>15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32</v>
      </c>
      <c r="C31" s="1">
        <v>72</v>
      </c>
      <c r="D31" s="1">
        <v>30</v>
      </c>
      <c r="E31" s="1">
        <v>88</v>
      </c>
      <c r="F31" s="1"/>
      <c r="G31" s="6">
        <v>0.09</v>
      </c>
      <c r="H31" s="1">
        <v>45</v>
      </c>
      <c r="I31" s="1" t="s">
        <v>33</v>
      </c>
      <c r="J31" s="1">
        <v>95</v>
      </c>
      <c r="K31" s="1">
        <f t="shared" si="1"/>
        <v>-7</v>
      </c>
      <c r="L31" s="1"/>
      <c r="M31" s="1"/>
      <c r="N31" s="1">
        <v>240</v>
      </c>
      <c r="O31" s="1"/>
      <c r="P31" s="1">
        <f t="shared" si="2"/>
        <v>17.600000000000001</v>
      </c>
      <c r="Q31" s="5"/>
      <c r="R31" s="5">
        <f t="shared" si="12"/>
        <v>0</v>
      </c>
      <c r="S31" s="5">
        <f t="shared" si="13"/>
        <v>0</v>
      </c>
      <c r="T31" s="5"/>
      <c r="U31" s="5"/>
      <c r="V31" s="1"/>
      <c r="W31" s="1">
        <f t="shared" si="14"/>
        <v>13.636363636363635</v>
      </c>
      <c r="X31" s="1">
        <f t="shared" si="6"/>
        <v>13.636363636363635</v>
      </c>
      <c r="Y31" s="1">
        <v>25.6</v>
      </c>
      <c r="Z31" s="1">
        <v>22</v>
      </c>
      <c r="AA31" s="1">
        <v>28.6</v>
      </c>
      <c r="AB31" s="1">
        <v>22.2</v>
      </c>
      <c r="AC31" s="1">
        <v>21.8</v>
      </c>
      <c r="AD31" s="1"/>
      <c r="AE31" s="1">
        <f t="shared" si="7"/>
        <v>0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35</v>
      </c>
      <c r="C32" s="1">
        <v>499.74799999999999</v>
      </c>
      <c r="D32" s="1">
        <v>274.07499999999999</v>
      </c>
      <c r="E32" s="1">
        <v>429.76400000000001</v>
      </c>
      <c r="F32" s="1">
        <v>274.80500000000001</v>
      </c>
      <c r="G32" s="6">
        <v>1</v>
      </c>
      <c r="H32" s="1">
        <v>45</v>
      </c>
      <c r="I32" s="1" t="s">
        <v>38</v>
      </c>
      <c r="J32" s="1">
        <v>393.5</v>
      </c>
      <c r="K32" s="1">
        <f t="shared" si="1"/>
        <v>36.26400000000001</v>
      </c>
      <c r="L32" s="1"/>
      <c r="M32" s="1"/>
      <c r="N32" s="1">
        <v>510</v>
      </c>
      <c r="O32" s="1">
        <v>150</v>
      </c>
      <c r="P32" s="1">
        <f t="shared" si="2"/>
        <v>85.952799999999996</v>
      </c>
      <c r="Q32" s="5">
        <f t="shared" ref="Q32:Q33" si="15">14*P32-O32-N32-F32</f>
        <v>268.53419999999988</v>
      </c>
      <c r="R32" s="5">
        <v>350</v>
      </c>
      <c r="S32" s="5">
        <f t="shared" si="13"/>
        <v>270</v>
      </c>
      <c r="T32" s="5">
        <v>80</v>
      </c>
      <c r="U32" s="5">
        <v>400</v>
      </c>
      <c r="V32" s="1"/>
      <c r="W32" s="1">
        <f t="shared" si="14"/>
        <v>14.947796930408318</v>
      </c>
      <c r="X32" s="1">
        <f t="shared" si="6"/>
        <v>10.875794622164724</v>
      </c>
      <c r="Y32" s="1">
        <v>85.7072</v>
      </c>
      <c r="Z32" s="1">
        <v>68.793599999999998</v>
      </c>
      <c r="AA32" s="1">
        <v>90.505799999999994</v>
      </c>
      <c r="AB32" s="1">
        <v>73.930199999999985</v>
      </c>
      <c r="AC32" s="1">
        <v>75.412000000000006</v>
      </c>
      <c r="AD32" s="1"/>
      <c r="AE32" s="1">
        <f t="shared" si="7"/>
        <v>270</v>
      </c>
      <c r="AF32" s="1">
        <f t="shared" si="8"/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32</v>
      </c>
      <c r="C33" s="1">
        <v>441</v>
      </c>
      <c r="D33" s="1">
        <v>344</v>
      </c>
      <c r="E33" s="1">
        <v>371</v>
      </c>
      <c r="F33" s="1">
        <v>333</v>
      </c>
      <c r="G33" s="6">
        <v>0.4</v>
      </c>
      <c r="H33" s="1">
        <v>60</v>
      </c>
      <c r="I33" s="1" t="s">
        <v>40</v>
      </c>
      <c r="J33" s="1">
        <v>366</v>
      </c>
      <c r="K33" s="1">
        <f t="shared" si="1"/>
        <v>5</v>
      </c>
      <c r="L33" s="1"/>
      <c r="M33" s="1"/>
      <c r="N33" s="1">
        <v>590</v>
      </c>
      <c r="O33" s="1"/>
      <c r="P33" s="1">
        <f t="shared" si="2"/>
        <v>74.2</v>
      </c>
      <c r="Q33" s="5">
        <f t="shared" si="15"/>
        <v>115.79999999999995</v>
      </c>
      <c r="R33" s="5">
        <v>200</v>
      </c>
      <c r="S33" s="5">
        <f t="shared" si="13"/>
        <v>120</v>
      </c>
      <c r="T33" s="5">
        <v>80</v>
      </c>
      <c r="U33" s="5">
        <v>200</v>
      </c>
      <c r="V33" s="1"/>
      <c r="W33" s="1">
        <f t="shared" si="14"/>
        <v>15.13477088948787</v>
      </c>
      <c r="X33" s="1">
        <f t="shared" si="6"/>
        <v>12.439353099730457</v>
      </c>
      <c r="Y33" s="1">
        <v>92.2</v>
      </c>
      <c r="Z33" s="1">
        <v>76.8</v>
      </c>
      <c r="AA33" s="1">
        <v>79.599999999999994</v>
      </c>
      <c r="AB33" s="1">
        <v>93.2</v>
      </c>
      <c r="AC33" s="1">
        <v>80</v>
      </c>
      <c r="AD33" s="1"/>
      <c r="AE33" s="1">
        <f t="shared" si="7"/>
        <v>48</v>
      </c>
      <c r="AF33" s="1">
        <f t="shared" si="8"/>
        <v>32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32</v>
      </c>
      <c r="C34" s="1">
        <v>83</v>
      </c>
      <c r="D34" s="1">
        <v>48</v>
      </c>
      <c r="E34" s="15">
        <f>31+E95</f>
        <v>32</v>
      </c>
      <c r="F34" s="1">
        <v>90</v>
      </c>
      <c r="G34" s="6">
        <v>0.5</v>
      </c>
      <c r="H34" s="1">
        <v>60</v>
      </c>
      <c r="I34" s="1" t="s">
        <v>33</v>
      </c>
      <c r="J34" s="1">
        <v>33</v>
      </c>
      <c r="K34" s="1">
        <f t="shared" si="1"/>
        <v>-1</v>
      </c>
      <c r="L34" s="1"/>
      <c r="M34" s="1"/>
      <c r="N34" s="1">
        <v>150</v>
      </c>
      <c r="O34" s="1"/>
      <c r="P34" s="1">
        <f t="shared" si="2"/>
        <v>6.4</v>
      </c>
      <c r="Q34" s="5"/>
      <c r="R34" s="5">
        <f t="shared" si="12"/>
        <v>0</v>
      </c>
      <c r="S34" s="5">
        <f t="shared" si="13"/>
        <v>0</v>
      </c>
      <c r="T34" s="5"/>
      <c r="U34" s="5"/>
      <c r="V34" s="1"/>
      <c r="W34" s="1">
        <f t="shared" si="14"/>
        <v>37.5</v>
      </c>
      <c r="X34" s="1">
        <f t="shared" si="6"/>
        <v>37.5</v>
      </c>
      <c r="Y34" s="1">
        <v>17</v>
      </c>
      <c r="Z34" s="1">
        <v>12.6</v>
      </c>
      <c r="AA34" s="1">
        <v>23.6</v>
      </c>
      <c r="AB34" s="1">
        <v>4</v>
      </c>
      <c r="AC34" s="1">
        <v>14.6</v>
      </c>
      <c r="AD34" s="16" t="s">
        <v>36</v>
      </c>
      <c r="AE34" s="1">
        <f t="shared" si="7"/>
        <v>0</v>
      </c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32</v>
      </c>
      <c r="C35" s="1">
        <v>128</v>
      </c>
      <c r="D35" s="1"/>
      <c r="E35" s="1">
        <v>10</v>
      </c>
      <c r="F35" s="1">
        <v>113</v>
      </c>
      <c r="G35" s="6">
        <v>0.5</v>
      </c>
      <c r="H35" s="1">
        <v>60</v>
      </c>
      <c r="I35" s="1" t="s">
        <v>33</v>
      </c>
      <c r="J35" s="1">
        <v>10</v>
      </c>
      <c r="K35" s="1">
        <f t="shared" si="1"/>
        <v>0</v>
      </c>
      <c r="L35" s="1"/>
      <c r="M35" s="1"/>
      <c r="N35" s="1">
        <v>0</v>
      </c>
      <c r="O35" s="1"/>
      <c r="P35" s="1">
        <f t="shared" si="2"/>
        <v>2</v>
      </c>
      <c r="Q35" s="5"/>
      <c r="R35" s="5">
        <f t="shared" si="12"/>
        <v>0</v>
      </c>
      <c r="S35" s="5">
        <f t="shared" si="13"/>
        <v>0</v>
      </c>
      <c r="T35" s="5"/>
      <c r="U35" s="5"/>
      <c r="V35" s="1"/>
      <c r="W35" s="1">
        <f t="shared" si="14"/>
        <v>56.5</v>
      </c>
      <c r="X35" s="1">
        <f t="shared" si="6"/>
        <v>56.5</v>
      </c>
      <c r="Y35" s="1">
        <v>5</v>
      </c>
      <c r="Z35" s="1">
        <v>0.8</v>
      </c>
      <c r="AA35" s="1">
        <v>11.6</v>
      </c>
      <c r="AB35" s="1">
        <v>11.2</v>
      </c>
      <c r="AC35" s="1">
        <v>4.2</v>
      </c>
      <c r="AD35" s="16" t="s">
        <v>36</v>
      </c>
      <c r="AE35" s="1">
        <f t="shared" si="7"/>
        <v>0</v>
      </c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32</v>
      </c>
      <c r="C36" s="1">
        <v>54</v>
      </c>
      <c r="D36" s="1">
        <v>368</v>
      </c>
      <c r="E36" s="1">
        <v>237</v>
      </c>
      <c r="F36" s="1">
        <v>178</v>
      </c>
      <c r="G36" s="6">
        <v>0.4</v>
      </c>
      <c r="H36" s="1">
        <v>60</v>
      </c>
      <c r="I36" s="1" t="s">
        <v>40</v>
      </c>
      <c r="J36" s="1">
        <v>319</v>
      </c>
      <c r="K36" s="1">
        <f t="shared" si="1"/>
        <v>-82</v>
      </c>
      <c r="L36" s="1"/>
      <c r="M36" s="1"/>
      <c r="N36" s="1">
        <v>1150</v>
      </c>
      <c r="O36" s="1"/>
      <c r="P36" s="1">
        <f t="shared" si="2"/>
        <v>47.4</v>
      </c>
      <c r="Q36" s="5"/>
      <c r="R36" s="5">
        <f t="shared" si="12"/>
        <v>0</v>
      </c>
      <c r="S36" s="5">
        <f t="shared" si="13"/>
        <v>0</v>
      </c>
      <c r="T36" s="5"/>
      <c r="U36" s="5"/>
      <c r="V36" s="1"/>
      <c r="W36" s="1">
        <f t="shared" si="14"/>
        <v>28.016877637130804</v>
      </c>
      <c r="X36" s="1">
        <f t="shared" si="6"/>
        <v>28.016877637130804</v>
      </c>
      <c r="Y36" s="1">
        <v>112.8</v>
      </c>
      <c r="Z36" s="1">
        <v>76.8</v>
      </c>
      <c r="AA36" s="1">
        <v>76.400000000000006</v>
      </c>
      <c r="AB36" s="1">
        <v>85.6</v>
      </c>
      <c r="AC36" s="1">
        <v>72.8</v>
      </c>
      <c r="AD36" s="14" t="s">
        <v>36</v>
      </c>
      <c r="AE36" s="1">
        <f t="shared" si="7"/>
        <v>0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32</v>
      </c>
      <c r="C37" s="1">
        <v>240</v>
      </c>
      <c r="D37" s="1">
        <v>328</v>
      </c>
      <c r="E37" s="1">
        <v>326</v>
      </c>
      <c r="F37" s="1">
        <v>242</v>
      </c>
      <c r="G37" s="6">
        <v>0.4</v>
      </c>
      <c r="H37" s="1">
        <v>60</v>
      </c>
      <c r="I37" s="1" t="s">
        <v>33</v>
      </c>
      <c r="J37" s="1">
        <v>334</v>
      </c>
      <c r="K37" s="1">
        <f t="shared" ref="K37:K68" si="16">E37-J37</f>
        <v>-8</v>
      </c>
      <c r="L37" s="1"/>
      <c r="M37" s="1"/>
      <c r="N37" s="1">
        <v>400</v>
      </c>
      <c r="O37" s="1"/>
      <c r="P37" s="1">
        <f t="shared" si="2"/>
        <v>65.2</v>
      </c>
      <c r="Q37" s="5">
        <f t="shared" si="3"/>
        <v>205.60000000000002</v>
      </c>
      <c r="R37" s="5">
        <v>390</v>
      </c>
      <c r="S37" s="5">
        <f t="shared" si="13"/>
        <v>210</v>
      </c>
      <c r="T37" s="5">
        <v>180</v>
      </c>
      <c r="U37" s="5">
        <v>300</v>
      </c>
      <c r="V37" s="1"/>
      <c r="W37" s="1">
        <f t="shared" si="14"/>
        <v>15.828220858895705</v>
      </c>
      <c r="X37" s="1">
        <f t="shared" si="6"/>
        <v>9.8466257668711652</v>
      </c>
      <c r="Y37" s="1">
        <v>21</v>
      </c>
      <c r="Z37" s="1">
        <v>73.599999999999994</v>
      </c>
      <c r="AA37" s="1">
        <v>82</v>
      </c>
      <c r="AB37" s="1">
        <v>57.2</v>
      </c>
      <c r="AC37" s="1">
        <v>39.6</v>
      </c>
      <c r="AD37" s="1"/>
      <c r="AE37" s="1">
        <f t="shared" si="7"/>
        <v>84</v>
      </c>
      <c r="AF37" s="1">
        <f t="shared" si="8"/>
        <v>72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32</v>
      </c>
      <c r="C38" s="1">
        <v>364</v>
      </c>
      <c r="D38" s="1"/>
      <c r="E38" s="1">
        <v>260</v>
      </c>
      <c r="F38" s="1">
        <v>21</v>
      </c>
      <c r="G38" s="6">
        <v>0.1</v>
      </c>
      <c r="H38" s="1">
        <v>45</v>
      </c>
      <c r="I38" s="1" t="s">
        <v>33</v>
      </c>
      <c r="J38" s="1">
        <v>253</v>
      </c>
      <c r="K38" s="1">
        <f t="shared" si="16"/>
        <v>7</v>
      </c>
      <c r="L38" s="1"/>
      <c r="M38" s="1"/>
      <c r="N38" s="1">
        <v>400</v>
      </c>
      <c r="O38" s="1"/>
      <c r="P38" s="1">
        <f t="shared" si="2"/>
        <v>52</v>
      </c>
      <c r="Q38" s="5">
        <f t="shared" si="3"/>
        <v>255</v>
      </c>
      <c r="R38" s="5">
        <v>310</v>
      </c>
      <c r="S38" s="5">
        <f t="shared" si="13"/>
        <v>260</v>
      </c>
      <c r="T38" s="5">
        <v>50</v>
      </c>
      <c r="U38" s="5">
        <v>400</v>
      </c>
      <c r="V38" s="1"/>
      <c r="W38" s="1">
        <f t="shared" si="14"/>
        <v>14.057692307692308</v>
      </c>
      <c r="X38" s="1">
        <f t="shared" si="6"/>
        <v>8.0961538461538467</v>
      </c>
      <c r="Y38" s="1">
        <v>53.2</v>
      </c>
      <c r="Z38" s="1">
        <v>19.2</v>
      </c>
      <c r="AA38" s="1">
        <v>58.2</v>
      </c>
      <c r="AB38" s="1">
        <v>60</v>
      </c>
      <c r="AC38" s="1">
        <v>42.2</v>
      </c>
      <c r="AD38" s="1"/>
      <c r="AE38" s="1">
        <f t="shared" si="7"/>
        <v>26</v>
      </c>
      <c r="AF38" s="1">
        <f t="shared" si="8"/>
        <v>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32</v>
      </c>
      <c r="C39" s="1">
        <v>142</v>
      </c>
      <c r="D39" s="1">
        <v>42</v>
      </c>
      <c r="E39" s="1">
        <v>129</v>
      </c>
      <c r="F39" s="1">
        <v>27</v>
      </c>
      <c r="G39" s="6">
        <v>0.1</v>
      </c>
      <c r="H39" s="1">
        <v>60</v>
      </c>
      <c r="I39" s="1" t="s">
        <v>33</v>
      </c>
      <c r="J39" s="1">
        <v>129</v>
      </c>
      <c r="K39" s="1">
        <f t="shared" si="16"/>
        <v>0</v>
      </c>
      <c r="L39" s="1"/>
      <c r="M39" s="1"/>
      <c r="N39" s="1">
        <v>150</v>
      </c>
      <c r="O39" s="1"/>
      <c r="P39" s="1">
        <f t="shared" si="2"/>
        <v>25.8</v>
      </c>
      <c r="Q39" s="5">
        <f t="shared" si="3"/>
        <v>158.40000000000003</v>
      </c>
      <c r="R39" s="5">
        <f t="shared" si="12"/>
        <v>158</v>
      </c>
      <c r="S39" s="5">
        <f t="shared" si="13"/>
        <v>158</v>
      </c>
      <c r="T39" s="5"/>
      <c r="U39" s="5"/>
      <c r="V39" s="1"/>
      <c r="W39" s="1">
        <f t="shared" si="14"/>
        <v>12.984496124031008</v>
      </c>
      <c r="X39" s="1">
        <f t="shared" si="6"/>
        <v>6.8604651162790695</v>
      </c>
      <c r="Y39" s="1">
        <v>20.2</v>
      </c>
      <c r="Z39" s="1">
        <v>21.2</v>
      </c>
      <c r="AA39" s="1">
        <v>31.6</v>
      </c>
      <c r="AB39" s="1">
        <v>17.2</v>
      </c>
      <c r="AC39" s="1">
        <v>7</v>
      </c>
      <c r="AD39" s="1"/>
      <c r="AE39" s="1">
        <f t="shared" si="7"/>
        <v>15.8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32</v>
      </c>
      <c r="C40" s="1">
        <v>92</v>
      </c>
      <c r="D40" s="1">
        <v>70</v>
      </c>
      <c r="E40" s="1">
        <v>97</v>
      </c>
      <c r="F40" s="1">
        <v>26</v>
      </c>
      <c r="G40" s="6">
        <v>0.1</v>
      </c>
      <c r="H40" s="1">
        <v>60</v>
      </c>
      <c r="I40" s="1" t="s">
        <v>33</v>
      </c>
      <c r="J40" s="1">
        <v>126</v>
      </c>
      <c r="K40" s="1">
        <f t="shared" si="16"/>
        <v>-29</v>
      </c>
      <c r="L40" s="1"/>
      <c r="M40" s="1"/>
      <c r="N40" s="1">
        <v>110</v>
      </c>
      <c r="O40" s="1"/>
      <c r="P40" s="1">
        <f t="shared" si="2"/>
        <v>19.399999999999999</v>
      </c>
      <c r="Q40" s="5">
        <f t="shared" si="3"/>
        <v>116.19999999999999</v>
      </c>
      <c r="R40" s="5">
        <f t="shared" si="12"/>
        <v>116</v>
      </c>
      <c r="S40" s="5">
        <f t="shared" si="13"/>
        <v>116</v>
      </c>
      <c r="T40" s="5"/>
      <c r="U40" s="5"/>
      <c r="V40" s="1"/>
      <c r="W40" s="1">
        <f t="shared" si="14"/>
        <v>12.989690721649486</v>
      </c>
      <c r="X40" s="1">
        <f t="shared" si="6"/>
        <v>7.0103092783505163</v>
      </c>
      <c r="Y40" s="1">
        <v>15.4</v>
      </c>
      <c r="Z40" s="1">
        <v>0.4</v>
      </c>
      <c r="AA40" s="1">
        <v>11.6</v>
      </c>
      <c r="AB40" s="1">
        <v>10.4</v>
      </c>
      <c r="AC40" s="1">
        <v>31.4</v>
      </c>
      <c r="AD40" s="1" t="s">
        <v>72</v>
      </c>
      <c r="AE40" s="1">
        <f t="shared" si="7"/>
        <v>11.600000000000001</v>
      </c>
      <c r="AF40" s="1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32</v>
      </c>
      <c r="C41" s="1">
        <v>176</v>
      </c>
      <c r="D41" s="1">
        <v>180</v>
      </c>
      <c r="E41" s="1">
        <v>259</v>
      </c>
      <c r="F41" s="1">
        <v>64</v>
      </c>
      <c r="G41" s="6">
        <v>0.4</v>
      </c>
      <c r="H41" s="1">
        <v>45</v>
      </c>
      <c r="I41" s="1" t="s">
        <v>33</v>
      </c>
      <c r="J41" s="1">
        <v>255</v>
      </c>
      <c r="K41" s="1">
        <f t="shared" si="16"/>
        <v>4</v>
      </c>
      <c r="L41" s="1"/>
      <c r="M41" s="1"/>
      <c r="N41" s="1">
        <v>460</v>
      </c>
      <c r="O41" s="1"/>
      <c r="P41" s="1">
        <f t="shared" si="2"/>
        <v>51.8</v>
      </c>
      <c r="Q41" s="5">
        <f t="shared" si="3"/>
        <v>149.39999999999998</v>
      </c>
      <c r="R41" s="5">
        <f t="shared" si="12"/>
        <v>149</v>
      </c>
      <c r="S41" s="5">
        <f t="shared" si="13"/>
        <v>149</v>
      </c>
      <c r="T41" s="5"/>
      <c r="U41" s="5"/>
      <c r="V41" s="1"/>
      <c r="W41" s="1">
        <f t="shared" si="14"/>
        <v>12.992277992277993</v>
      </c>
      <c r="X41" s="1">
        <f t="shared" si="6"/>
        <v>10.115830115830116</v>
      </c>
      <c r="Y41" s="1">
        <v>60</v>
      </c>
      <c r="Z41" s="1">
        <v>49.6</v>
      </c>
      <c r="AA41" s="1">
        <v>58.6</v>
      </c>
      <c r="AB41" s="1">
        <v>56.8</v>
      </c>
      <c r="AC41" s="1">
        <v>54.6</v>
      </c>
      <c r="AD41" s="1"/>
      <c r="AE41" s="1">
        <f t="shared" si="7"/>
        <v>59.6</v>
      </c>
      <c r="AF41" s="1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35</v>
      </c>
      <c r="C42" s="1">
        <v>138.1</v>
      </c>
      <c r="D42" s="1">
        <v>353.74700000000001</v>
      </c>
      <c r="E42" s="1">
        <v>215.90799999999999</v>
      </c>
      <c r="F42" s="1">
        <v>236.74100000000001</v>
      </c>
      <c r="G42" s="6">
        <v>1</v>
      </c>
      <c r="H42" s="1">
        <v>60</v>
      </c>
      <c r="I42" s="1" t="s">
        <v>40</v>
      </c>
      <c r="J42" s="1">
        <v>198.1</v>
      </c>
      <c r="K42" s="1">
        <f t="shared" si="16"/>
        <v>17.807999999999993</v>
      </c>
      <c r="L42" s="1"/>
      <c r="M42" s="1"/>
      <c r="N42" s="1">
        <v>200</v>
      </c>
      <c r="O42" s="1"/>
      <c r="P42" s="1">
        <f t="shared" si="2"/>
        <v>43.181599999999996</v>
      </c>
      <c r="Q42" s="5">
        <f>14*P42-O42-N42-F42</f>
        <v>167.80139999999992</v>
      </c>
      <c r="R42" s="5">
        <v>270</v>
      </c>
      <c r="S42" s="5">
        <f t="shared" si="13"/>
        <v>170</v>
      </c>
      <c r="T42" s="5">
        <v>100</v>
      </c>
      <c r="U42" s="5">
        <v>250</v>
      </c>
      <c r="V42" s="1"/>
      <c r="W42" s="1">
        <f t="shared" si="14"/>
        <v>16.36671637919855</v>
      </c>
      <c r="X42" s="1">
        <f t="shared" si="6"/>
        <v>10.114053207847787</v>
      </c>
      <c r="Y42" s="1">
        <v>43.324199999999998</v>
      </c>
      <c r="Z42" s="1">
        <v>47.689599999999999</v>
      </c>
      <c r="AA42" s="1">
        <v>43.097799999999999</v>
      </c>
      <c r="AB42" s="1">
        <v>49.142800000000001</v>
      </c>
      <c r="AC42" s="1">
        <v>44.125599999999999</v>
      </c>
      <c r="AD42" s="1"/>
      <c r="AE42" s="1">
        <f t="shared" si="7"/>
        <v>170</v>
      </c>
      <c r="AF42" s="1">
        <f t="shared" si="8"/>
        <v>100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35</v>
      </c>
      <c r="C43" s="1">
        <v>197.96899999999999</v>
      </c>
      <c r="D43" s="1">
        <v>251.07900000000001</v>
      </c>
      <c r="E43" s="1">
        <v>254.77199999999999</v>
      </c>
      <c r="F43" s="1">
        <v>145.11699999999999</v>
      </c>
      <c r="G43" s="6">
        <v>1</v>
      </c>
      <c r="H43" s="1">
        <v>45</v>
      </c>
      <c r="I43" s="1" t="s">
        <v>33</v>
      </c>
      <c r="J43" s="1">
        <v>261</v>
      </c>
      <c r="K43" s="1">
        <f t="shared" si="16"/>
        <v>-6.2280000000000086</v>
      </c>
      <c r="L43" s="1"/>
      <c r="M43" s="1"/>
      <c r="N43" s="1">
        <v>250</v>
      </c>
      <c r="O43" s="1"/>
      <c r="P43" s="1">
        <f t="shared" si="2"/>
        <v>50.9544</v>
      </c>
      <c r="Q43" s="5">
        <f t="shared" si="3"/>
        <v>267.29020000000003</v>
      </c>
      <c r="R43" s="5">
        <f t="shared" si="12"/>
        <v>267</v>
      </c>
      <c r="S43" s="5">
        <f t="shared" si="13"/>
        <v>267</v>
      </c>
      <c r="T43" s="5"/>
      <c r="U43" s="5"/>
      <c r="V43" s="1"/>
      <c r="W43" s="1">
        <f t="shared" si="14"/>
        <v>12.994304711663762</v>
      </c>
      <c r="X43" s="1">
        <f t="shared" si="6"/>
        <v>7.7543254360761775</v>
      </c>
      <c r="Y43" s="1">
        <v>46.452599999999997</v>
      </c>
      <c r="Z43" s="1">
        <v>46.316000000000003</v>
      </c>
      <c r="AA43" s="1">
        <v>47.341000000000001</v>
      </c>
      <c r="AB43" s="1">
        <v>56.103200000000001</v>
      </c>
      <c r="AC43" s="1">
        <v>26.059799999999999</v>
      </c>
      <c r="AD43" s="1"/>
      <c r="AE43" s="1">
        <f t="shared" si="7"/>
        <v>267</v>
      </c>
      <c r="AF43" s="1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35</v>
      </c>
      <c r="C44" s="1">
        <v>144.72200000000001</v>
      </c>
      <c r="D44" s="1">
        <v>250.42099999999999</v>
      </c>
      <c r="E44" s="1">
        <v>227.976</v>
      </c>
      <c r="F44" s="1">
        <v>138.98500000000001</v>
      </c>
      <c r="G44" s="6">
        <v>1</v>
      </c>
      <c r="H44" s="1">
        <v>45</v>
      </c>
      <c r="I44" s="1" t="s">
        <v>33</v>
      </c>
      <c r="J44" s="1">
        <v>221</v>
      </c>
      <c r="K44" s="1">
        <f t="shared" si="16"/>
        <v>6.9759999999999991</v>
      </c>
      <c r="L44" s="1"/>
      <c r="M44" s="1"/>
      <c r="N44" s="1">
        <v>200</v>
      </c>
      <c r="O44" s="1"/>
      <c r="P44" s="1">
        <f t="shared" si="2"/>
        <v>45.595199999999998</v>
      </c>
      <c r="Q44" s="5">
        <f t="shared" si="3"/>
        <v>253.75259999999992</v>
      </c>
      <c r="R44" s="5">
        <v>300</v>
      </c>
      <c r="S44" s="5">
        <f t="shared" si="13"/>
        <v>250</v>
      </c>
      <c r="T44" s="5">
        <v>50</v>
      </c>
      <c r="U44" s="5">
        <v>300</v>
      </c>
      <c r="V44" s="1"/>
      <c r="W44" s="1">
        <f t="shared" si="14"/>
        <v>14.014304137277609</v>
      </c>
      <c r="X44" s="1">
        <f t="shared" si="6"/>
        <v>7.4346641751763345</v>
      </c>
      <c r="Y44" s="1">
        <v>40.144599999999997</v>
      </c>
      <c r="Z44" s="1">
        <v>41.805799999999998</v>
      </c>
      <c r="AA44" s="1">
        <v>39.207999999999998</v>
      </c>
      <c r="AB44" s="1">
        <v>37.393000000000001</v>
      </c>
      <c r="AC44" s="1">
        <v>14.942</v>
      </c>
      <c r="AD44" s="1"/>
      <c r="AE44" s="1">
        <f t="shared" si="7"/>
        <v>250</v>
      </c>
      <c r="AF44" s="1">
        <f t="shared" si="8"/>
        <v>50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32</v>
      </c>
      <c r="C45" s="1">
        <v>97</v>
      </c>
      <c r="D45" s="1">
        <v>10</v>
      </c>
      <c r="E45" s="1">
        <v>69</v>
      </c>
      <c r="F45" s="1">
        <v>31</v>
      </c>
      <c r="G45" s="6">
        <v>0.09</v>
      </c>
      <c r="H45" s="1">
        <v>45</v>
      </c>
      <c r="I45" s="1" t="s">
        <v>33</v>
      </c>
      <c r="J45" s="1">
        <v>64</v>
      </c>
      <c r="K45" s="1">
        <f t="shared" si="16"/>
        <v>5</v>
      </c>
      <c r="L45" s="1"/>
      <c r="M45" s="1"/>
      <c r="N45" s="1">
        <v>25</v>
      </c>
      <c r="O45" s="1"/>
      <c r="P45" s="1">
        <f t="shared" si="2"/>
        <v>13.8</v>
      </c>
      <c r="Q45" s="5">
        <f t="shared" si="3"/>
        <v>123.4</v>
      </c>
      <c r="R45" s="5">
        <f t="shared" si="12"/>
        <v>123</v>
      </c>
      <c r="S45" s="5">
        <f t="shared" si="13"/>
        <v>123</v>
      </c>
      <c r="T45" s="5"/>
      <c r="U45" s="5"/>
      <c r="V45" s="1"/>
      <c r="W45" s="1">
        <f t="shared" si="14"/>
        <v>12.971014492753623</v>
      </c>
      <c r="X45" s="1">
        <f t="shared" si="6"/>
        <v>4.057971014492753</v>
      </c>
      <c r="Y45" s="1">
        <v>9.6</v>
      </c>
      <c r="Z45" s="1">
        <v>9</v>
      </c>
      <c r="AA45" s="1">
        <v>14.2</v>
      </c>
      <c r="AB45" s="1">
        <v>15.8</v>
      </c>
      <c r="AC45" s="1">
        <v>3.4</v>
      </c>
      <c r="AD45" s="17"/>
      <c r="AE45" s="1">
        <f t="shared" si="7"/>
        <v>11.07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0" t="s">
        <v>78</v>
      </c>
      <c r="B46" s="20" t="s">
        <v>32</v>
      </c>
      <c r="C46" s="20">
        <v>111</v>
      </c>
      <c r="D46" s="20">
        <v>152</v>
      </c>
      <c r="E46" s="20">
        <v>57</v>
      </c>
      <c r="F46" s="20">
        <v>189</v>
      </c>
      <c r="G46" s="21">
        <v>0</v>
      </c>
      <c r="H46" s="20">
        <v>45</v>
      </c>
      <c r="I46" s="20" t="s">
        <v>113</v>
      </c>
      <c r="J46" s="20">
        <v>64</v>
      </c>
      <c r="K46" s="20">
        <f t="shared" si="16"/>
        <v>-7</v>
      </c>
      <c r="L46" s="20"/>
      <c r="M46" s="20"/>
      <c r="N46" s="20">
        <v>200</v>
      </c>
      <c r="O46" s="20"/>
      <c r="P46" s="20">
        <f t="shared" si="2"/>
        <v>11.4</v>
      </c>
      <c r="Q46" s="22"/>
      <c r="R46" s="22"/>
      <c r="S46" s="22"/>
      <c r="T46" s="22"/>
      <c r="U46" s="22"/>
      <c r="V46" s="20"/>
      <c r="W46" s="20">
        <f t="shared" si="11"/>
        <v>34.122807017543856</v>
      </c>
      <c r="X46" s="20">
        <f t="shared" si="6"/>
        <v>34.122807017543856</v>
      </c>
      <c r="Y46" s="20">
        <v>32.4</v>
      </c>
      <c r="Z46" s="20">
        <v>32.6</v>
      </c>
      <c r="AA46" s="20">
        <v>20</v>
      </c>
      <c r="AB46" s="20">
        <v>36.4</v>
      </c>
      <c r="AC46" s="20">
        <v>11.6</v>
      </c>
      <c r="AD46" s="23" t="s">
        <v>135</v>
      </c>
      <c r="AE46" s="20">
        <f t="shared" si="7"/>
        <v>0</v>
      </c>
      <c r="AF46" s="20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35</v>
      </c>
      <c r="C47" s="1">
        <v>270.755</v>
      </c>
      <c r="D47" s="1">
        <v>163.12200000000001</v>
      </c>
      <c r="E47" s="1">
        <v>232.185</v>
      </c>
      <c r="F47" s="1">
        <v>168.50399999999999</v>
      </c>
      <c r="G47" s="6">
        <v>1</v>
      </c>
      <c r="H47" s="1">
        <v>45</v>
      </c>
      <c r="I47" s="1" t="s">
        <v>33</v>
      </c>
      <c r="J47" s="1">
        <v>224</v>
      </c>
      <c r="K47" s="1">
        <f t="shared" si="16"/>
        <v>8.1850000000000023</v>
      </c>
      <c r="L47" s="1"/>
      <c r="M47" s="1"/>
      <c r="N47" s="1">
        <v>120</v>
      </c>
      <c r="O47" s="1"/>
      <c r="P47" s="1">
        <f t="shared" si="2"/>
        <v>46.436999999999998</v>
      </c>
      <c r="Q47" s="5">
        <f t="shared" si="3"/>
        <v>315.17699999999991</v>
      </c>
      <c r="R47" s="5">
        <f t="shared" ref="R47:R66" si="17">ROUND(Q47,0)</f>
        <v>315</v>
      </c>
      <c r="S47" s="5">
        <f t="shared" ref="S47:S66" si="18">ROUND(R47,0)-T47</f>
        <v>315</v>
      </c>
      <c r="T47" s="5"/>
      <c r="U47" s="5"/>
      <c r="V47" s="1"/>
      <c r="W47" s="1">
        <f t="shared" ref="W47:W66" si="19">(F47+N47+O47+R47)/P47</f>
        <v>12.996188384262551</v>
      </c>
      <c r="X47" s="1">
        <f t="shared" si="6"/>
        <v>6.2128044447315727</v>
      </c>
      <c r="Y47" s="1">
        <v>36.603200000000001</v>
      </c>
      <c r="Z47" s="1">
        <v>35.513800000000003</v>
      </c>
      <c r="AA47" s="1">
        <v>36.683800000000012</v>
      </c>
      <c r="AB47" s="1">
        <v>39.792200000000001</v>
      </c>
      <c r="AC47" s="1">
        <v>37.817999999999998</v>
      </c>
      <c r="AD47" s="1"/>
      <c r="AE47" s="1">
        <f t="shared" si="7"/>
        <v>315</v>
      </c>
      <c r="AF47" s="1">
        <f t="shared" si="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35</v>
      </c>
      <c r="C48" s="1">
        <v>112</v>
      </c>
      <c r="D48" s="1">
        <v>197.40899999999999</v>
      </c>
      <c r="E48" s="1">
        <v>163.68199999999999</v>
      </c>
      <c r="F48" s="1">
        <v>124.02200000000001</v>
      </c>
      <c r="G48" s="6">
        <v>1</v>
      </c>
      <c r="H48" s="1">
        <v>45</v>
      </c>
      <c r="I48" s="1" t="s">
        <v>33</v>
      </c>
      <c r="J48" s="1">
        <v>156.80000000000001</v>
      </c>
      <c r="K48" s="1">
        <f t="shared" si="16"/>
        <v>6.8819999999999766</v>
      </c>
      <c r="L48" s="1"/>
      <c r="M48" s="1"/>
      <c r="N48" s="1">
        <v>140</v>
      </c>
      <c r="O48" s="1"/>
      <c r="P48" s="1">
        <f t="shared" si="2"/>
        <v>32.736399999999996</v>
      </c>
      <c r="Q48" s="5">
        <f t="shared" si="3"/>
        <v>161.55119999999994</v>
      </c>
      <c r="R48" s="5">
        <f t="shared" si="17"/>
        <v>162</v>
      </c>
      <c r="S48" s="5">
        <f t="shared" si="18"/>
        <v>162</v>
      </c>
      <c r="T48" s="5"/>
      <c r="U48" s="5"/>
      <c r="V48" s="1"/>
      <c r="W48" s="1">
        <f t="shared" si="19"/>
        <v>13.01370950990335</v>
      </c>
      <c r="X48" s="1">
        <f t="shared" si="6"/>
        <v>8.0650896250045836</v>
      </c>
      <c r="Y48" s="1">
        <v>21.507000000000001</v>
      </c>
      <c r="Z48" s="1">
        <v>31.572600000000001</v>
      </c>
      <c r="AA48" s="1">
        <v>30.5412</v>
      </c>
      <c r="AB48" s="1">
        <v>29.224</v>
      </c>
      <c r="AC48" s="1">
        <v>28.819400000000002</v>
      </c>
      <c r="AD48" s="1"/>
      <c r="AE48" s="1">
        <f t="shared" si="7"/>
        <v>162</v>
      </c>
      <c r="AF48" s="1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32</v>
      </c>
      <c r="C49" s="1">
        <v>397</v>
      </c>
      <c r="D49" s="1">
        <v>800</v>
      </c>
      <c r="E49" s="1">
        <v>568</v>
      </c>
      <c r="F49" s="1">
        <v>463</v>
      </c>
      <c r="G49" s="6">
        <v>0.28000000000000003</v>
      </c>
      <c r="H49" s="1">
        <v>45</v>
      </c>
      <c r="I49" s="1" t="s">
        <v>33</v>
      </c>
      <c r="J49" s="1">
        <v>648</v>
      </c>
      <c r="K49" s="1">
        <f t="shared" si="16"/>
        <v>-80</v>
      </c>
      <c r="L49" s="1"/>
      <c r="M49" s="1"/>
      <c r="N49" s="1">
        <v>800</v>
      </c>
      <c r="O49" s="1"/>
      <c r="P49" s="1">
        <f t="shared" si="2"/>
        <v>113.6</v>
      </c>
      <c r="Q49" s="5">
        <f t="shared" si="3"/>
        <v>213.79999999999995</v>
      </c>
      <c r="R49" s="5">
        <f t="shared" si="17"/>
        <v>214</v>
      </c>
      <c r="S49" s="5">
        <f t="shared" si="18"/>
        <v>214</v>
      </c>
      <c r="T49" s="5"/>
      <c r="U49" s="5"/>
      <c r="V49" s="1"/>
      <c r="W49" s="1">
        <f t="shared" si="19"/>
        <v>13.001760563380282</v>
      </c>
      <c r="X49" s="1">
        <f t="shared" si="6"/>
        <v>11.117957746478874</v>
      </c>
      <c r="Y49" s="1">
        <v>131.19999999999999</v>
      </c>
      <c r="Z49" s="1">
        <v>132</v>
      </c>
      <c r="AA49" s="1">
        <v>134</v>
      </c>
      <c r="AB49" s="1">
        <v>120.2</v>
      </c>
      <c r="AC49" s="1">
        <v>110.8</v>
      </c>
      <c r="AD49" s="1"/>
      <c r="AE49" s="1">
        <f t="shared" si="7"/>
        <v>59.920000000000009</v>
      </c>
      <c r="AF49" s="1">
        <f t="shared" si="8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32</v>
      </c>
      <c r="C50" s="1"/>
      <c r="D50" s="1">
        <v>1096</v>
      </c>
      <c r="E50" s="1">
        <v>247</v>
      </c>
      <c r="F50" s="1">
        <v>849</v>
      </c>
      <c r="G50" s="6">
        <v>0.35</v>
      </c>
      <c r="H50" s="1">
        <v>45</v>
      </c>
      <c r="I50" s="1" t="s">
        <v>33</v>
      </c>
      <c r="J50" s="1">
        <v>250</v>
      </c>
      <c r="K50" s="1">
        <f t="shared" si="16"/>
        <v>-3</v>
      </c>
      <c r="L50" s="1"/>
      <c r="M50" s="1"/>
      <c r="N50" s="1">
        <v>500</v>
      </c>
      <c r="O50" s="1"/>
      <c r="P50" s="1">
        <f t="shared" si="2"/>
        <v>49.4</v>
      </c>
      <c r="Q50" s="5"/>
      <c r="R50" s="5">
        <f t="shared" si="17"/>
        <v>0</v>
      </c>
      <c r="S50" s="5">
        <f t="shared" si="18"/>
        <v>0</v>
      </c>
      <c r="T50" s="5"/>
      <c r="U50" s="5"/>
      <c r="V50" s="1"/>
      <c r="W50" s="1">
        <f t="shared" si="19"/>
        <v>27.30769230769231</v>
      </c>
      <c r="X50" s="1">
        <f t="shared" si="6"/>
        <v>27.30769230769231</v>
      </c>
      <c r="Y50" s="1">
        <v>88.8</v>
      </c>
      <c r="Z50" s="1">
        <v>122.4</v>
      </c>
      <c r="AA50" s="1">
        <v>48.6</v>
      </c>
      <c r="AB50" s="1">
        <v>122</v>
      </c>
      <c r="AC50" s="1">
        <v>137.19999999999999</v>
      </c>
      <c r="AD50" s="1"/>
      <c r="AE50" s="1">
        <f t="shared" si="7"/>
        <v>0</v>
      </c>
      <c r="AF50" s="1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32</v>
      </c>
      <c r="C51" s="1">
        <v>374</v>
      </c>
      <c r="D51" s="1">
        <v>555</v>
      </c>
      <c r="E51" s="1">
        <v>480</v>
      </c>
      <c r="F51" s="1">
        <v>301</v>
      </c>
      <c r="G51" s="6">
        <v>0.28000000000000003</v>
      </c>
      <c r="H51" s="1">
        <v>45</v>
      </c>
      <c r="I51" s="1" t="s">
        <v>33</v>
      </c>
      <c r="J51" s="1">
        <v>497</v>
      </c>
      <c r="K51" s="1">
        <f t="shared" si="16"/>
        <v>-17</v>
      </c>
      <c r="L51" s="1"/>
      <c r="M51" s="1"/>
      <c r="N51" s="1">
        <v>870</v>
      </c>
      <c r="O51" s="1"/>
      <c r="P51" s="1">
        <f t="shared" si="2"/>
        <v>96</v>
      </c>
      <c r="Q51" s="5">
        <f t="shared" si="3"/>
        <v>77</v>
      </c>
      <c r="R51" s="5">
        <f t="shared" si="17"/>
        <v>77</v>
      </c>
      <c r="S51" s="5">
        <f t="shared" si="18"/>
        <v>77</v>
      </c>
      <c r="T51" s="5"/>
      <c r="U51" s="5"/>
      <c r="V51" s="1"/>
      <c r="W51" s="1">
        <f t="shared" si="19"/>
        <v>13</v>
      </c>
      <c r="X51" s="1">
        <f t="shared" si="6"/>
        <v>12.197916666666666</v>
      </c>
      <c r="Y51" s="1">
        <v>122.4</v>
      </c>
      <c r="Z51" s="1">
        <v>105.8</v>
      </c>
      <c r="AA51" s="1">
        <v>115</v>
      </c>
      <c r="AB51" s="1">
        <v>101</v>
      </c>
      <c r="AC51" s="1">
        <v>92.6</v>
      </c>
      <c r="AD51" s="1"/>
      <c r="AE51" s="1">
        <f t="shared" si="7"/>
        <v>21.560000000000002</v>
      </c>
      <c r="AF51" s="1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32</v>
      </c>
      <c r="C52" s="1">
        <v>626</v>
      </c>
      <c r="D52" s="1">
        <v>800</v>
      </c>
      <c r="E52" s="1">
        <v>603</v>
      </c>
      <c r="F52" s="1">
        <v>698</v>
      </c>
      <c r="G52" s="6">
        <v>0.35</v>
      </c>
      <c r="H52" s="1">
        <v>45</v>
      </c>
      <c r="I52" s="1" t="s">
        <v>38</v>
      </c>
      <c r="J52" s="1">
        <v>605</v>
      </c>
      <c r="K52" s="1">
        <f t="shared" si="16"/>
        <v>-2</v>
      </c>
      <c r="L52" s="1"/>
      <c r="M52" s="1"/>
      <c r="N52" s="1">
        <v>400</v>
      </c>
      <c r="O52" s="1"/>
      <c r="P52" s="1">
        <f t="shared" si="2"/>
        <v>120.6</v>
      </c>
      <c r="Q52" s="5">
        <f t="shared" ref="Q52:Q53" si="20">14*P52-O52-N52-F52</f>
        <v>590.39999999999986</v>
      </c>
      <c r="R52" s="5">
        <f t="shared" si="17"/>
        <v>590</v>
      </c>
      <c r="S52" s="5">
        <f t="shared" si="18"/>
        <v>590</v>
      </c>
      <c r="T52" s="5"/>
      <c r="U52" s="5"/>
      <c r="V52" s="1"/>
      <c r="W52" s="1">
        <f t="shared" si="19"/>
        <v>13.996683250414595</v>
      </c>
      <c r="X52" s="1">
        <f t="shared" si="6"/>
        <v>9.1044776119402986</v>
      </c>
      <c r="Y52" s="1">
        <v>87.2</v>
      </c>
      <c r="Z52" s="1">
        <v>117.6</v>
      </c>
      <c r="AA52" s="1">
        <v>123.8</v>
      </c>
      <c r="AB52" s="1">
        <v>109.4</v>
      </c>
      <c r="AC52" s="1">
        <v>140</v>
      </c>
      <c r="AD52" s="1"/>
      <c r="AE52" s="1">
        <f t="shared" si="7"/>
        <v>206.5</v>
      </c>
      <c r="AF52" s="1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32</v>
      </c>
      <c r="C53" s="1">
        <v>514</v>
      </c>
      <c r="D53" s="1">
        <v>976</v>
      </c>
      <c r="E53" s="1">
        <v>552</v>
      </c>
      <c r="F53" s="1">
        <v>812</v>
      </c>
      <c r="G53" s="6">
        <v>0.35</v>
      </c>
      <c r="H53" s="1">
        <v>45</v>
      </c>
      <c r="I53" s="1" t="s">
        <v>38</v>
      </c>
      <c r="J53" s="1">
        <v>556</v>
      </c>
      <c r="K53" s="1">
        <f t="shared" si="16"/>
        <v>-4</v>
      </c>
      <c r="L53" s="1"/>
      <c r="M53" s="1"/>
      <c r="N53" s="1">
        <v>450</v>
      </c>
      <c r="O53" s="1"/>
      <c r="P53" s="1">
        <f t="shared" si="2"/>
        <v>110.4</v>
      </c>
      <c r="Q53" s="5">
        <f t="shared" si="20"/>
        <v>283.60000000000014</v>
      </c>
      <c r="R53" s="5">
        <f t="shared" si="17"/>
        <v>284</v>
      </c>
      <c r="S53" s="5">
        <f t="shared" si="18"/>
        <v>284</v>
      </c>
      <c r="T53" s="5"/>
      <c r="U53" s="5"/>
      <c r="V53" s="1"/>
      <c r="W53" s="1">
        <f t="shared" si="19"/>
        <v>14.003623188405797</v>
      </c>
      <c r="X53" s="1">
        <f t="shared" si="6"/>
        <v>11.431159420289854</v>
      </c>
      <c r="Y53" s="1">
        <v>81</v>
      </c>
      <c r="Z53" s="1">
        <v>132.4</v>
      </c>
      <c r="AA53" s="1">
        <v>125</v>
      </c>
      <c r="AB53" s="1">
        <v>120.8</v>
      </c>
      <c r="AC53" s="1">
        <v>144</v>
      </c>
      <c r="AD53" s="1"/>
      <c r="AE53" s="1">
        <f t="shared" si="7"/>
        <v>99.399999999999991</v>
      </c>
      <c r="AF53" s="1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32</v>
      </c>
      <c r="C54" s="1">
        <v>239</v>
      </c>
      <c r="D54" s="1">
        <v>80</v>
      </c>
      <c r="E54" s="1">
        <v>245</v>
      </c>
      <c r="F54" s="1"/>
      <c r="G54" s="6">
        <v>0.28000000000000003</v>
      </c>
      <c r="H54" s="1">
        <v>45</v>
      </c>
      <c r="I54" s="1" t="s">
        <v>33</v>
      </c>
      <c r="J54" s="1">
        <v>247</v>
      </c>
      <c r="K54" s="1">
        <f t="shared" si="16"/>
        <v>-2</v>
      </c>
      <c r="L54" s="1"/>
      <c r="M54" s="1"/>
      <c r="N54" s="1">
        <v>500</v>
      </c>
      <c r="O54" s="1"/>
      <c r="P54" s="1">
        <f t="shared" si="2"/>
        <v>49</v>
      </c>
      <c r="Q54" s="5">
        <f t="shared" si="3"/>
        <v>137</v>
      </c>
      <c r="R54" s="5">
        <v>200</v>
      </c>
      <c r="S54" s="5">
        <f t="shared" si="18"/>
        <v>150</v>
      </c>
      <c r="T54" s="5">
        <v>50</v>
      </c>
      <c r="U54" s="5">
        <v>250</v>
      </c>
      <c r="V54" s="1"/>
      <c r="W54" s="1">
        <f t="shared" si="19"/>
        <v>14.285714285714286</v>
      </c>
      <c r="X54" s="1">
        <f t="shared" si="6"/>
        <v>10.204081632653061</v>
      </c>
      <c r="Y54" s="1">
        <v>58.8</v>
      </c>
      <c r="Z54" s="1">
        <v>42.2</v>
      </c>
      <c r="AA54" s="1">
        <v>55.8</v>
      </c>
      <c r="AB54" s="1">
        <v>57.2</v>
      </c>
      <c r="AC54" s="1">
        <v>19.8</v>
      </c>
      <c r="AD54" s="1"/>
      <c r="AE54" s="1">
        <f t="shared" si="7"/>
        <v>42.000000000000007</v>
      </c>
      <c r="AF54" s="1">
        <f t="shared" si="8"/>
        <v>14.000000000000002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32</v>
      </c>
      <c r="C55" s="1">
        <v>498</v>
      </c>
      <c r="D55" s="1">
        <v>240</v>
      </c>
      <c r="E55" s="1">
        <v>228</v>
      </c>
      <c r="F55" s="1">
        <v>435</v>
      </c>
      <c r="G55" s="6">
        <v>0.41</v>
      </c>
      <c r="H55" s="1">
        <v>45</v>
      </c>
      <c r="I55" s="1" t="s">
        <v>33</v>
      </c>
      <c r="J55" s="1">
        <v>235</v>
      </c>
      <c r="K55" s="1">
        <f t="shared" si="16"/>
        <v>-7</v>
      </c>
      <c r="L55" s="1"/>
      <c r="M55" s="1"/>
      <c r="N55" s="1">
        <v>150</v>
      </c>
      <c r="O55" s="1"/>
      <c r="P55" s="1">
        <f t="shared" si="2"/>
        <v>45.6</v>
      </c>
      <c r="Q55" s="5">
        <f t="shared" si="3"/>
        <v>7.8000000000000682</v>
      </c>
      <c r="R55" s="5">
        <v>60</v>
      </c>
      <c r="S55" s="5">
        <f t="shared" si="18"/>
        <v>60</v>
      </c>
      <c r="T55" s="5"/>
      <c r="U55" s="5">
        <v>150</v>
      </c>
      <c r="V55" s="1"/>
      <c r="W55" s="1">
        <f t="shared" si="19"/>
        <v>14.144736842105262</v>
      </c>
      <c r="X55" s="1">
        <f t="shared" si="6"/>
        <v>12.828947368421053</v>
      </c>
      <c r="Y55" s="1">
        <v>36.799999999999997</v>
      </c>
      <c r="Z55" s="1">
        <v>59.4</v>
      </c>
      <c r="AA55" s="1">
        <v>66.2</v>
      </c>
      <c r="AB55" s="1">
        <v>25</v>
      </c>
      <c r="AC55" s="1">
        <v>36.6</v>
      </c>
      <c r="AD55" s="1"/>
      <c r="AE55" s="1">
        <f t="shared" si="7"/>
        <v>24.599999999999998</v>
      </c>
      <c r="AF55" s="1">
        <f t="shared" si="8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32</v>
      </c>
      <c r="C56" s="1">
        <v>590</v>
      </c>
      <c r="D56" s="1">
        <v>200</v>
      </c>
      <c r="E56" s="15">
        <f>495+E93</f>
        <v>598</v>
      </c>
      <c r="F56" s="1"/>
      <c r="G56" s="6">
        <v>0.41</v>
      </c>
      <c r="H56" s="1">
        <v>45</v>
      </c>
      <c r="I56" s="1" t="s">
        <v>38</v>
      </c>
      <c r="J56" s="1">
        <v>520</v>
      </c>
      <c r="K56" s="1">
        <f t="shared" si="16"/>
        <v>78</v>
      </c>
      <c r="L56" s="1"/>
      <c r="M56" s="1"/>
      <c r="N56" s="1">
        <v>1800</v>
      </c>
      <c r="O56" s="1"/>
      <c r="P56" s="1">
        <f t="shared" si="2"/>
        <v>119.6</v>
      </c>
      <c r="Q56" s="5">
        <v>200</v>
      </c>
      <c r="R56" s="5">
        <f t="shared" si="17"/>
        <v>200</v>
      </c>
      <c r="S56" s="5">
        <f t="shared" si="18"/>
        <v>200</v>
      </c>
      <c r="T56" s="5"/>
      <c r="U56" s="5"/>
      <c r="V56" s="1"/>
      <c r="W56" s="1">
        <f t="shared" si="19"/>
        <v>16.722408026755854</v>
      </c>
      <c r="X56" s="1">
        <f t="shared" si="6"/>
        <v>15.050167224080269</v>
      </c>
      <c r="Y56" s="1">
        <v>166.8</v>
      </c>
      <c r="Z56" s="1">
        <v>76.599999999999994</v>
      </c>
      <c r="AA56" s="1">
        <v>134</v>
      </c>
      <c r="AB56" s="1">
        <v>130.4</v>
      </c>
      <c r="AC56" s="1">
        <v>50</v>
      </c>
      <c r="AD56" s="1"/>
      <c r="AE56" s="1">
        <f t="shared" si="7"/>
        <v>82</v>
      </c>
      <c r="AF56" s="1">
        <f t="shared" si="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32</v>
      </c>
      <c r="C57" s="1">
        <v>366</v>
      </c>
      <c r="D57" s="1">
        <v>350</v>
      </c>
      <c r="E57" s="1">
        <v>391</v>
      </c>
      <c r="F57" s="1">
        <v>230</v>
      </c>
      <c r="G57" s="6">
        <v>0.41</v>
      </c>
      <c r="H57" s="1">
        <v>45</v>
      </c>
      <c r="I57" s="1" t="s">
        <v>33</v>
      </c>
      <c r="J57" s="1">
        <v>385</v>
      </c>
      <c r="K57" s="1">
        <f t="shared" si="16"/>
        <v>6</v>
      </c>
      <c r="L57" s="1"/>
      <c r="M57" s="1"/>
      <c r="N57" s="1">
        <v>470</v>
      </c>
      <c r="O57" s="1"/>
      <c r="P57" s="1">
        <f t="shared" si="2"/>
        <v>78.2</v>
      </c>
      <c r="Q57" s="5">
        <f t="shared" si="3"/>
        <v>316.60000000000002</v>
      </c>
      <c r="R57" s="5">
        <v>400</v>
      </c>
      <c r="S57" s="5">
        <f t="shared" si="18"/>
        <v>300</v>
      </c>
      <c r="T57" s="5">
        <v>100</v>
      </c>
      <c r="U57" s="5">
        <v>400</v>
      </c>
      <c r="V57" s="1"/>
      <c r="W57" s="1">
        <f t="shared" si="19"/>
        <v>14.066496163682864</v>
      </c>
      <c r="X57" s="1">
        <f t="shared" si="6"/>
        <v>8.9514066496163682</v>
      </c>
      <c r="Y57" s="1">
        <v>84.2</v>
      </c>
      <c r="Z57" s="1">
        <v>85.2</v>
      </c>
      <c r="AA57" s="1">
        <v>95.8</v>
      </c>
      <c r="AB57" s="1">
        <v>50.8</v>
      </c>
      <c r="AC57" s="1">
        <v>90</v>
      </c>
      <c r="AD57" s="1"/>
      <c r="AE57" s="1">
        <f t="shared" si="7"/>
        <v>122.99999999999999</v>
      </c>
      <c r="AF57" s="1">
        <f t="shared" si="8"/>
        <v>41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32</v>
      </c>
      <c r="C58" s="1">
        <v>130</v>
      </c>
      <c r="D58" s="1">
        <v>21</v>
      </c>
      <c r="E58" s="1">
        <v>121</v>
      </c>
      <c r="F58" s="1">
        <v>14</v>
      </c>
      <c r="G58" s="6">
        <v>0.4</v>
      </c>
      <c r="H58" s="1">
        <v>30</v>
      </c>
      <c r="I58" s="1" t="s">
        <v>33</v>
      </c>
      <c r="J58" s="1">
        <v>125</v>
      </c>
      <c r="K58" s="1">
        <f t="shared" si="16"/>
        <v>-4</v>
      </c>
      <c r="L58" s="1"/>
      <c r="M58" s="1"/>
      <c r="N58" s="1">
        <v>0</v>
      </c>
      <c r="O58" s="1"/>
      <c r="P58" s="1">
        <f t="shared" si="2"/>
        <v>24.2</v>
      </c>
      <c r="Q58" s="5">
        <f>10*P58-O58-N58-F58</f>
        <v>228</v>
      </c>
      <c r="R58" s="5">
        <f t="shared" si="17"/>
        <v>228</v>
      </c>
      <c r="S58" s="5">
        <f t="shared" si="18"/>
        <v>228</v>
      </c>
      <c r="T58" s="5"/>
      <c r="U58" s="5"/>
      <c r="V58" s="1"/>
      <c r="W58" s="1">
        <f t="shared" si="19"/>
        <v>10</v>
      </c>
      <c r="X58" s="1">
        <f t="shared" si="6"/>
        <v>0.57851239669421495</v>
      </c>
      <c r="Y58" s="1">
        <v>7</v>
      </c>
      <c r="Z58" s="1">
        <v>11</v>
      </c>
      <c r="AA58" s="1">
        <v>20.6</v>
      </c>
      <c r="AB58" s="1">
        <v>9.6</v>
      </c>
      <c r="AC58" s="1">
        <v>5.2</v>
      </c>
      <c r="AD58" s="1"/>
      <c r="AE58" s="1">
        <f t="shared" si="7"/>
        <v>91.2</v>
      </c>
      <c r="AF58" s="1">
        <f t="shared" si="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35</v>
      </c>
      <c r="C59" s="1">
        <v>34.1</v>
      </c>
      <c r="D59" s="1">
        <v>1.038</v>
      </c>
      <c r="E59" s="1">
        <v>23.545999999999999</v>
      </c>
      <c r="F59" s="1"/>
      <c r="G59" s="6">
        <v>1</v>
      </c>
      <c r="H59" s="1">
        <v>30</v>
      </c>
      <c r="I59" s="1" t="s">
        <v>33</v>
      </c>
      <c r="J59" s="1">
        <v>29</v>
      </c>
      <c r="K59" s="1">
        <f t="shared" si="16"/>
        <v>-5.4540000000000006</v>
      </c>
      <c r="L59" s="1"/>
      <c r="M59" s="1"/>
      <c r="N59" s="1">
        <v>8</v>
      </c>
      <c r="O59" s="1"/>
      <c r="P59" s="1">
        <f t="shared" si="2"/>
        <v>4.7092000000000001</v>
      </c>
      <c r="Q59" s="5">
        <f>11*P59-O59-N59-F59</f>
        <v>43.801200000000001</v>
      </c>
      <c r="R59" s="5">
        <v>60</v>
      </c>
      <c r="S59" s="5">
        <f t="shared" si="18"/>
        <v>60</v>
      </c>
      <c r="T59" s="5"/>
      <c r="U59" s="5">
        <v>70</v>
      </c>
      <c r="V59" s="1"/>
      <c r="W59" s="1">
        <f t="shared" si="19"/>
        <v>14.439819926951499</v>
      </c>
      <c r="X59" s="1">
        <f t="shared" si="6"/>
        <v>1.6988023443472351</v>
      </c>
      <c r="Y59" s="1">
        <v>2.9664000000000001</v>
      </c>
      <c r="Z59" s="1">
        <v>3.7911999999999999</v>
      </c>
      <c r="AA59" s="1">
        <v>5.3805999999999994</v>
      </c>
      <c r="AB59" s="1">
        <v>0.52400000000000002</v>
      </c>
      <c r="AC59" s="1">
        <v>4.6958000000000002</v>
      </c>
      <c r="AD59" s="1"/>
      <c r="AE59" s="1">
        <f t="shared" si="7"/>
        <v>60</v>
      </c>
      <c r="AF59" s="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32</v>
      </c>
      <c r="C60" s="1">
        <v>34</v>
      </c>
      <c r="D60" s="1">
        <v>48</v>
      </c>
      <c r="E60" s="1">
        <v>28</v>
      </c>
      <c r="F60" s="1">
        <v>53</v>
      </c>
      <c r="G60" s="6">
        <v>0.41</v>
      </c>
      <c r="H60" s="1">
        <v>45</v>
      </c>
      <c r="I60" s="1" t="s">
        <v>33</v>
      </c>
      <c r="J60" s="1">
        <v>29</v>
      </c>
      <c r="K60" s="1">
        <f t="shared" si="16"/>
        <v>-1</v>
      </c>
      <c r="L60" s="1"/>
      <c r="M60" s="1"/>
      <c r="N60" s="1">
        <v>200</v>
      </c>
      <c r="O60" s="1"/>
      <c r="P60" s="1">
        <f t="shared" si="2"/>
        <v>5.6</v>
      </c>
      <c r="Q60" s="5"/>
      <c r="R60" s="5">
        <f t="shared" si="17"/>
        <v>0</v>
      </c>
      <c r="S60" s="5">
        <f t="shared" si="18"/>
        <v>0</v>
      </c>
      <c r="T60" s="5"/>
      <c r="U60" s="5"/>
      <c r="V60" s="1"/>
      <c r="W60" s="1">
        <f t="shared" si="19"/>
        <v>45.178571428571431</v>
      </c>
      <c r="X60" s="1">
        <f t="shared" si="6"/>
        <v>45.178571428571431</v>
      </c>
      <c r="Y60" s="1">
        <v>18.8</v>
      </c>
      <c r="Z60" s="1">
        <v>14</v>
      </c>
      <c r="AA60" s="1">
        <v>17.2</v>
      </c>
      <c r="AB60" s="1">
        <v>1.4</v>
      </c>
      <c r="AC60" s="1">
        <v>9</v>
      </c>
      <c r="AD60" s="14" t="s">
        <v>36</v>
      </c>
      <c r="AE60" s="1">
        <f t="shared" si="7"/>
        <v>0</v>
      </c>
      <c r="AF60" s="1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35</v>
      </c>
      <c r="C61" s="1">
        <v>41.3</v>
      </c>
      <c r="D61" s="1"/>
      <c r="E61" s="1">
        <v>11.583</v>
      </c>
      <c r="F61" s="1">
        <v>27.652999999999999</v>
      </c>
      <c r="G61" s="6">
        <v>1</v>
      </c>
      <c r="H61" s="1">
        <v>45</v>
      </c>
      <c r="I61" s="1" t="s">
        <v>33</v>
      </c>
      <c r="J61" s="1">
        <v>12</v>
      </c>
      <c r="K61" s="1">
        <f t="shared" si="16"/>
        <v>-0.41699999999999982</v>
      </c>
      <c r="L61" s="1"/>
      <c r="M61" s="1"/>
      <c r="N61" s="1">
        <v>0</v>
      </c>
      <c r="O61" s="1"/>
      <c r="P61" s="1">
        <f t="shared" si="2"/>
        <v>2.3166000000000002</v>
      </c>
      <c r="Q61" s="5">
        <v>8</v>
      </c>
      <c r="R61" s="5">
        <f t="shared" si="17"/>
        <v>8</v>
      </c>
      <c r="S61" s="5">
        <f t="shared" si="18"/>
        <v>8</v>
      </c>
      <c r="T61" s="5"/>
      <c r="U61" s="5"/>
      <c r="V61" s="1"/>
      <c r="W61" s="1">
        <f t="shared" si="19"/>
        <v>15.390227056893721</v>
      </c>
      <c r="X61" s="1">
        <f t="shared" si="6"/>
        <v>11.936890270223602</v>
      </c>
      <c r="Y61" s="1">
        <v>2.1215999999999999</v>
      </c>
      <c r="Z61" s="1">
        <v>2.5228000000000002</v>
      </c>
      <c r="AA61" s="1">
        <v>4.4214000000000002</v>
      </c>
      <c r="AB61" s="1">
        <v>4.2812000000000001</v>
      </c>
      <c r="AC61" s="1">
        <v>2.9796</v>
      </c>
      <c r="AD61" s="1"/>
      <c r="AE61" s="1">
        <f t="shared" si="7"/>
        <v>8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32</v>
      </c>
      <c r="C62" s="1">
        <v>129</v>
      </c>
      <c r="D62" s="1"/>
      <c r="E62" s="1">
        <v>109</v>
      </c>
      <c r="F62" s="1"/>
      <c r="G62" s="6">
        <v>0.36</v>
      </c>
      <c r="H62" s="1">
        <v>45</v>
      </c>
      <c r="I62" s="1" t="s">
        <v>33</v>
      </c>
      <c r="J62" s="1">
        <v>118</v>
      </c>
      <c r="K62" s="1">
        <f t="shared" si="16"/>
        <v>-9</v>
      </c>
      <c r="L62" s="1"/>
      <c r="M62" s="1"/>
      <c r="N62" s="1">
        <v>475</v>
      </c>
      <c r="O62" s="1"/>
      <c r="P62" s="1">
        <f t="shared" si="2"/>
        <v>21.8</v>
      </c>
      <c r="Q62" s="5"/>
      <c r="R62" s="5">
        <v>40</v>
      </c>
      <c r="S62" s="5">
        <f t="shared" si="18"/>
        <v>40</v>
      </c>
      <c r="T62" s="5"/>
      <c r="U62" s="5">
        <v>100</v>
      </c>
      <c r="V62" s="1"/>
      <c r="W62" s="1">
        <f t="shared" si="19"/>
        <v>23.623853211009173</v>
      </c>
      <c r="X62" s="1">
        <f t="shared" si="6"/>
        <v>21.788990825688074</v>
      </c>
      <c r="Y62" s="1">
        <v>48.8</v>
      </c>
      <c r="Z62" s="1">
        <v>10.6</v>
      </c>
      <c r="AA62" s="1">
        <v>34.6</v>
      </c>
      <c r="AB62" s="1">
        <v>32</v>
      </c>
      <c r="AC62" s="1">
        <v>11.6</v>
      </c>
      <c r="AD62" s="1"/>
      <c r="AE62" s="1">
        <f t="shared" si="7"/>
        <v>14.399999999999999</v>
      </c>
      <c r="AF62" s="1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35</v>
      </c>
      <c r="C63" s="1">
        <v>55.7</v>
      </c>
      <c r="D63" s="1"/>
      <c r="E63" s="1">
        <v>36.765000000000001</v>
      </c>
      <c r="F63" s="1">
        <v>14.574999999999999</v>
      </c>
      <c r="G63" s="6">
        <v>1</v>
      </c>
      <c r="H63" s="1">
        <v>45</v>
      </c>
      <c r="I63" s="1" t="s">
        <v>33</v>
      </c>
      <c r="J63" s="1">
        <v>35</v>
      </c>
      <c r="K63" s="1">
        <f t="shared" si="16"/>
        <v>1.7650000000000006</v>
      </c>
      <c r="L63" s="1"/>
      <c r="M63" s="1"/>
      <c r="N63" s="1">
        <v>12</v>
      </c>
      <c r="O63" s="1"/>
      <c r="P63" s="1">
        <f t="shared" si="2"/>
        <v>7.3529999999999998</v>
      </c>
      <c r="Q63" s="5">
        <f t="shared" si="3"/>
        <v>69.013999999999996</v>
      </c>
      <c r="R63" s="5">
        <v>80</v>
      </c>
      <c r="S63" s="5">
        <f t="shared" si="18"/>
        <v>60</v>
      </c>
      <c r="T63" s="5">
        <v>20</v>
      </c>
      <c r="U63" s="5">
        <v>100</v>
      </c>
      <c r="V63" s="1"/>
      <c r="W63" s="1">
        <f t="shared" si="19"/>
        <v>14.494084047327622</v>
      </c>
      <c r="X63" s="1">
        <f t="shared" si="6"/>
        <v>3.6141710866313068</v>
      </c>
      <c r="Y63" s="1">
        <v>4.9185999999999996</v>
      </c>
      <c r="Z63" s="1">
        <v>4.2633999999999999</v>
      </c>
      <c r="AA63" s="1">
        <v>6.5635999999999992</v>
      </c>
      <c r="AB63" s="1">
        <v>6.9727999999999994</v>
      </c>
      <c r="AC63" s="1">
        <v>5.6280000000000001</v>
      </c>
      <c r="AD63" s="1"/>
      <c r="AE63" s="1">
        <f t="shared" si="7"/>
        <v>60</v>
      </c>
      <c r="AF63" s="1">
        <f t="shared" si="8"/>
        <v>20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32</v>
      </c>
      <c r="C64" s="1">
        <v>41</v>
      </c>
      <c r="D64" s="1"/>
      <c r="E64" s="1">
        <v>24</v>
      </c>
      <c r="F64" s="1">
        <v>12</v>
      </c>
      <c r="G64" s="6">
        <v>0.41</v>
      </c>
      <c r="H64" s="1">
        <v>45</v>
      </c>
      <c r="I64" s="1" t="s">
        <v>33</v>
      </c>
      <c r="J64" s="1">
        <v>23</v>
      </c>
      <c r="K64" s="1">
        <f t="shared" si="16"/>
        <v>1</v>
      </c>
      <c r="L64" s="1"/>
      <c r="M64" s="1"/>
      <c r="N64" s="1">
        <v>170</v>
      </c>
      <c r="O64" s="1"/>
      <c r="P64" s="1">
        <f t="shared" si="2"/>
        <v>4.8</v>
      </c>
      <c r="Q64" s="5"/>
      <c r="R64" s="5">
        <f t="shared" si="17"/>
        <v>0</v>
      </c>
      <c r="S64" s="5">
        <f t="shared" si="18"/>
        <v>0</v>
      </c>
      <c r="T64" s="5"/>
      <c r="U64" s="5"/>
      <c r="V64" s="1"/>
      <c r="W64" s="1">
        <f t="shared" si="19"/>
        <v>37.916666666666671</v>
      </c>
      <c r="X64" s="1">
        <f t="shared" si="6"/>
        <v>37.916666666666671</v>
      </c>
      <c r="Y64" s="1">
        <v>15.2</v>
      </c>
      <c r="Z64" s="1">
        <v>11.4</v>
      </c>
      <c r="AA64" s="1">
        <v>15.2</v>
      </c>
      <c r="AB64" s="1">
        <v>12.4</v>
      </c>
      <c r="AC64" s="1">
        <v>6.6</v>
      </c>
      <c r="AD64" s="1"/>
      <c r="AE64" s="1">
        <f t="shared" si="7"/>
        <v>0</v>
      </c>
      <c r="AF64" s="1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32</v>
      </c>
      <c r="C65" s="1">
        <v>60</v>
      </c>
      <c r="D65" s="1"/>
      <c r="E65" s="1">
        <v>15</v>
      </c>
      <c r="F65" s="1">
        <v>33</v>
      </c>
      <c r="G65" s="6">
        <v>0.41</v>
      </c>
      <c r="H65" s="1">
        <v>45</v>
      </c>
      <c r="I65" s="1" t="s">
        <v>33</v>
      </c>
      <c r="J65" s="1">
        <v>17</v>
      </c>
      <c r="K65" s="1">
        <f t="shared" si="16"/>
        <v>-2</v>
      </c>
      <c r="L65" s="1"/>
      <c r="M65" s="1"/>
      <c r="N65" s="1">
        <v>150</v>
      </c>
      <c r="O65" s="1"/>
      <c r="P65" s="1">
        <f t="shared" si="2"/>
        <v>3</v>
      </c>
      <c r="Q65" s="5"/>
      <c r="R65" s="5">
        <f t="shared" si="17"/>
        <v>0</v>
      </c>
      <c r="S65" s="5">
        <f t="shared" si="18"/>
        <v>0</v>
      </c>
      <c r="T65" s="5"/>
      <c r="U65" s="5"/>
      <c r="V65" s="1"/>
      <c r="W65" s="1">
        <f t="shared" si="19"/>
        <v>61</v>
      </c>
      <c r="X65" s="1">
        <f t="shared" si="6"/>
        <v>61</v>
      </c>
      <c r="Y65" s="1">
        <v>15.4</v>
      </c>
      <c r="Z65" s="1">
        <v>6.4</v>
      </c>
      <c r="AA65" s="1">
        <v>15.8</v>
      </c>
      <c r="AB65" s="1">
        <v>7.4</v>
      </c>
      <c r="AC65" s="1">
        <v>3.4</v>
      </c>
      <c r="AD65" s="16" t="s">
        <v>36</v>
      </c>
      <c r="AE65" s="1">
        <f t="shared" si="7"/>
        <v>0</v>
      </c>
      <c r="AF65" s="1">
        <f t="shared" si="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32</v>
      </c>
      <c r="C66" s="1"/>
      <c r="D66" s="1">
        <v>344</v>
      </c>
      <c r="E66" s="1">
        <v>54</v>
      </c>
      <c r="F66" s="1">
        <v>288</v>
      </c>
      <c r="G66" s="6">
        <v>0.28000000000000003</v>
      </c>
      <c r="H66" s="1">
        <v>45</v>
      </c>
      <c r="I66" s="1" t="s">
        <v>33</v>
      </c>
      <c r="J66" s="1">
        <v>54</v>
      </c>
      <c r="K66" s="1">
        <f t="shared" si="16"/>
        <v>0</v>
      </c>
      <c r="L66" s="1"/>
      <c r="M66" s="1"/>
      <c r="N66" s="1">
        <v>100</v>
      </c>
      <c r="O66" s="1"/>
      <c r="P66" s="1">
        <f t="shared" si="2"/>
        <v>10.8</v>
      </c>
      <c r="Q66" s="5"/>
      <c r="R66" s="5">
        <f t="shared" si="17"/>
        <v>0</v>
      </c>
      <c r="S66" s="5">
        <f t="shared" si="18"/>
        <v>0</v>
      </c>
      <c r="T66" s="5"/>
      <c r="U66" s="5"/>
      <c r="V66" s="1"/>
      <c r="W66" s="1">
        <f t="shared" si="19"/>
        <v>35.925925925925924</v>
      </c>
      <c r="X66" s="1">
        <f t="shared" si="6"/>
        <v>35.925925925925924</v>
      </c>
      <c r="Y66" s="1">
        <v>23</v>
      </c>
      <c r="Z66" s="1">
        <v>35.799999999999997</v>
      </c>
      <c r="AA66" s="1">
        <v>12.6</v>
      </c>
      <c r="AB66" s="1">
        <v>23.8</v>
      </c>
      <c r="AC66" s="1">
        <v>28</v>
      </c>
      <c r="AD66" s="1"/>
      <c r="AE66" s="1">
        <f t="shared" si="7"/>
        <v>0</v>
      </c>
      <c r="AF66" s="1">
        <f t="shared" si="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0" t="s">
        <v>99</v>
      </c>
      <c r="B67" s="20" t="s">
        <v>32</v>
      </c>
      <c r="C67" s="20">
        <v>233</v>
      </c>
      <c r="D67" s="20"/>
      <c r="E67" s="20">
        <v>55</v>
      </c>
      <c r="F67" s="20">
        <v>168</v>
      </c>
      <c r="G67" s="21">
        <v>0</v>
      </c>
      <c r="H67" s="20">
        <v>45</v>
      </c>
      <c r="I67" s="20" t="s">
        <v>113</v>
      </c>
      <c r="J67" s="20">
        <v>53</v>
      </c>
      <c r="K67" s="20">
        <f t="shared" si="16"/>
        <v>2</v>
      </c>
      <c r="L67" s="20"/>
      <c r="M67" s="20"/>
      <c r="N67" s="20">
        <v>175</v>
      </c>
      <c r="O67" s="20"/>
      <c r="P67" s="20">
        <f t="shared" si="2"/>
        <v>11</v>
      </c>
      <c r="Q67" s="22"/>
      <c r="R67" s="22"/>
      <c r="S67" s="22"/>
      <c r="T67" s="22"/>
      <c r="U67" s="22"/>
      <c r="V67" s="20"/>
      <c r="W67" s="20">
        <f t="shared" si="11"/>
        <v>31.181818181818183</v>
      </c>
      <c r="X67" s="20">
        <f t="shared" si="6"/>
        <v>31.181818181818183</v>
      </c>
      <c r="Y67" s="20">
        <v>30.8</v>
      </c>
      <c r="Z67" s="20">
        <v>1.8</v>
      </c>
      <c r="AA67" s="20">
        <v>20.8</v>
      </c>
      <c r="AB67" s="20">
        <v>33</v>
      </c>
      <c r="AC67" s="20">
        <v>8.6</v>
      </c>
      <c r="AD67" s="23" t="s">
        <v>135</v>
      </c>
      <c r="AE67" s="20">
        <f t="shared" si="7"/>
        <v>0</v>
      </c>
      <c r="AF67" s="20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32</v>
      </c>
      <c r="C68" s="1">
        <v>556</v>
      </c>
      <c r="D68" s="1">
        <v>150</v>
      </c>
      <c r="E68" s="1">
        <v>446</v>
      </c>
      <c r="F68" s="1">
        <v>114</v>
      </c>
      <c r="G68" s="6">
        <v>0.4</v>
      </c>
      <c r="H68" s="1">
        <v>45</v>
      </c>
      <c r="I68" s="1" t="s">
        <v>33</v>
      </c>
      <c r="J68" s="1">
        <v>429</v>
      </c>
      <c r="K68" s="1">
        <f t="shared" si="16"/>
        <v>17</v>
      </c>
      <c r="L68" s="1"/>
      <c r="M68" s="1"/>
      <c r="N68" s="1">
        <v>921</v>
      </c>
      <c r="O68" s="1"/>
      <c r="P68" s="1">
        <f t="shared" si="2"/>
        <v>89.2</v>
      </c>
      <c r="Q68" s="5">
        <f t="shared" si="3"/>
        <v>124.60000000000014</v>
      </c>
      <c r="R68" s="5">
        <v>220</v>
      </c>
      <c r="S68" s="5">
        <f t="shared" ref="S68:S79" si="21">ROUND(R68,0)-T68</f>
        <v>120</v>
      </c>
      <c r="T68" s="5">
        <v>100</v>
      </c>
      <c r="U68" s="5">
        <v>300</v>
      </c>
      <c r="V68" s="1"/>
      <c r="W68" s="1">
        <f t="shared" ref="W68:W79" si="22">(F68+N68+O68+R68)/P68</f>
        <v>14.069506726457398</v>
      </c>
      <c r="X68" s="1">
        <f t="shared" si="6"/>
        <v>11.603139013452914</v>
      </c>
      <c r="Y68" s="1">
        <v>114.4</v>
      </c>
      <c r="Z68" s="1">
        <v>83.4</v>
      </c>
      <c r="AA68" s="1">
        <v>108.2</v>
      </c>
      <c r="AB68" s="1">
        <v>53.2</v>
      </c>
      <c r="AC68" s="1">
        <v>58.6</v>
      </c>
      <c r="AD68" s="1"/>
      <c r="AE68" s="1">
        <f t="shared" si="7"/>
        <v>48</v>
      </c>
      <c r="AF68" s="1">
        <f t="shared" si="8"/>
        <v>40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32</v>
      </c>
      <c r="C69" s="1">
        <v>188</v>
      </c>
      <c r="D69" s="1"/>
      <c r="E69" s="1">
        <v>67</v>
      </c>
      <c r="F69" s="1">
        <v>90</v>
      </c>
      <c r="G69" s="6">
        <v>0.5</v>
      </c>
      <c r="H69" s="1">
        <v>120</v>
      </c>
      <c r="I69" s="1" t="s">
        <v>33</v>
      </c>
      <c r="J69" s="1">
        <v>61.5</v>
      </c>
      <c r="K69" s="1">
        <f t="shared" ref="K69:K95" si="23">E69-J69</f>
        <v>5.5</v>
      </c>
      <c r="L69" s="1"/>
      <c r="M69" s="1"/>
      <c r="N69" s="1">
        <v>150</v>
      </c>
      <c r="O69" s="1"/>
      <c r="P69" s="1">
        <f t="shared" si="2"/>
        <v>13.4</v>
      </c>
      <c r="Q69" s="5"/>
      <c r="R69" s="5">
        <f t="shared" ref="R69:R76" si="24">ROUND(Q69,0)</f>
        <v>0</v>
      </c>
      <c r="S69" s="5">
        <f t="shared" si="21"/>
        <v>0</v>
      </c>
      <c r="T69" s="5"/>
      <c r="U69" s="5"/>
      <c r="V69" s="1"/>
      <c r="W69" s="1">
        <f t="shared" si="22"/>
        <v>17.910447761194028</v>
      </c>
      <c r="X69" s="1">
        <f t="shared" si="6"/>
        <v>17.910447761194028</v>
      </c>
      <c r="Y69" s="1">
        <v>20</v>
      </c>
      <c r="Z69" s="1">
        <v>9.4</v>
      </c>
      <c r="AA69" s="1">
        <v>23.2</v>
      </c>
      <c r="AB69" s="1">
        <v>7.2</v>
      </c>
      <c r="AC69" s="1">
        <v>6.8</v>
      </c>
      <c r="AD69" s="1"/>
      <c r="AE69" s="1">
        <f t="shared" si="7"/>
        <v>0</v>
      </c>
      <c r="AF69" s="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35</v>
      </c>
      <c r="C70" s="1">
        <v>10.5</v>
      </c>
      <c r="D70" s="1"/>
      <c r="E70" s="1">
        <v>8.8049999999999997</v>
      </c>
      <c r="F70" s="1"/>
      <c r="G70" s="6">
        <v>1</v>
      </c>
      <c r="H70" s="1">
        <v>45</v>
      </c>
      <c r="I70" s="1" t="s">
        <v>33</v>
      </c>
      <c r="J70" s="1">
        <v>10.6</v>
      </c>
      <c r="K70" s="1">
        <f t="shared" si="23"/>
        <v>-1.7949999999999999</v>
      </c>
      <c r="L70" s="1"/>
      <c r="M70" s="1"/>
      <c r="N70" s="1">
        <v>57</v>
      </c>
      <c r="O70" s="1"/>
      <c r="P70" s="1">
        <f t="shared" ref="P70:P95" si="25">E70/5</f>
        <v>1.7609999999999999</v>
      </c>
      <c r="Q70" s="5">
        <v>10</v>
      </c>
      <c r="R70" s="5">
        <f t="shared" si="24"/>
        <v>10</v>
      </c>
      <c r="S70" s="5">
        <f t="shared" si="21"/>
        <v>10</v>
      </c>
      <c r="T70" s="5"/>
      <c r="U70" s="5"/>
      <c r="V70" s="1"/>
      <c r="W70" s="1">
        <f t="shared" si="22"/>
        <v>38.0465644520159</v>
      </c>
      <c r="X70" s="1">
        <f t="shared" si="6"/>
        <v>32.367972742759797</v>
      </c>
      <c r="Y70" s="1">
        <v>5.5414000000000003</v>
      </c>
      <c r="Z70" s="1">
        <v>2.7978000000000001</v>
      </c>
      <c r="AA70" s="1">
        <v>2.2736000000000001</v>
      </c>
      <c r="AB70" s="1">
        <v>4.5415999999999999</v>
      </c>
      <c r="AC70" s="1">
        <v>4.9878</v>
      </c>
      <c r="AD70" s="1"/>
      <c r="AE70" s="1">
        <f t="shared" si="7"/>
        <v>10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32</v>
      </c>
      <c r="C71" s="1"/>
      <c r="D71" s="1">
        <v>200</v>
      </c>
      <c r="E71" s="1">
        <v>2</v>
      </c>
      <c r="F71" s="1">
        <v>198</v>
      </c>
      <c r="G71" s="6">
        <v>0.33</v>
      </c>
      <c r="H71" s="1">
        <v>45</v>
      </c>
      <c r="I71" s="1" t="s">
        <v>33</v>
      </c>
      <c r="J71" s="1">
        <v>2</v>
      </c>
      <c r="K71" s="1">
        <f t="shared" si="23"/>
        <v>0</v>
      </c>
      <c r="L71" s="1"/>
      <c r="M71" s="1"/>
      <c r="N71" s="1">
        <v>20</v>
      </c>
      <c r="O71" s="1"/>
      <c r="P71" s="1">
        <f t="shared" si="25"/>
        <v>0.4</v>
      </c>
      <c r="Q71" s="5"/>
      <c r="R71" s="5">
        <f t="shared" si="24"/>
        <v>0</v>
      </c>
      <c r="S71" s="5">
        <f t="shared" si="21"/>
        <v>0</v>
      </c>
      <c r="T71" s="5"/>
      <c r="U71" s="5"/>
      <c r="V71" s="1"/>
      <c r="W71" s="1">
        <f t="shared" si="22"/>
        <v>545</v>
      </c>
      <c r="X71" s="1">
        <f t="shared" ref="X71:X95" si="26">(F71+N71+O71)/P71</f>
        <v>545</v>
      </c>
      <c r="Y71" s="1">
        <v>10</v>
      </c>
      <c r="Z71" s="1">
        <v>17.600000000000001</v>
      </c>
      <c r="AA71" s="1">
        <v>11.2</v>
      </c>
      <c r="AB71" s="1">
        <v>3.2</v>
      </c>
      <c r="AC71" s="1">
        <v>6.2</v>
      </c>
      <c r="AD71" s="1"/>
      <c r="AE71" s="1">
        <f t="shared" ref="AE71:AE100" si="27">S71*G71</f>
        <v>0</v>
      </c>
      <c r="AF71" s="1">
        <f t="shared" ref="AF71:AF100" si="28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35</v>
      </c>
      <c r="C72" s="1">
        <v>18.8</v>
      </c>
      <c r="D72" s="1"/>
      <c r="E72" s="1">
        <v>10.108000000000001</v>
      </c>
      <c r="F72" s="1">
        <v>5.3620000000000001</v>
      </c>
      <c r="G72" s="6">
        <v>1</v>
      </c>
      <c r="H72" s="1">
        <v>45</v>
      </c>
      <c r="I72" s="1" t="s">
        <v>33</v>
      </c>
      <c r="J72" s="1">
        <v>16.2</v>
      </c>
      <c r="K72" s="1">
        <f t="shared" si="23"/>
        <v>-6.0919999999999987</v>
      </c>
      <c r="L72" s="1"/>
      <c r="M72" s="1"/>
      <c r="N72" s="1">
        <v>15</v>
      </c>
      <c r="O72" s="1"/>
      <c r="P72" s="1">
        <f t="shared" si="25"/>
        <v>2.0216000000000003</v>
      </c>
      <c r="Q72" s="5">
        <v>8</v>
      </c>
      <c r="R72" s="5">
        <f t="shared" si="24"/>
        <v>8</v>
      </c>
      <c r="S72" s="5">
        <f t="shared" si="21"/>
        <v>8</v>
      </c>
      <c r="T72" s="5"/>
      <c r="U72" s="5"/>
      <c r="V72" s="1"/>
      <c r="W72" s="1">
        <f t="shared" si="22"/>
        <v>14.029481598733675</v>
      </c>
      <c r="X72" s="1">
        <f t="shared" si="26"/>
        <v>10.072220023743569</v>
      </c>
      <c r="Y72" s="1">
        <v>0.9728</v>
      </c>
      <c r="Z72" s="1">
        <v>1.5716000000000001</v>
      </c>
      <c r="AA72" s="1">
        <v>3.4194</v>
      </c>
      <c r="AB72" s="1">
        <v>0.79180000000000006</v>
      </c>
      <c r="AC72" s="1">
        <v>1.88</v>
      </c>
      <c r="AD72" s="1"/>
      <c r="AE72" s="1">
        <f t="shared" si="27"/>
        <v>8</v>
      </c>
      <c r="AF72" s="1">
        <f t="shared" si="28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32</v>
      </c>
      <c r="C73" s="1">
        <v>40</v>
      </c>
      <c r="D73" s="1">
        <v>368</v>
      </c>
      <c r="E73" s="1">
        <v>72</v>
      </c>
      <c r="F73" s="1">
        <v>336</v>
      </c>
      <c r="G73" s="6">
        <v>0.33</v>
      </c>
      <c r="H73" s="1">
        <v>45</v>
      </c>
      <c r="I73" s="1" t="s">
        <v>33</v>
      </c>
      <c r="J73" s="1">
        <v>72</v>
      </c>
      <c r="K73" s="1">
        <f t="shared" si="23"/>
        <v>0</v>
      </c>
      <c r="L73" s="1"/>
      <c r="M73" s="1"/>
      <c r="N73" s="1">
        <v>0</v>
      </c>
      <c r="O73" s="1"/>
      <c r="P73" s="1">
        <f t="shared" si="25"/>
        <v>14.4</v>
      </c>
      <c r="Q73" s="5"/>
      <c r="R73" s="5">
        <f t="shared" si="24"/>
        <v>0</v>
      </c>
      <c r="S73" s="5">
        <f t="shared" si="21"/>
        <v>0</v>
      </c>
      <c r="T73" s="5"/>
      <c r="U73" s="5"/>
      <c r="V73" s="1"/>
      <c r="W73" s="1">
        <f t="shared" si="22"/>
        <v>23.333333333333332</v>
      </c>
      <c r="X73" s="1">
        <f t="shared" si="26"/>
        <v>23.333333333333332</v>
      </c>
      <c r="Y73" s="1">
        <v>0</v>
      </c>
      <c r="Z73" s="1">
        <v>30.4</v>
      </c>
      <c r="AA73" s="1">
        <v>10.8</v>
      </c>
      <c r="AB73" s="1">
        <v>0</v>
      </c>
      <c r="AC73" s="1">
        <v>31.2</v>
      </c>
      <c r="AD73" s="14" t="s">
        <v>36</v>
      </c>
      <c r="AE73" s="1">
        <f t="shared" si="27"/>
        <v>0</v>
      </c>
      <c r="AF73" s="1">
        <f t="shared" si="28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35</v>
      </c>
      <c r="C74" s="1">
        <v>43.7</v>
      </c>
      <c r="D74" s="1">
        <v>0.66400000000000003</v>
      </c>
      <c r="E74" s="1">
        <v>30.01</v>
      </c>
      <c r="F74" s="1"/>
      <c r="G74" s="6">
        <v>1</v>
      </c>
      <c r="H74" s="1">
        <v>45</v>
      </c>
      <c r="I74" s="1" t="s">
        <v>33</v>
      </c>
      <c r="J74" s="1">
        <v>44.5</v>
      </c>
      <c r="K74" s="1">
        <f t="shared" si="23"/>
        <v>-14.489999999999998</v>
      </c>
      <c r="L74" s="1"/>
      <c r="M74" s="1"/>
      <c r="N74" s="1">
        <v>98</v>
      </c>
      <c r="O74" s="1"/>
      <c r="P74" s="1">
        <f t="shared" si="25"/>
        <v>6.0020000000000007</v>
      </c>
      <c r="Q74" s="5">
        <v>15</v>
      </c>
      <c r="R74" s="5">
        <f t="shared" si="24"/>
        <v>15</v>
      </c>
      <c r="S74" s="5">
        <f t="shared" si="21"/>
        <v>15</v>
      </c>
      <c r="T74" s="5"/>
      <c r="U74" s="5"/>
      <c r="V74" s="1"/>
      <c r="W74" s="1">
        <f t="shared" si="22"/>
        <v>18.827057647450847</v>
      </c>
      <c r="X74" s="1">
        <f t="shared" si="26"/>
        <v>16.327890703098966</v>
      </c>
      <c r="Y74" s="1">
        <v>10.0152</v>
      </c>
      <c r="Z74" s="1">
        <v>3.2111999999999998</v>
      </c>
      <c r="AA74" s="1">
        <v>8.0244</v>
      </c>
      <c r="AB74" s="1">
        <v>7.9420000000000002</v>
      </c>
      <c r="AC74" s="1">
        <v>7.0242000000000004</v>
      </c>
      <c r="AD74" s="1"/>
      <c r="AE74" s="1">
        <f t="shared" si="27"/>
        <v>15</v>
      </c>
      <c r="AF74" s="1">
        <f t="shared" si="28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32</v>
      </c>
      <c r="C75" s="1">
        <v>120</v>
      </c>
      <c r="D75" s="1"/>
      <c r="E75" s="1">
        <v>31</v>
      </c>
      <c r="F75" s="1">
        <v>85</v>
      </c>
      <c r="G75" s="6">
        <v>0.33</v>
      </c>
      <c r="H75" s="1">
        <v>45</v>
      </c>
      <c r="I75" s="1" t="s">
        <v>33</v>
      </c>
      <c r="J75" s="1">
        <v>33</v>
      </c>
      <c r="K75" s="1">
        <f t="shared" si="23"/>
        <v>-2</v>
      </c>
      <c r="L75" s="1"/>
      <c r="M75" s="1"/>
      <c r="N75" s="1">
        <v>43</v>
      </c>
      <c r="O75" s="1"/>
      <c r="P75" s="1">
        <f t="shared" si="25"/>
        <v>6.2</v>
      </c>
      <c r="Q75" s="5"/>
      <c r="R75" s="5">
        <f t="shared" si="24"/>
        <v>0</v>
      </c>
      <c r="S75" s="5">
        <f t="shared" si="21"/>
        <v>0</v>
      </c>
      <c r="T75" s="5"/>
      <c r="U75" s="5"/>
      <c r="V75" s="1"/>
      <c r="W75" s="1">
        <f t="shared" si="22"/>
        <v>20.64516129032258</v>
      </c>
      <c r="X75" s="1">
        <f t="shared" si="26"/>
        <v>20.64516129032258</v>
      </c>
      <c r="Y75" s="1">
        <v>12.4</v>
      </c>
      <c r="Z75" s="1">
        <v>6.8</v>
      </c>
      <c r="AA75" s="1">
        <v>20.6</v>
      </c>
      <c r="AB75" s="1">
        <v>5.4</v>
      </c>
      <c r="AC75" s="1">
        <v>9.6</v>
      </c>
      <c r="AD75" s="14" t="s">
        <v>36</v>
      </c>
      <c r="AE75" s="1">
        <f t="shared" si="27"/>
        <v>0</v>
      </c>
      <c r="AF75" s="1">
        <f t="shared" si="28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35</v>
      </c>
      <c r="C76" s="1">
        <v>21.6</v>
      </c>
      <c r="D76" s="1"/>
      <c r="E76" s="1">
        <v>8.5939999999999994</v>
      </c>
      <c r="F76" s="1">
        <v>10.35</v>
      </c>
      <c r="G76" s="6">
        <v>1</v>
      </c>
      <c r="H76" s="1">
        <v>45</v>
      </c>
      <c r="I76" s="1" t="s">
        <v>33</v>
      </c>
      <c r="J76" s="1">
        <v>8.9</v>
      </c>
      <c r="K76" s="1">
        <f t="shared" si="23"/>
        <v>-0.30600000000000094</v>
      </c>
      <c r="L76" s="1"/>
      <c r="M76" s="1"/>
      <c r="N76" s="1">
        <v>21</v>
      </c>
      <c r="O76" s="1"/>
      <c r="P76" s="1">
        <f t="shared" si="25"/>
        <v>1.7187999999999999</v>
      </c>
      <c r="Q76" s="5"/>
      <c r="R76" s="5">
        <f t="shared" si="24"/>
        <v>0</v>
      </c>
      <c r="S76" s="5">
        <f t="shared" si="21"/>
        <v>0</v>
      </c>
      <c r="T76" s="5"/>
      <c r="U76" s="5"/>
      <c r="V76" s="1"/>
      <c r="W76" s="1">
        <f t="shared" si="22"/>
        <v>18.239469397253899</v>
      </c>
      <c r="X76" s="1">
        <f t="shared" si="26"/>
        <v>18.239469397253899</v>
      </c>
      <c r="Y76" s="1">
        <v>3.0590000000000002</v>
      </c>
      <c r="Z76" s="1">
        <v>0.81120000000000003</v>
      </c>
      <c r="AA76" s="1">
        <v>2.2195999999999998</v>
      </c>
      <c r="AB76" s="1">
        <v>2.8250000000000002</v>
      </c>
      <c r="AC76" s="1">
        <v>-0.104</v>
      </c>
      <c r="AD76" s="14" t="s">
        <v>36</v>
      </c>
      <c r="AE76" s="1">
        <f t="shared" si="27"/>
        <v>0</v>
      </c>
      <c r="AF76" s="1">
        <f t="shared" si="28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109</v>
      </c>
      <c r="B77" s="1" t="s">
        <v>32</v>
      </c>
      <c r="C77" s="1">
        <v>30</v>
      </c>
      <c r="D77" s="1">
        <v>24</v>
      </c>
      <c r="E77" s="1">
        <v>38</v>
      </c>
      <c r="F77" s="1">
        <v>6</v>
      </c>
      <c r="G77" s="6">
        <v>0.66</v>
      </c>
      <c r="H77" s="1">
        <v>45</v>
      </c>
      <c r="I77" s="1" t="s">
        <v>33</v>
      </c>
      <c r="J77" s="1">
        <v>39</v>
      </c>
      <c r="K77" s="1">
        <f t="shared" si="23"/>
        <v>-1</v>
      </c>
      <c r="L77" s="1"/>
      <c r="M77" s="1"/>
      <c r="N77" s="1">
        <v>134</v>
      </c>
      <c r="O77" s="1"/>
      <c r="P77" s="1">
        <f t="shared" si="25"/>
        <v>7.6</v>
      </c>
      <c r="Q77" s="5"/>
      <c r="R77" s="5">
        <v>16</v>
      </c>
      <c r="S77" s="5">
        <f t="shared" si="21"/>
        <v>16</v>
      </c>
      <c r="T77" s="5"/>
      <c r="U77" s="5">
        <v>100</v>
      </c>
      <c r="V77" s="1"/>
      <c r="W77" s="1">
        <f t="shared" si="22"/>
        <v>20.526315789473685</v>
      </c>
      <c r="X77" s="1">
        <f t="shared" si="26"/>
        <v>18.421052631578949</v>
      </c>
      <c r="Y77" s="1">
        <v>13.8</v>
      </c>
      <c r="Z77" s="1">
        <v>8.548</v>
      </c>
      <c r="AA77" s="1">
        <v>11</v>
      </c>
      <c r="AB77" s="1">
        <v>10.199999999999999</v>
      </c>
      <c r="AC77" s="1">
        <v>1.6</v>
      </c>
      <c r="AD77" s="14" t="s">
        <v>36</v>
      </c>
      <c r="AE77" s="1">
        <f t="shared" si="27"/>
        <v>10.56</v>
      </c>
      <c r="AF77" s="1">
        <f t="shared" si="28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110</v>
      </c>
      <c r="B78" s="1" t="s">
        <v>32</v>
      </c>
      <c r="C78" s="1">
        <v>69</v>
      </c>
      <c r="D78" s="1">
        <v>88</v>
      </c>
      <c r="E78" s="1">
        <v>56</v>
      </c>
      <c r="F78" s="1">
        <v>92</v>
      </c>
      <c r="G78" s="6">
        <v>0.66</v>
      </c>
      <c r="H78" s="1">
        <v>45</v>
      </c>
      <c r="I78" s="1" t="s">
        <v>33</v>
      </c>
      <c r="J78" s="1">
        <v>58</v>
      </c>
      <c r="K78" s="1">
        <f t="shared" si="23"/>
        <v>-2</v>
      </c>
      <c r="L78" s="1"/>
      <c r="M78" s="1"/>
      <c r="N78" s="1">
        <v>30</v>
      </c>
      <c r="O78" s="1"/>
      <c r="P78" s="1">
        <f t="shared" si="25"/>
        <v>11.2</v>
      </c>
      <c r="Q78" s="5">
        <f t="shared" ref="Q78:Q79" si="29">13*P78-O78-N78-F78</f>
        <v>23.599999999999994</v>
      </c>
      <c r="R78" s="5">
        <v>36</v>
      </c>
      <c r="S78" s="5">
        <f t="shared" si="21"/>
        <v>36</v>
      </c>
      <c r="T78" s="5"/>
      <c r="U78" s="5">
        <v>50</v>
      </c>
      <c r="V78" s="1"/>
      <c r="W78" s="1">
        <f t="shared" si="22"/>
        <v>14.107142857142858</v>
      </c>
      <c r="X78" s="1">
        <f t="shared" si="26"/>
        <v>10.892857142857144</v>
      </c>
      <c r="Y78" s="1">
        <v>10.6</v>
      </c>
      <c r="Z78" s="1">
        <v>15</v>
      </c>
      <c r="AA78" s="1">
        <v>15.6</v>
      </c>
      <c r="AB78" s="1">
        <v>4.8</v>
      </c>
      <c r="AC78" s="1">
        <v>11.2</v>
      </c>
      <c r="AD78" s="1"/>
      <c r="AE78" s="1">
        <f t="shared" si="27"/>
        <v>23.76</v>
      </c>
      <c r="AF78" s="1">
        <f t="shared" si="28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32</v>
      </c>
      <c r="C79" s="1">
        <v>101</v>
      </c>
      <c r="D79" s="1">
        <v>144</v>
      </c>
      <c r="E79" s="1">
        <v>76</v>
      </c>
      <c r="F79" s="1">
        <v>161</v>
      </c>
      <c r="G79" s="6">
        <v>0.33</v>
      </c>
      <c r="H79" s="1">
        <v>45</v>
      </c>
      <c r="I79" s="1" t="s">
        <v>33</v>
      </c>
      <c r="J79" s="1">
        <v>85</v>
      </c>
      <c r="K79" s="1">
        <f t="shared" si="23"/>
        <v>-9</v>
      </c>
      <c r="L79" s="1"/>
      <c r="M79" s="1"/>
      <c r="N79" s="1">
        <v>0</v>
      </c>
      <c r="O79" s="1"/>
      <c r="P79" s="1">
        <f t="shared" si="25"/>
        <v>15.2</v>
      </c>
      <c r="Q79" s="5">
        <f t="shared" si="29"/>
        <v>36.599999999999994</v>
      </c>
      <c r="R79" s="5">
        <v>60</v>
      </c>
      <c r="S79" s="5">
        <f t="shared" si="21"/>
        <v>60</v>
      </c>
      <c r="T79" s="5"/>
      <c r="U79" s="5">
        <v>70</v>
      </c>
      <c r="V79" s="1"/>
      <c r="W79" s="1">
        <f t="shared" si="22"/>
        <v>14.539473684210527</v>
      </c>
      <c r="X79" s="1">
        <f t="shared" si="26"/>
        <v>10.592105263157896</v>
      </c>
      <c r="Y79" s="1">
        <v>12</v>
      </c>
      <c r="Z79" s="1">
        <v>5.6</v>
      </c>
      <c r="AA79" s="1">
        <v>16.399999999999999</v>
      </c>
      <c r="AB79" s="1">
        <v>9.1999999999999993</v>
      </c>
      <c r="AC79" s="1">
        <v>8.8000000000000007</v>
      </c>
      <c r="AD79" s="1"/>
      <c r="AE79" s="1">
        <f t="shared" si="27"/>
        <v>19.8</v>
      </c>
      <c r="AF79" s="1">
        <f t="shared" si="28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112</v>
      </c>
      <c r="B80" s="10" t="s">
        <v>32</v>
      </c>
      <c r="C80" s="10">
        <v>169</v>
      </c>
      <c r="D80" s="10"/>
      <c r="E80" s="10">
        <v>123</v>
      </c>
      <c r="F80" s="10"/>
      <c r="G80" s="11">
        <v>0</v>
      </c>
      <c r="H80" s="10">
        <v>45</v>
      </c>
      <c r="I80" s="10" t="s">
        <v>113</v>
      </c>
      <c r="J80" s="10">
        <v>149</v>
      </c>
      <c r="K80" s="10">
        <f t="shared" si="23"/>
        <v>-26</v>
      </c>
      <c r="L80" s="10"/>
      <c r="M80" s="10"/>
      <c r="N80" s="10"/>
      <c r="O80" s="10"/>
      <c r="P80" s="10">
        <f t="shared" si="25"/>
        <v>24.6</v>
      </c>
      <c r="Q80" s="12"/>
      <c r="R80" s="12"/>
      <c r="S80" s="12"/>
      <c r="T80" s="12"/>
      <c r="U80" s="12"/>
      <c r="V80" s="10"/>
      <c r="W80" s="10">
        <f t="shared" ref="W80:W95" si="30">(F80+N80+O80+Q80)/P80</f>
        <v>0</v>
      </c>
      <c r="X80" s="10">
        <f t="shared" si="26"/>
        <v>0</v>
      </c>
      <c r="Y80" s="10">
        <v>56.4</v>
      </c>
      <c r="Z80" s="10">
        <v>26.2</v>
      </c>
      <c r="AA80" s="10">
        <v>34.4</v>
      </c>
      <c r="AB80" s="10">
        <v>54.2</v>
      </c>
      <c r="AC80" s="10">
        <v>9.8000000000000007</v>
      </c>
      <c r="AD80" s="10" t="s">
        <v>114</v>
      </c>
      <c r="AE80" s="10">
        <f t="shared" si="27"/>
        <v>0</v>
      </c>
      <c r="AF80" s="10">
        <f t="shared" si="28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32</v>
      </c>
      <c r="C81" s="1">
        <v>91</v>
      </c>
      <c r="D81" s="1">
        <v>48</v>
      </c>
      <c r="E81" s="1">
        <v>63</v>
      </c>
      <c r="F81" s="1">
        <v>55</v>
      </c>
      <c r="G81" s="6">
        <v>0.15</v>
      </c>
      <c r="H81" s="1">
        <v>60</v>
      </c>
      <c r="I81" s="1" t="s">
        <v>33</v>
      </c>
      <c r="J81" s="1">
        <v>63</v>
      </c>
      <c r="K81" s="1">
        <f t="shared" si="23"/>
        <v>0</v>
      </c>
      <c r="L81" s="1"/>
      <c r="M81" s="1"/>
      <c r="N81" s="1">
        <v>13</v>
      </c>
      <c r="O81" s="1"/>
      <c r="P81" s="1">
        <f t="shared" si="25"/>
        <v>12.6</v>
      </c>
      <c r="Q81" s="5">
        <f t="shared" ref="Q81:Q88" si="31">13*P81-O81-N81-F81</f>
        <v>95.799999999999983</v>
      </c>
      <c r="R81" s="5">
        <f t="shared" ref="R81:R92" si="32">ROUND(Q81,0)</f>
        <v>96</v>
      </c>
      <c r="S81" s="5">
        <f t="shared" ref="S81:S92" si="33">ROUND(R81,0)-T81</f>
        <v>96</v>
      </c>
      <c r="T81" s="5"/>
      <c r="U81" s="5"/>
      <c r="V81" s="1"/>
      <c r="W81" s="1">
        <f t="shared" ref="W81:W92" si="34">(F81+N81+O81+R81)/P81</f>
        <v>13.015873015873016</v>
      </c>
      <c r="X81" s="1">
        <f t="shared" si="26"/>
        <v>5.3968253968253972</v>
      </c>
      <c r="Y81" s="1">
        <v>11.4</v>
      </c>
      <c r="Z81" s="1">
        <v>14.2</v>
      </c>
      <c r="AA81" s="1">
        <v>15.4</v>
      </c>
      <c r="AB81" s="1">
        <v>16.8</v>
      </c>
      <c r="AC81" s="1">
        <v>17.2</v>
      </c>
      <c r="AD81" s="1"/>
      <c r="AE81" s="1">
        <f t="shared" si="27"/>
        <v>14.399999999999999</v>
      </c>
      <c r="AF81" s="1">
        <f t="shared" si="28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32</v>
      </c>
      <c r="C82" s="1">
        <v>138</v>
      </c>
      <c r="D82" s="1">
        <v>12</v>
      </c>
      <c r="E82" s="1">
        <v>59</v>
      </c>
      <c r="F82" s="1">
        <v>75</v>
      </c>
      <c r="G82" s="6">
        <v>0.15</v>
      </c>
      <c r="H82" s="1">
        <v>60</v>
      </c>
      <c r="I82" s="1" t="s">
        <v>33</v>
      </c>
      <c r="J82" s="1">
        <v>59</v>
      </c>
      <c r="K82" s="1">
        <f t="shared" si="23"/>
        <v>0</v>
      </c>
      <c r="L82" s="1"/>
      <c r="M82" s="1"/>
      <c r="N82" s="1">
        <v>12</v>
      </c>
      <c r="O82" s="1"/>
      <c r="P82" s="1">
        <f t="shared" si="25"/>
        <v>11.8</v>
      </c>
      <c r="Q82" s="5">
        <f t="shared" si="31"/>
        <v>66.400000000000006</v>
      </c>
      <c r="R82" s="5">
        <f t="shared" si="32"/>
        <v>66</v>
      </c>
      <c r="S82" s="5">
        <f t="shared" si="33"/>
        <v>66</v>
      </c>
      <c r="T82" s="5"/>
      <c r="U82" s="5"/>
      <c r="V82" s="1"/>
      <c r="W82" s="1">
        <f t="shared" si="34"/>
        <v>12.966101694915254</v>
      </c>
      <c r="X82" s="1">
        <f t="shared" si="26"/>
        <v>7.3728813559322033</v>
      </c>
      <c r="Y82" s="1">
        <v>10.6</v>
      </c>
      <c r="Z82" s="1">
        <v>14.6</v>
      </c>
      <c r="AA82" s="1">
        <v>12</v>
      </c>
      <c r="AB82" s="1">
        <v>20</v>
      </c>
      <c r="AC82" s="1">
        <v>6.2</v>
      </c>
      <c r="AD82" s="1"/>
      <c r="AE82" s="1">
        <f t="shared" si="27"/>
        <v>9.9</v>
      </c>
      <c r="AF82" s="1">
        <f t="shared" si="28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117</v>
      </c>
      <c r="B83" s="1" t="s">
        <v>32</v>
      </c>
      <c r="C83" s="1">
        <v>102</v>
      </c>
      <c r="D83" s="1"/>
      <c r="E83" s="1">
        <v>81</v>
      </c>
      <c r="F83" s="1">
        <v>9</v>
      </c>
      <c r="G83" s="6">
        <v>0.15</v>
      </c>
      <c r="H83" s="1">
        <v>60</v>
      </c>
      <c r="I83" s="1" t="s">
        <v>33</v>
      </c>
      <c r="J83" s="1">
        <v>81</v>
      </c>
      <c r="K83" s="1">
        <f t="shared" si="23"/>
        <v>0</v>
      </c>
      <c r="L83" s="1"/>
      <c r="M83" s="1"/>
      <c r="N83" s="1">
        <v>71</v>
      </c>
      <c r="O83" s="1"/>
      <c r="P83" s="1">
        <f t="shared" si="25"/>
        <v>16.2</v>
      </c>
      <c r="Q83" s="5">
        <f t="shared" si="31"/>
        <v>130.6</v>
      </c>
      <c r="R83" s="5">
        <f t="shared" si="32"/>
        <v>131</v>
      </c>
      <c r="S83" s="5">
        <f t="shared" si="33"/>
        <v>131</v>
      </c>
      <c r="T83" s="5"/>
      <c r="U83" s="5"/>
      <c r="V83" s="1"/>
      <c r="W83" s="1">
        <f t="shared" si="34"/>
        <v>13.024691358024691</v>
      </c>
      <c r="X83" s="1">
        <f t="shared" si="26"/>
        <v>4.9382716049382722</v>
      </c>
      <c r="Y83" s="1">
        <v>12.2</v>
      </c>
      <c r="Z83" s="1">
        <v>6.2</v>
      </c>
      <c r="AA83" s="1">
        <v>11</v>
      </c>
      <c r="AB83" s="1">
        <v>16.600000000000001</v>
      </c>
      <c r="AC83" s="1">
        <v>11</v>
      </c>
      <c r="AD83" s="1"/>
      <c r="AE83" s="1">
        <f t="shared" si="27"/>
        <v>19.649999999999999</v>
      </c>
      <c r="AF83" s="1">
        <f t="shared" si="28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118</v>
      </c>
      <c r="B84" s="1" t="s">
        <v>35</v>
      </c>
      <c r="C84" s="1">
        <v>571.91700000000003</v>
      </c>
      <c r="D84" s="1">
        <v>661.16099999999994</v>
      </c>
      <c r="E84" s="1">
        <v>800.91099999999994</v>
      </c>
      <c r="F84" s="1">
        <v>288.30799999999999</v>
      </c>
      <c r="G84" s="6">
        <v>1</v>
      </c>
      <c r="H84" s="1">
        <v>45</v>
      </c>
      <c r="I84" s="1" t="s">
        <v>38</v>
      </c>
      <c r="J84" s="1">
        <v>724</v>
      </c>
      <c r="K84" s="1">
        <f t="shared" si="23"/>
        <v>76.910999999999945</v>
      </c>
      <c r="L84" s="1"/>
      <c r="M84" s="1"/>
      <c r="N84" s="1">
        <v>1200</v>
      </c>
      <c r="O84" s="1">
        <v>300</v>
      </c>
      <c r="P84" s="1">
        <f t="shared" si="25"/>
        <v>160.18219999999999</v>
      </c>
      <c r="Q84" s="5">
        <f>14*P84-O84-N84-F84</f>
        <v>454.24279999999999</v>
      </c>
      <c r="R84" s="5">
        <v>600</v>
      </c>
      <c r="S84" s="5">
        <f t="shared" si="33"/>
        <v>510</v>
      </c>
      <c r="T84" s="5">
        <v>90</v>
      </c>
      <c r="U84" s="5">
        <v>700</v>
      </c>
      <c r="V84" s="1"/>
      <c r="W84" s="1">
        <f t="shared" si="34"/>
        <v>14.909946298652409</v>
      </c>
      <c r="X84" s="1">
        <f t="shared" si="26"/>
        <v>11.164211753865287</v>
      </c>
      <c r="Y84" s="1">
        <v>164.69479999999999</v>
      </c>
      <c r="Z84" s="1">
        <v>145.76220000000001</v>
      </c>
      <c r="AA84" s="1">
        <v>164.2184</v>
      </c>
      <c r="AB84" s="1">
        <v>169.3236</v>
      </c>
      <c r="AC84" s="1">
        <v>178.34639999999999</v>
      </c>
      <c r="AD84" s="1"/>
      <c r="AE84" s="1">
        <f t="shared" si="27"/>
        <v>510</v>
      </c>
      <c r="AF84" s="1">
        <f t="shared" si="28"/>
        <v>90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119</v>
      </c>
      <c r="B85" s="1" t="s">
        <v>32</v>
      </c>
      <c r="C85" s="1"/>
      <c r="D85" s="1">
        <v>100</v>
      </c>
      <c r="E85" s="1">
        <v>20</v>
      </c>
      <c r="F85" s="1">
        <v>80</v>
      </c>
      <c r="G85" s="6">
        <v>0.1</v>
      </c>
      <c r="H85" s="1">
        <v>60</v>
      </c>
      <c r="I85" s="1" t="s">
        <v>33</v>
      </c>
      <c r="J85" s="1">
        <v>10</v>
      </c>
      <c r="K85" s="1">
        <f t="shared" si="23"/>
        <v>10</v>
      </c>
      <c r="L85" s="1"/>
      <c r="M85" s="1"/>
      <c r="N85" s="1">
        <v>80</v>
      </c>
      <c r="O85" s="1"/>
      <c r="P85" s="1">
        <f t="shared" si="25"/>
        <v>4</v>
      </c>
      <c r="Q85" s="5"/>
      <c r="R85" s="5">
        <f t="shared" si="32"/>
        <v>0</v>
      </c>
      <c r="S85" s="5">
        <f t="shared" si="33"/>
        <v>0</v>
      </c>
      <c r="T85" s="5"/>
      <c r="U85" s="5"/>
      <c r="V85" s="1"/>
      <c r="W85" s="1">
        <f t="shared" si="34"/>
        <v>40</v>
      </c>
      <c r="X85" s="1">
        <f t="shared" si="26"/>
        <v>40</v>
      </c>
      <c r="Y85" s="1">
        <v>10.8</v>
      </c>
      <c r="Z85" s="1">
        <v>11.6</v>
      </c>
      <c r="AA85" s="1">
        <v>7.4</v>
      </c>
      <c r="AB85" s="1">
        <v>10.8</v>
      </c>
      <c r="AC85" s="1">
        <v>5.4</v>
      </c>
      <c r="AD85" s="1"/>
      <c r="AE85" s="1">
        <f t="shared" si="27"/>
        <v>0</v>
      </c>
      <c r="AF85" s="1">
        <f t="shared" si="28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35</v>
      </c>
      <c r="C86" s="1">
        <v>110.7</v>
      </c>
      <c r="D86" s="1">
        <v>11.294</v>
      </c>
      <c r="E86" s="1">
        <v>99.355999999999995</v>
      </c>
      <c r="F86" s="1"/>
      <c r="G86" s="6">
        <v>1</v>
      </c>
      <c r="H86" s="1">
        <v>45</v>
      </c>
      <c r="I86" s="1" t="s">
        <v>33</v>
      </c>
      <c r="J86" s="1">
        <v>99</v>
      </c>
      <c r="K86" s="1">
        <f t="shared" si="23"/>
        <v>0.35599999999999454</v>
      </c>
      <c r="L86" s="1"/>
      <c r="M86" s="1"/>
      <c r="N86" s="1">
        <v>85</v>
      </c>
      <c r="O86" s="1"/>
      <c r="P86" s="1">
        <f t="shared" si="25"/>
        <v>19.871199999999998</v>
      </c>
      <c r="Q86" s="5">
        <f t="shared" si="31"/>
        <v>173.32559999999995</v>
      </c>
      <c r="R86" s="5">
        <f t="shared" si="32"/>
        <v>173</v>
      </c>
      <c r="S86" s="5">
        <f t="shared" si="33"/>
        <v>173</v>
      </c>
      <c r="T86" s="5"/>
      <c r="U86" s="5"/>
      <c r="V86" s="1"/>
      <c r="W86" s="1">
        <f t="shared" si="34"/>
        <v>12.983614477233385</v>
      </c>
      <c r="X86" s="1">
        <f t="shared" si="26"/>
        <v>4.2775474052900684</v>
      </c>
      <c r="Y86" s="1">
        <v>13.128399999999999</v>
      </c>
      <c r="Z86" s="1">
        <v>9.5462000000000007</v>
      </c>
      <c r="AA86" s="1">
        <v>17.334599999999998</v>
      </c>
      <c r="AB86" s="1">
        <v>4.8179999999999996</v>
      </c>
      <c r="AC86" s="1">
        <v>15.388400000000001</v>
      </c>
      <c r="AD86" s="1"/>
      <c r="AE86" s="1">
        <f t="shared" si="27"/>
        <v>173</v>
      </c>
      <c r="AF86" s="1">
        <f t="shared" si="28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35</v>
      </c>
      <c r="C87" s="1">
        <v>116.1</v>
      </c>
      <c r="D87" s="1"/>
      <c r="E87" s="1">
        <v>47.341999999999999</v>
      </c>
      <c r="F87" s="1">
        <v>68.757999999999996</v>
      </c>
      <c r="G87" s="6">
        <v>1</v>
      </c>
      <c r="H87" s="1">
        <v>60</v>
      </c>
      <c r="I87" s="1" t="s">
        <v>33</v>
      </c>
      <c r="J87" s="1">
        <v>47.3</v>
      </c>
      <c r="K87" s="1">
        <f t="shared" si="23"/>
        <v>4.2000000000001592E-2</v>
      </c>
      <c r="L87" s="1"/>
      <c r="M87" s="1"/>
      <c r="N87" s="1">
        <v>60</v>
      </c>
      <c r="O87" s="1"/>
      <c r="P87" s="1">
        <f t="shared" si="25"/>
        <v>9.468399999999999</v>
      </c>
      <c r="Q87" s="5"/>
      <c r="R87" s="5">
        <v>50</v>
      </c>
      <c r="S87" s="5">
        <f t="shared" si="33"/>
        <v>50</v>
      </c>
      <c r="T87" s="5"/>
      <c r="U87" s="5">
        <v>100</v>
      </c>
      <c r="V87" s="1"/>
      <c r="W87" s="1">
        <f t="shared" si="34"/>
        <v>18.879430526804953</v>
      </c>
      <c r="X87" s="1">
        <f t="shared" si="26"/>
        <v>13.598707278948924</v>
      </c>
      <c r="Y87" s="1">
        <v>11.8796</v>
      </c>
      <c r="Z87" s="1">
        <v>6.2869999999999999</v>
      </c>
      <c r="AA87" s="1">
        <v>10.221</v>
      </c>
      <c r="AB87" s="1">
        <v>15.612</v>
      </c>
      <c r="AC87" s="1">
        <v>9.64</v>
      </c>
      <c r="AD87" s="1"/>
      <c r="AE87" s="1">
        <f t="shared" si="27"/>
        <v>50</v>
      </c>
      <c r="AF87" s="1">
        <f t="shared" si="28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35</v>
      </c>
      <c r="C88" s="1">
        <v>60</v>
      </c>
      <c r="D88" s="1"/>
      <c r="E88" s="1">
        <v>23.350999999999999</v>
      </c>
      <c r="F88" s="1">
        <v>36.649000000000001</v>
      </c>
      <c r="G88" s="6">
        <v>1</v>
      </c>
      <c r="H88" s="1">
        <v>60</v>
      </c>
      <c r="I88" s="1" t="s">
        <v>33</v>
      </c>
      <c r="J88" s="1">
        <v>24</v>
      </c>
      <c r="K88" s="1">
        <f t="shared" si="23"/>
        <v>-0.64900000000000091</v>
      </c>
      <c r="L88" s="1"/>
      <c r="M88" s="1"/>
      <c r="N88" s="1">
        <v>10</v>
      </c>
      <c r="O88" s="1"/>
      <c r="P88" s="1">
        <f t="shared" si="25"/>
        <v>4.6701999999999995</v>
      </c>
      <c r="Q88" s="5">
        <f t="shared" si="31"/>
        <v>14.063599999999994</v>
      </c>
      <c r="R88" s="5">
        <v>40</v>
      </c>
      <c r="S88" s="5">
        <f t="shared" si="33"/>
        <v>40</v>
      </c>
      <c r="T88" s="5"/>
      <c r="U88" s="5">
        <v>100</v>
      </c>
      <c r="V88" s="1"/>
      <c r="W88" s="1">
        <f t="shared" si="34"/>
        <v>18.553595135111991</v>
      </c>
      <c r="X88" s="1">
        <f t="shared" si="26"/>
        <v>9.9886514496167198</v>
      </c>
      <c r="Y88" s="1">
        <v>3.8104</v>
      </c>
      <c r="Z88" s="1">
        <v>3.5628000000000002</v>
      </c>
      <c r="AA88" s="1">
        <v>6.2796000000000003</v>
      </c>
      <c r="AB88" s="1">
        <v>7.8578000000000001</v>
      </c>
      <c r="AC88" s="1">
        <v>5.9548000000000014</v>
      </c>
      <c r="AD88" s="1"/>
      <c r="AE88" s="1">
        <f t="shared" si="27"/>
        <v>40</v>
      </c>
      <c r="AF88" s="1">
        <f t="shared" si="28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123</v>
      </c>
      <c r="B89" s="1" t="s">
        <v>35</v>
      </c>
      <c r="C89" s="1">
        <v>196.5</v>
      </c>
      <c r="D89" s="1">
        <v>18.2</v>
      </c>
      <c r="E89" s="1">
        <v>154.99299999999999</v>
      </c>
      <c r="F89" s="1">
        <v>41.540999999999997</v>
      </c>
      <c r="G89" s="6">
        <v>1</v>
      </c>
      <c r="H89" s="1">
        <v>60</v>
      </c>
      <c r="I89" s="1" t="s">
        <v>40</v>
      </c>
      <c r="J89" s="1">
        <v>137.80000000000001</v>
      </c>
      <c r="K89" s="1">
        <f t="shared" si="23"/>
        <v>17.192999999999984</v>
      </c>
      <c r="L89" s="1"/>
      <c r="M89" s="1"/>
      <c r="N89" s="1">
        <v>110</v>
      </c>
      <c r="O89" s="1"/>
      <c r="P89" s="1">
        <f t="shared" si="25"/>
        <v>30.9986</v>
      </c>
      <c r="Q89" s="5">
        <f>14*P89-O89-N89-F89</f>
        <v>282.43939999999998</v>
      </c>
      <c r="R89" s="5">
        <v>350</v>
      </c>
      <c r="S89" s="5">
        <f t="shared" si="33"/>
        <v>300</v>
      </c>
      <c r="T89" s="5">
        <v>50</v>
      </c>
      <c r="U89" s="5">
        <v>350</v>
      </c>
      <c r="V89" s="1"/>
      <c r="W89" s="1">
        <f t="shared" si="34"/>
        <v>16.179472621344189</v>
      </c>
      <c r="X89" s="1">
        <f t="shared" si="26"/>
        <v>4.8886401321349995</v>
      </c>
      <c r="Y89" s="1">
        <v>20.263000000000002</v>
      </c>
      <c r="Z89" s="1">
        <v>12.980399999999999</v>
      </c>
      <c r="AA89" s="1">
        <v>15.0052</v>
      </c>
      <c r="AB89" s="1">
        <v>28.8078</v>
      </c>
      <c r="AC89" s="1">
        <v>15.690200000000001</v>
      </c>
      <c r="AD89" s="1"/>
      <c r="AE89" s="1">
        <f t="shared" si="27"/>
        <v>300</v>
      </c>
      <c r="AF89" s="1">
        <f t="shared" si="28"/>
        <v>50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124</v>
      </c>
      <c r="B90" s="1" t="s">
        <v>35</v>
      </c>
      <c r="C90" s="1">
        <v>20.399999999999999</v>
      </c>
      <c r="D90" s="1">
        <v>112.333</v>
      </c>
      <c r="E90" s="1">
        <v>39.424999999999997</v>
      </c>
      <c r="F90" s="1">
        <v>74.971999999999994</v>
      </c>
      <c r="G90" s="6">
        <v>1</v>
      </c>
      <c r="H90" s="1">
        <v>45</v>
      </c>
      <c r="I90" s="1" t="s">
        <v>33</v>
      </c>
      <c r="J90" s="1">
        <v>42</v>
      </c>
      <c r="K90" s="1">
        <f t="shared" si="23"/>
        <v>-2.5750000000000028</v>
      </c>
      <c r="L90" s="1"/>
      <c r="M90" s="1"/>
      <c r="N90" s="1">
        <v>80</v>
      </c>
      <c r="O90" s="1"/>
      <c r="P90" s="1">
        <f t="shared" si="25"/>
        <v>7.8849999999999998</v>
      </c>
      <c r="Q90" s="5"/>
      <c r="R90" s="5">
        <v>20</v>
      </c>
      <c r="S90" s="5">
        <f t="shared" si="33"/>
        <v>20</v>
      </c>
      <c r="T90" s="5"/>
      <c r="U90" s="5">
        <v>50</v>
      </c>
      <c r="V90" s="1"/>
      <c r="W90" s="1">
        <f t="shared" si="34"/>
        <v>22.190488268864932</v>
      </c>
      <c r="X90" s="1">
        <f t="shared" si="26"/>
        <v>19.654026632847177</v>
      </c>
      <c r="Y90" s="1">
        <v>13.9674</v>
      </c>
      <c r="Z90" s="1">
        <v>11.8688</v>
      </c>
      <c r="AA90" s="1">
        <v>2.4567999999999999</v>
      </c>
      <c r="AB90" s="1">
        <v>10.681800000000001</v>
      </c>
      <c r="AC90" s="1">
        <v>6.1261999999999999</v>
      </c>
      <c r="AD90" s="1"/>
      <c r="AE90" s="1">
        <f t="shared" si="27"/>
        <v>20</v>
      </c>
      <c r="AF90" s="1">
        <f t="shared" si="28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32</v>
      </c>
      <c r="C91" s="1"/>
      <c r="D91" s="1">
        <v>130</v>
      </c>
      <c r="E91" s="1">
        <v>53</v>
      </c>
      <c r="F91" s="1">
        <v>74</v>
      </c>
      <c r="G91" s="6">
        <v>0.18</v>
      </c>
      <c r="H91" s="1">
        <v>45</v>
      </c>
      <c r="I91" s="1" t="s">
        <v>33</v>
      </c>
      <c r="J91" s="1">
        <v>51</v>
      </c>
      <c r="K91" s="1">
        <f t="shared" si="23"/>
        <v>2</v>
      </c>
      <c r="L91" s="1"/>
      <c r="M91" s="1"/>
      <c r="N91" s="1">
        <v>600</v>
      </c>
      <c r="O91" s="1"/>
      <c r="P91" s="1">
        <f t="shared" si="25"/>
        <v>10.6</v>
      </c>
      <c r="Q91" s="5"/>
      <c r="R91" s="5">
        <v>100</v>
      </c>
      <c r="S91" s="5">
        <f t="shared" si="33"/>
        <v>0</v>
      </c>
      <c r="T91" s="5">
        <v>100</v>
      </c>
      <c r="U91" s="5">
        <v>600</v>
      </c>
      <c r="V91" s="1" t="s">
        <v>133</v>
      </c>
      <c r="W91" s="1">
        <f t="shared" si="34"/>
        <v>73.018867924528308</v>
      </c>
      <c r="X91" s="1">
        <f t="shared" si="26"/>
        <v>63.584905660377359</v>
      </c>
      <c r="Y91" s="1">
        <v>53.6</v>
      </c>
      <c r="Z91" s="1">
        <v>29.2</v>
      </c>
      <c r="AA91" s="1">
        <v>32.6</v>
      </c>
      <c r="AB91" s="1">
        <v>28</v>
      </c>
      <c r="AC91" s="1">
        <v>20.6</v>
      </c>
      <c r="AD91" s="1"/>
      <c r="AE91" s="1">
        <f t="shared" si="27"/>
        <v>0</v>
      </c>
      <c r="AF91" s="1">
        <f t="shared" si="28"/>
        <v>18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32</v>
      </c>
      <c r="C92" s="1"/>
      <c r="D92" s="1"/>
      <c r="E92" s="1"/>
      <c r="F92" s="1"/>
      <c r="G92" s="6">
        <v>0.36</v>
      </c>
      <c r="H92" s="1">
        <v>45</v>
      </c>
      <c r="I92" s="1" t="s">
        <v>33</v>
      </c>
      <c r="J92" s="1"/>
      <c r="K92" s="1">
        <f t="shared" si="23"/>
        <v>0</v>
      </c>
      <c r="L92" s="1"/>
      <c r="M92" s="1"/>
      <c r="N92" s="1">
        <v>300</v>
      </c>
      <c r="O92" s="1"/>
      <c r="P92" s="1">
        <f t="shared" si="25"/>
        <v>0</v>
      </c>
      <c r="Q92" s="5">
        <v>250</v>
      </c>
      <c r="R92" s="5">
        <f t="shared" si="32"/>
        <v>250</v>
      </c>
      <c r="S92" s="5">
        <f t="shared" si="33"/>
        <v>250</v>
      </c>
      <c r="T92" s="5"/>
      <c r="U92" s="5"/>
      <c r="V92" s="1"/>
      <c r="W92" s="1" t="e">
        <f t="shared" si="34"/>
        <v>#DIV/0!</v>
      </c>
      <c r="X92" s="1" t="e">
        <f t="shared" si="26"/>
        <v>#DIV/0!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 t="s">
        <v>127</v>
      </c>
      <c r="AE92" s="1">
        <f t="shared" si="27"/>
        <v>90</v>
      </c>
      <c r="AF92" s="1">
        <f t="shared" si="28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128</v>
      </c>
      <c r="B93" s="10" t="s">
        <v>32</v>
      </c>
      <c r="C93" s="10"/>
      <c r="D93" s="10">
        <v>139</v>
      </c>
      <c r="E93" s="15">
        <v>103</v>
      </c>
      <c r="F93" s="10"/>
      <c r="G93" s="11">
        <v>0</v>
      </c>
      <c r="H93" s="10" t="e">
        <v>#N/A</v>
      </c>
      <c r="I93" s="10" t="s">
        <v>129</v>
      </c>
      <c r="J93" s="10">
        <v>112</v>
      </c>
      <c r="K93" s="10">
        <f t="shared" si="23"/>
        <v>-9</v>
      </c>
      <c r="L93" s="10"/>
      <c r="M93" s="10"/>
      <c r="N93" s="10"/>
      <c r="O93" s="10"/>
      <c r="P93" s="10">
        <f t="shared" si="25"/>
        <v>20.6</v>
      </c>
      <c r="Q93" s="12"/>
      <c r="R93" s="12"/>
      <c r="S93" s="12"/>
      <c r="T93" s="12"/>
      <c r="U93" s="12"/>
      <c r="V93" s="10"/>
      <c r="W93" s="10">
        <f t="shared" si="30"/>
        <v>0</v>
      </c>
      <c r="X93" s="10">
        <f t="shared" si="26"/>
        <v>0</v>
      </c>
      <c r="Y93" s="10">
        <v>21.2</v>
      </c>
      <c r="Z93" s="10">
        <v>11.6</v>
      </c>
      <c r="AA93" s="10">
        <v>4.8</v>
      </c>
      <c r="AB93" s="10">
        <v>0</v>
      </c>
      <c r="AC93" s="10">
        <v>0</v>
      </c>
      <c r="AD93" s="10"/>
      <c r="AE93" s="10">
        <f t="shared" si="27"/>
        <v>0</v>
      </c>
      <c r="AF93" s="10">
        <f t="shared" si="28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130</v>
      </c>
      <c r="B94" s="10" t="s">
        <v>35</v>
      </c>
      <c r="C94" s="10"/>
      <c r="D94" s="10">
        <v>141.97800000000001</v>
      </c>
      <c r="E94" s="15">
        <v>121.244</v>
      </c>
      <c r="F94" s="10"/>
      <c r="G94" s="11">
        <v>0</v>
      </c>
      <c r="H94" s="10" t="e">
        <v>#N/A</v>
      </c>
      <c r="I94" s="10" t="s">
        <v>129</v>
      </c>
      <c r="J94" s="10">
        <v>116</v>
      </c>
      <c r="K94" s="10">
        <f t="shared" si="23"/>
        <v>5.2439999999999998</v>
      </c>
      <c r="L94" s="10"/>
      <c r="M94" s="10"/>
      <c r="N94" s="10"/>
      <c r="O94" s="10"/>
      <c r="P94" s="10">
        <f t="shared" si="25"/>
        <v>24.248799999999999</v>
      </c>
      <c r="Q94" s="12"/>
      <c r="R94" s="12"/>
      <c r="S94" s="12"/>
      <c r="T94" s="12"/>
      <c r="U94" s="12"/>
      <c r="V94" s="10"/>
      <c r="W94" s="10">
        <f t="shared" si="30"/>
        <v>0</v>
      </c>
      <c r="X94" s="10">
        <f t="shared" si="26"/>
        <v>0</v>
      </c>
      <c r="Y94" s="10">
        <v>21.504799999999999</v>
      </c>
      <c r="Z94" s="10">
        <v>19.232199999999999</v>
      </c>
      <c r="AA94" s="10">
        <v>4.0768000000000004</v>
      </c>
      <c r="AB94" s="10">
        <v>0</v>
      </c>
      <c r="AC94" s="10">
        <v>0</v>
      </c>
      <c r="AD94" s="10"/>
      <c r="AE94" s="10">
        <f t="shared" si="27"/>
        <v>0</v>
      </c>
      <c r="AF94" s="10">
        <f t="shared" si="28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131</v>
      </c>
      <c r="B95" s="10" t="s">
        <v>32</v>
      </c>
      <c r="C95" s="10"/>
      <c r="D95" s="10">
        <v>2</v>
      </c>
      <c r="E95" s="15">
        <v>1</v>
      </c>
      <c r="F95" s="10"/>
      <c r="G95" s="11">
        <v>0</v>
      </c>
      <c r="H95" s="10" t="e">
        <v>#N/A</v>
      </c>
      <c r="I95" s="10" t="s">
        <v>129</v>
      </c>
      <c r="J95" s="10">
        <v>1</v>
      </c>
      <c r="K95" s="10">
        <f t="shared" si="23"/>
        <v>0</v>
      </c>
      <c r="L95" s="10"/>
      <c r="M95" s="10"/>
      <c r="N95" s="10"/>
      <c r="O95" s="10"/>
      <c r="P95" s="10">
        <f t="shared" si="25"/>
        <v>0.2</v>
      </c>
      <c r="Q95" s="12"/>
      <c r="R95" s="12"/>
      <c r="S95" s="12"/>
      <c r="T95" s="12"/>
      <c r="U95" s="12"/>
      <c r="V95" s="10"/>
      <c r="W95" s="10">
        <f t="shared" si="30"/>
        <v>0</v>
      </c>
      <c r="X95" s="10">
        <f t="shared" si="26"/>
        <v>0</v>
      </c>
      <c r="Y95" s="10">
        <v>0.6</v>
      </c>
      <c r="Z95" s="10">
        <v>0.4</v>
      </c>
      <c r="AA95" s="10">
        <v>0</v>
      </c>
      <c r="AB95" s="10">
        <v>0</v>
      </c>
      <c r="AC95" s="10">
        <v>0</v>
      </c>
      <c r="AD95" s="10"/>
      <c r="AE95" s="10">
        <f t="shared" si="27"/>
        <v>0</v>
      </c>
      <c r="AF95" s="10">
        <f t="shared" si="28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32</v>
      </c>
      <c r="C96" s="1"/>
      <c r="D96" s="1"/>
      <c r="E96" s="1"/>
      <c r="F96" s="1"/>
      <c r="G96" s="6">
        <v>0.33</v>
      </c>
      <c r="H96" s="1" t="e">
        <f>#N/A</f>
        <v>#N/A</v>
      </c>
      <c r="I96" s="1" t="s">
        <v>33</v>
      </c>
      <c r="J96" s="1"/>
      <c r="K96" s="1"/>
      <c r="L96" s="1"/>
      <c r="M96" s="1"/>
      <c r="N96" s="1"/>
      <c r="O96" s="1"/>
      <c r="P96" s="1">
        <v>0</v>
      </c>
      <c r="Q96" s="1"/>
      <c r="R96" s="5">
        <v>80</v>
      </c>
      <c r="S96" s="5">
        <f t="shared" ref="S96:S100" si="35">ROUND(R96,0)-T96</f>
        <v>0</v>
      </c>
      <c r="T96" s="24">
        <v>80</v>
      </c>
      <c r="U96" s="1">
        <v>100</v>
      </c>
      <c r="V96" s="1"/>
      <c r="W96" s="1"/>
      <c r="X96" s="1"/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 t="s">
        <v>141</v>
      </c>
      <c r="AE96" s="1">
        <f t="shared" si="27"/>
        <v>0</v>
      </c>
      <c r="AF96" s="1">
        <f t="shared" si="28"/>
        <v>26.400000000000002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137</v>
      </c>
      <c r="B97" s="1" t="s">
        <v>35</v>
      </c>
      <c r="C97" s="1"/>
      <c r="D97" s="1"/>
      <c r="E97" s="1"/>
      <c r="F97" s="1"/>
      <c r="G97" s="6">
        <v>1</v>
      </c>
      <c r="H97" s="1" t="e">
        <f>#N/A</f>
        <v>#N/A</v>
      </c>
      <c r="I97" s="1" t="s">
        <v>33</v>
      </c>
      <c r="J97" s="1"/>
      <c r="K97" s="1"/>
      <c r="L97" s="1"/>
      <c r="M97" s="1"/>
      <c r="N97" s="1"/>
      <c r="O97" s="1"/>
      <c r="P97" s="1">
        <v>0</v>
      </c>
      <c r="Q97" s="1"/>
      <c r="R97" s="5">
        <v>70</v>
      </c>
      <c r="S97" s="5">
        <f t="shared" si="35"/>
        <v>0</v>
      </c>
      <c r="T97" s="24">
        <v>70</v>
      </c>
      <c r="U97" s="1">
        <v>100</v>
      </c>
      <c r="V97" s="1"/>
      <c r="W97" s="1"/>
      <c r="X97" s="1"/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 t="s">
        <v>141</v>
      </c>
      <c r="AE97" s="1">
        <f t="shared" si="27"/>
        <v>0</v>
      </c>
      <c r="AF97" s="1">
        <f t="shared" si="28"/>
        <v>70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32</v>
      </c>
      <c r="C98" s="1"/>
      <c r="D98" s="1"/>
      <c r="E98" s="1"/>
      <c r="F98" s="1"/>
      <c r="G98" s="6">
        <v>0.4</v>
      </c>
      <c r="H98" s="1" t="e">
        <f>#N/A</f>
        <v>#N/A</v>
      </c>
      <c r="I98" s="1" t="s">
        <v>33</v>
      </c>
      <c r="J98" s="1"/>
      <c r="K98" s="1"/>
      <c r="L98" s="1"/>
      <c r="M98" s="1"/>
      <c r="N98" s="1"/>
      <c r="O98" s="1"/>
      <c r="P98" s="1">
        <v>0</v>
      </c>
      <c r="Q98" s="1"/>
      <c r="R98" s="5">
        <v>80</v>
      </c>
      <c r="S98" s="5">
        <f t="shared" si="35"/>
        <v>0</v>
      </c>
      <c r="T98" s="24">
        <v>80</v>
      </c>
      <c r="U98" s="1">
        <v>100</v>
      </c>
      <c r="V98" s="1"/>
      <c r="W98" s="1"/>
      <c r="X98" s="1"/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 t="s">
        <v>141</v>
      </c>
      <c r="AE98" s="1">
        <f t="shared" si="27"/>
        <v>0</v>
      </c>
      <c r="AF98" s="1">
        <f t="shared" si="28"/>
        <v>32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139</v>
      </c>
      <c r="B99" s="1" t="s">
        <v>35</v>
      </c>
      <c r="C99" s="1"/>
      <c r="D99" s="1"/>
      <c r="E99" s="1"/>
      <c r="F99" s="1"/>
      <c r="G99" s="6">
        <v>1</v>
      </c>
      <c r="H99" s="1" t="e">
        <f>#N/A</f>
        <v>#N/A</v>
      </c>
      <c r="I99" s="1" t="s">
        <v>33</v>
      </c>
      <c r="J99" s="1"/>
      <c r="K99" s="1"/>
      <c r="L99" s="1"/>
      <c r="M99" s="1"/>
      <c r="N99" s="1"/>
      <c r="O99" s="1"/>
      <c r="P99" s="1">
        <v>0</v>
      </c>
      <c r="Q99" s="1"/>
      <c r="R99" s="5">
        <v>70</v>
      </c>
      <c r="S99" s="5">
        <f t="shared" si="35"/>
        <v>0</v>
      </c>
      <c r="T99" s="24">
        <v>70</v>
      </c>
      <c r="U99" s="1">
        <v>100</v>
      </c>
      <c r="V99" s="1"/>
      <c r="W99" s="1"/>
      <c r="X99" s="1"/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141</v>
      </c>
      <c r="AE99" s="1">
        <f t="shared" si="27"/>
        <v>0</v>
      </c>
      <c r="AF99" s="1">
        <f t="shared" si="28"/>
        <v>70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140</v>
      </c>
      <c r="B100" s="1" t="s">
        <v>32</v>
      </c>
      <c r="C100" s="1"/>
      <c r="D100" s="1"/>
      <c r="E100" s="1"/>
      <c r="F100" s="1"/>
      <c r="G100" s="6">
        <v>0.4</v>
      </c>
      <c r="H100" s="1" t="e">
        <f>#N/A</f>
        <v>#N/A</v>
      </c>
      <c r="I100" s="1" t="s">
        <v>33</v>
      </c>
      <c r="J100" s="1"/>
      <c r="K100" s="1"/>
      <c r="L100" s="1"/>
      <c r="M100" s="1"/>
      <c r="N100" s="1"/>
      <c r="O100" s="1"/>
      <c r="P100" s="1">
        <v>0</v>
      </c>
      <c r="Q100" s="1"/>
      <c r="R100" s="5">
        <v>80</v>
      </c>
      <c r="S100" s="5">
        <f t="shared" si="35"/>
        <v>0</v>
      </c>
      <c r="T100" s="24">
        <v>80</v>
      </c>
      <c r="U100" s="1">
        <v>100</v>
      </c>
      <c r="V100" s="1"/>
      <c r="W100" s="1"/>
      <c r="X100" s="1"/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 t="s">
        <v>141</v>
      </c>
      <c r="AE100" s="1">
        <f t="shared" si="27"/>
        <v>0</v>
      </c>
      <c r="AF100" s="1">
        <f t="shared" si="28"/>
        <v>32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E100" xr:uid="{D5280BE9-D993-4FFC-B567-D9CB97A94A2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2024-09-17T07:55:46Z</dcterms:created>
  <dcterms:modified xsi:type="dcterms:W3CDTF">2024-09-18T11:52:11Z</dcterms:modified>
</cp:coreProperties>
</file>