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15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18" i="1" s="1"/>
  <c r="A12" i="1"/>
  <c r="G11" i="1"/>
  <c r="A11" i="1"/>
</calcChain>
</file>

<file path=xl/sharedStrings.xml><?xml version="1.0" encoding="utf-8"?>
<sst xmlns="http://schemas.openxmlformats.org/spreadsheetml/2006/main" count="313" uniqueCount="147">
  <si>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</si>
  <si>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</si>
  <si>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</si>
  <si>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</si>
  <si>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</si>
  <si>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</si>
  <si>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</si>
  <si>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</si>
  <si>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</si>
  <si>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</si>
  <si>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</si>
  <si>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</si>
  <si>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</si>
  <si>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</si>
  <si>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</si>
  <si>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</si>
  <si>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</si>
  <si>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</si>
  <si>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</si>
  <si>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</si>
  <si>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</si>
  <si>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</si>
  <si>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</si>
  <si>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</si>
  <si>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</si>
  <si>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</si>
  <si>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</si>
  <si>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</si>
  <si>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</si>
  <si>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</si>
  <si>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</si>
  <si>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</si>
  <si>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</si>
  <si>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</si>
  <si>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</si>
  <si>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</si>
  <si>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</si>
  <si>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</si>
  <si>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</si>
  <si>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</si>
  <si>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</si>
  <si>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</si>
  <si>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</si>
  <si>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</si>
  <si>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</si>
  <si>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</si>
  <si>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</si>
  <si>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</si>
  <si>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</si>
  <si>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</si>
  <si>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</si>
  <si>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</si>
  <si>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</si>
  <si>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</si>
  <si>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</si>
  <si>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</si>
  <si>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</si>
  <si>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</si>
  <si>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</si>
  <si>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</si>
  <si>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</si>
  <si>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</si>
  <si>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</si>
  <si>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</si>
  <si>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</si>
  <si>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</si>
  <si>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</si>
  <si>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</si>
  <si>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</si>
  <si>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</si>
  <si>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</si>
  <si>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</si>
  <si>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</si>
  <si>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</si>
  <si>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</si>
  <si>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</si>
  <si>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</si>
  <si>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</si>
  <si>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</si>
  <si>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</si>
  <si>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</si>
  <si>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</si>
  <si>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</si>
  <si>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</si>
  <si>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</si>
  <si>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</si>
  <si>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</si>
  <si>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</si>
  <si>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</si>
  <si>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</si>
  <si>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</si>
  <si>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</si>
  <si>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</si>
  <si>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</si>
  <si>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</si>
  <si>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</si>
  <si>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</si>
  <si>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</si>
  <si>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</si>
  <si>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</si>
  <si>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</si>
  <si>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</si>
  <si>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</si>
  <si>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</si>
  <si>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</si>
  <si>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</si>
  <si>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</si>
  <si>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</si>
  <si>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</si>
  <si>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</si>
  <si>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</si>
  <si>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</si>
  <si>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</si>
  <si>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</si>
  <si>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</si>
  <si>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</si>
  <si>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</si>
  <si>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</si>
  <si>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</si>
  <si>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</si>
  <si>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</si>
  <si>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</si>
  <si>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</si>
  <si>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</si>
  <si>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</si>
  <si>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</si>
  <si>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</si>
  <si>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</si>
  <si>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</si>
  <si>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</si>
  <si>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</si>
  <si>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</si>
  <si>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</si>
  <si>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</si>
  <si>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</si>
  <si>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</si>
  <si>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</si>
  <si>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</si>
  <si>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</si>
  <si>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</si>
  <si>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</si>
  <si>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</si>
  <si>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СОЧНЫЙ ГРИЛЬ ПМ сос п/о мгс 1*6</t>
  </si>
  <si>
    <t>КАРБОНАД к/в с/н в/у 1/150 8шт.</t>
  </si>
  <si>
    <t>СЕРВЕЛАТ ОРЕХОВЫЙ ПМ в/к в/у 0.31кг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</si>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</sst>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2"/>
  <sheetViews>
    <sheetView tabSelected="1" zoomScale="87" zoomScaleNormal="87" workbookViewId="0">
      <pane ySplit="9" topLeftCell="A91" activePane="bottomLeft" state="frozen"/>
      <selection pane="bottomLeft" activeCell="E118" sqref="E118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45237</v>
      </c>
      <c r="E3" s="7" t="s">
        <v>3</v>
      </c>
      <c r="F3" s="86"/>
      <c r="G3" s="90">
        <v>45240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RIGHT(D11:D117,4)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RIGHT(D12:D118,4)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RIGHT(D13:D119,4)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RIGHT(D14:D120,4)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RIGHT(D15:D120,4)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200</v>
      </c>
      <c r="F17" s="23"/>
      <c r="G17" s="23">
        <f>E17*0.45</f>
        <v>90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240</v>
      </c>
      <c r="F18" s="23"/>
      <c r="G18" s="23">
        <f>E18*0.35</f>
        <v>84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200</v>
      </c>
      <c r="F20" s="23"/>
      <c r="G20" s="23">
        <f>E20*0.45</f>
        <v>90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RIGHT(D21:D124,4)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RIGHT(D22:D125,4)</f>
        <v>6333</v>
      </c>
      <c r="B22" s="27" t="s">
        <v>35</v>
      </c>
      <c r="C22" s="35" t="s">
        <v>25</v>
      </c>
      <c r="D22" s="28">
        <v>1001012486333</v>
      </c>
      <c r="E22" s="24">
        <v>2000</v>
      </c>
      <c r="F22" s="23">
        <v>0.4</v>
      </c>
      <c r="G22" s="23">
        <f>E22*0.4</f>
        <v>800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RIGHT(D23:D126,4)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RIGHT(D24:D127,4)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RIGHT(D25:D128,4)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RIGHT(D26:D130,4)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RIGHT(D27:D132,4)</f>
        <v>5247</v>
      </c>
      <c r="B27" s="27" t="s">
        <v>40</v>
      </c>
      <c r="C27" s="31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RIGHT(D28:D133,4)</f>
        <v>6597</v>
      </c>
      <c r="B28" s="27" t="s">
        <v>41</v>
      </c>
      <c r="C28" s="34" t="s">
        <v>25</v>
      </c>
      <c r="D28" s="28">
        <v>1001010036597</v>
      </c>
      <c r="E28" s="24">
        <v>40</v>
      </c>
      <c r="F28" s="23"/>
      <c r="G28" s="23">
        <f>E28*0.45</f>
        <v>18</v>
      </c>
      <c r="H28" s="14"/>
      <c r="I28" s="14"/>
      <c r="J28" s="40"/>
    </row>
    <row r="29" spans="1:12" ht="16.5" customHeight="1" x14ac:dyDescent="0.25">
      <c r="A29" s="79" t="str">
        <f>RIGHT(D29:D135,4)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RIGHT(D30:D136,4)</f>
        <v>6392</v>
      </c>
      <c r="B30" s="27" t="s">
        <v>43</v>
      </c>
      <c r="C30" s="34" t="s">
        <v>25</v>
      </c>
      <c r="D30" s="28">
        <v>1001012566392</v>
      </c>
      <c r="E30" s="24">
        <v>1600</v>
      </c>
      <c r="F30" s="23">
        <v>0.4</v>
      </c>
      <c r="G30" s="23">
        <f>E30*0.4</f>
        <v>640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RIGHT(D31:D138,4)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RIGHT(D32:D139,4)</f>
        <v>6353</v>
      </c>
      <c r="B32" s="27" t="s">
        <v>45</v>
      </c>
      <c r="C32" s="34" t="s">
        <v>25</v>
      </c>
      <c r="D32" s="28">
        <v>1001012506353</v>
      </c>
      <c r="E32" s="24">
        <v>280</v>
      </c>
      <c r="F32" s="23">
        <v>0.4</v>
      </c>
      <c r="G32" s="23">
        <f>E32*0.4</f>
        <v>112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RIGHT(D33:D140,4)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RIGHT(D34:D142,4)</f>
        <v>6601</v>
      </c>
      <c r="B34" s="27" t="s">
        <v>47</v>
      </c>
      <c r="C34" s="31" t="s">
        <v>23</v>
      </c>
      <c r="D34" s="28">
        <v>1001022296601</v>
      </c>
      <c r="E34" s="24">
        <v>90</v>
      </c>
      <c r="F34" s="23"/>
      <c r="G34" s="23">
        <f>E34*1</f>
        <v>90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RIGHT(D35:D142,4)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RIGHT(D36:D143,4)</f>
        <v>6438</v>
      </c>
      <c r="B36" s="27" t="s">
        <v>49</v>
      </c>
      <c r="C36" s="34" t="s">
        <v>25</v>
      </c>
      <c r="D36" s="28">
        <v>1001024636438</v>
      </c>
      <c r="E36" s="24">
        <v>320</v>
      </c>
      <c r="F36" s="23"/>
      <c r="G36" s="23">
        <f>E36*0.3</f>
        <v>96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RIGHT(D37:D145,4)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RIGHT(D38:D150,4)</f>
        <v>6123</v>
      </c>
      <c r="B38" s="27" t="s">
        <v>51</v>
      </c>
      <c r="C38" s="32" t="s">
        <v>23</v>
      </c>
      <c r="D38" s="28">
        <v>1001024976123</v>
      </c>
      <c r="E38" s="24">
        <v>100</v>
      </c>
      <c r="F38" s="23"/>
      <c r="G38" s="23">
        <f>E38*1</f>
        <v>100</v>
      </c>
      <c r="H38" s="14"/>
      <c r="I38" s="14"/>
      <c r="J38" s="40"/>
    </row>
    <row r="39" spans="1:12" ht="16.5" customHeight="1" x14ac:dyDescent="0.25">
      <c r="A39" s="79" t="str">
        <f t="shared" ref="A39:A48" si="1">RIGHT(D39:D153,4)</f>
        <v>6042</v>
      </c>
      <c r="B39" s="27" t="s">
        <v>52</v>
      </c>
      <c r="C39" s="34" t="s">
        <v>25</v>
      </c>
      <c r="D39" s="28">
        <v>1001024906042</v>
      </c>
      <c r="E39" s="24">
        <v>400</v>
      </c>
      <c r="F39" s="23">
        <v>0.4</v>
      </c>
      <c r="G39" s="23">
        <f>E39*0.4</f>
        <v>160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140</v>
      </c>
      <c r="F40" s="23">
        <v>2.125</v>
      </c>
      <c r="G40" s="23">
        <f>E40*1</f>
        <v>140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200</v>
      </c>
      <c r="F41" s="23"/>
      <c r="G41" s="23">
        <f>E41*0.6</f>
        <v>120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100</v>
      </c>
      <c r="F42" s="23"/>
      <c r="G42" s="23">
        <f>E42*1</f>
        <v>100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130</v>
      </c>
      <c r="F43" s="23">
        <v>1.0666666666666671</v>
      </c>
      <c r="G43" s="23">
        <f>E43*1</f>
        <v>130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0</v>
      </c>
      <c r="F44" s="23">
        <v>0.45</v>
      </c>
      <c r="G44" s="23">
        <f>E44*0.41</f>
        <v>0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30</v>
      </c>
      <c r="F45" s="23"/>
      <c r="G45" s="23">
        <f>E45*1</f>
        <v>30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200</v>
      </c>
      <c r="F46" s="23"/>
      <c r="G46" s="23">
        <f>E46*0.41</f>
        <v>82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RIGHT(D49:D160,4)</f>
        <v>6644</v>
      </c>
      <c r="B49" s="46" t="s">
        <v>62</v>
      </c>
      <c r="C49" s="34" t="s">
        <v>25</v>
      </c>
      <c r="D49" s="28">
        <v>1001022376644</v>
      </c>
      <c r="E49" s="24">
        <v>2600</v>
      </c>
      <c r="F49" s="23">
        <v>0.45</v>
      </c>
      <c r="G49" s="23">
        <f>E49*0.41</f>
        <v>1066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300</v>
      </c>
      <c r="F50" s="23">
        <v>2.125</v>
      </c>
      <c r="G50" s="23">
        <f>E50*1</f>
        <v>300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300</v>
      </c>
      <c r="F51" s="23">
        <v>1.033333333333333</v>
      </c>
      <c r="G51" s="23">
        <f>E51*1</f>
        <v>300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6661</v>
      </c>
      <c r="B52" s="27" t="s">
        <v>65</v>
      </c>
      <c r="C52" s="31" t="s">
        <v>23</v>
      </c>
      <c r="D52" s="28">
        <v>6661</v>
      </c>
      <c r="E52" s="24">
        <v>20</v>
      </c>
      <c r="F52" s="23"/>
      <c r="G52" s="23">
        <f>E52*1</f>
        <v>20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1000</v>
      </c>
      <c r="F53" s="23"/>
      <c r="G53" s="23">
        <f>E53*0.41</f>
        <v>410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120</v>
      </c>
      <c r="F54" s="23"/>
      <c r="G54" s="23">
        <f>E54*0.4</f>
        <v>48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 t="shared" ref="A56:A61" si="3">RIGHT(D56:D163,4)</f>
        <v>6297</v>
      </c>
      <c r="B56" s="47" t="s">
        <v>69</v>
      </c>
      <c r="C56" s="36" t="s">
        <v>25</v>
      </c>
      <c r="D56" s="28">
        <v>1001022556297</v>
      </c>
      <c r="E56" s="24">
        <v>600</v>
      </c>
      <c r="F56" s="23"/>
      <c r="G56" s="23">
        <f>E56*0.27</f>
        <v>162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 t="shared" si="3"/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 t="shared" si="3"/>
        <v>6606</v>
      </c>
      <c r="B58" s="47" t="s">
        <v>71</v>
      </c>
      <c r="C58" s="31" t="s">
        <v>23</v>
      </c>
      <c r="D58" s="28">
        <v>1001034066606</v>
      </c>
      <c r="E58" s="24">
        <v>70</v>
      </c>
      <c r="F58" s="23">
        <v>1.013333333333333</v>
      </c>
      <c r="G58" s="23">
        <f>E58*1</f>
        <v>70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 t="shared" si="3"/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 t="shared" si="3"/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x14ac:dyDescent="0.25">
      <c r="A61" s="79" t="str">
        <f t="shared" si="3"/>
        <v>6217</v>
      </c>
      <c r="B61" s="47" t="s">
        <v>74</v>
      </c>
      <c r="C61" s="34" t="s">
        <v>25</v>
      </c>
      <c r="D61" s="28">
        <v>6217</v>
      </c>
      <c r="E61" s="24">
        <v>0</v>
      </c>
      <c r="F61" s="23"/>
      <c r="G61" s="23">
        <f>E61*0.4</f>
        <v>0</v>
      </c>
      <c r="H61" s="14"/>
      <c r="I61" s="14"/>
      <c r="J61" s="40"/>
    </row>
    <row r="62" spans="1:12" ht="16.5" customHeight="1" thickBot="1" x14ac:dyDescent="0.3">
      <c r="A62" s="79" t="str">
        <f>RIGHT(D62:D170,4)</f>
        <v>6527</v>
      </c>
      <c r="B62" s="47" t="s">
        <v>75</v>
      </c>
      <c r="C62" s="31" t="s">
        <v>23</v>
      </c>
      <c r="D62" s="28">
        <v>1001031076527</v>
      </c>
      <c r="E62" s="24">
        <v>120</v>
      </c>
      <c r="F62" s="23">
        <v>1.0166666666666671</v>
      </c>
      <c r="G62" s="23">
        <f>E62*1</f>
        <v>120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RIGHT(D63:D171,4)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RIGHT(D64:D172,4)</f>
        <v>6666</v>
      </c>
      <c r="B64" s="27" t="s">
        <v>77</v>
      </c>
      <c r="C64" s="34" t="s">
        <v>25</v>
      </c>
      <c r="D64" s="28">
        <v>1001302276666</v>
      </c>
      <c r="E64" s="24">
        <v>400</v>
      </c>
      <c r="F64" s="23">
        <v>0.28000000000000003</v>
      </c>
      <c r="G64" s="23">
        <f>E64*0.28</f>
        <v>112.00000000000001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RIGHT(D65:D173,4)</f>
        <v>6658</v>
      </c>
      <c r="B65" s="27" t="s">
        <v>78</v>
      </c>
      <c r="C65" s="34" t="s">
        <v>25</v>
      </c>
      <c r="D65" s="28">
        <v>1001305256658</v>
      </c>
      <c r="E65" s="24">
        <v>0</v>
      </c>
      <c r="F65" s="23"/>
      <c r="G65" s="23">
        <f>E65*0.33</f>
        <v>0</v>
      </c>
      <c r="H65" s="14"/>
      <c r="I65" s="14"/>
      <c r="J65" s="40"/>
    </row>
    <row r="66" spans="1:10" ht="16.5" customHeight="1" x14ac:dyDescent="0.25">
      <c r="A66" s="79" t="str">
        <f>RIGHT(D66:D173,4)</f>
        <v>6669</v>
      </c>
      <c r="B66" s="27" t="s">
        <v>79</v>
      </c>
      <c r="C66" s="34" t="s">
        <v>25</v>
      </c>
      <c r="D66" s="28">
        <v>1001300516669</v>
      </c>
      <c r="E66" s="24">
        <v>200</v>
      </c>
      <c r="F66" s="23">
        <v>0.28000000000000003</v>
      </c>
      <c r="G66" s="23">
        <f>E66*0.28</f>
        <v>56.000000000000007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RIGHT(D67:D174,4)</f>
        <v>4342</v>
      </c>
      <c r="B67" s="27" t="s">
        <v>80</v>
      </c>
      <c r="C67" s="31" t="s">
        <v>23</v>
      </c>
      <c r="D67" s="28">
        <v>1001043094342</v>
      </c>
      <c r="E67" s="24">
        <v>0</v>
      </c>
      <c r="F67" s="23">
        <v>0.61875000000000002</v>
      </c>
      <c r="G67" s="23">
        <f>E67*1</f>
        <v>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RIGHT(D68:D176,4)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RIGHT(D69:D177,4)</f>
        <v>6683</v>
      </c>
      <c r="B69" s="27" t="s">
        <v>82</v>
      </c>
      <c r="C69" s="34" t="s">
        <v>25</v>
      </c>
      <c r="D69" s="28">
        <v>1001300386683</v>
      </c>
      <c r="E69" s="24">
        <v>1000</v>
      </c>
      <c r="F69" s="23">
        <v>0.35</v>
      </c>
      <c r="G69" s="23">
        <f>E69*0.35</f>
        <v>350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RIGHT(D70:D178,4)</f>
        <v>6636</v>
      </c>
      <c r="B70" s="27" t="s">
        <v>83</v>
      </c>
      <c r="C70" s="34" t="s">
        <v>25</v>
      </c>
      <c r="D70" s="28">
        <v>1001303636636</v>
      </c>
      <c r="E70" s="24">
        <v>40</v>
      </c>
      <c r="F70" s="23"/>
      <c r="G70" s="23">
        <f>E70*0.35</f>
        <v>14</v>
      </c>
      <c r="H70" s="14"/>
      <c r="I70" s="14"/>
      <c r="J70" s="40"/>
    </row>
    <row r="71" spans="1:10" ht="16.5" customHeight="1" x14ac:dyDescent="0.25">
      <c r="A71" s="79" t="str">
        <f>RIGHT(D71:D181,4)</f>
        <v>6684</v>
      </c>
      <c r="B71" s="27" t="s">
        <v>84</v>
      </c>
      <c r="C71" s="34" t="s">
        <v>25</v>
      </c>
      <c r="D71" s="28">
        <v>1001304506684</v>
      </c>
      <c r="E71" s="24">
        <v>1000</v>
      </c>
      <c r="F71" s="23">
        <v>0.28000000000000003</v>
      </c>
      <c r="G71" s="23">
        <f>E71*0.28</f>
        <v>280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RIGHT(D72:D182,4)</f>
        <v>6562</v>
      </c>
      <c r="B72" s="27" t="s">
        <v>85</v>
      </c>
      <c r="C72" s="34" t="s">
        <v>25</v>
      </c>
      <c r="D72" s="28">
        <v>1001304506562</v>
      </c>
      <c r="E72" s="24">
        <v>280</v>
      </c>
      <c r="F72" s="23"/>
      <c r="G72" s="23">
        <f>E72*0.28</f>
        <v>78.400000000000006</v>
      </c>
      <c r="H72" s="14"/>
      <c r="I72" s="14"/>
      <c r="J72" s="40"/>
    </row>
    <row r="73" spans="1:10" ht="16.5" customHeight="1" x14ac:dyDescent="0.25">
      <c r="A73" s="79" t="str">
        <f>RIGHT(D73:D183,4)</f>
        <v>6535</v>
      </c>
      <c r="B73" s="27" t="s">
        <v>86</v>
      </c>
      <c r="C73" s="34" t="s">
        <v>25</v>
      </c>
      <c r="D73" s="28">
        <v>1001305196535</v>
      </c>
      <c r="E73" s="24">
        <v>120</v>
      </c>
      <c r="F73" s="23"/>
      <c r="G73" s="23">
        <f>E73*0.35</f>
        <v>42</v>
      </c>
      <c r="H73" s="14"/>
      <c r="I73" s="14"/>
      <c r="J73" s="40"/>
    </row>
    <row r="74" spans="1:10" ht="16.5" customHeight="1" x14ac:dyDescent="0.25">
      <c r="A74" s="79" t="str">
        <f>RIGHT(D74:D182,4)</f>
        <v>6689</v>
      </c>
      <c r="B74" s="65" t="s">
        <v>87</v>
      </c>
      <c r="C74" s="34" t="s">
        <v>25</v>
      </c>
      <c r="D74" s="28">
        <v>1001303986689</v>
      </c>
      <c r="E74" s="24">
        <v>1400</v>
      </c>
      <c r="F74" s="23">
        <v>0.35</v>
      </c>
      <c r="G74" s="23">
        <f>E74*0.35</f>
        <v>489.99999999999994</v>
      </c>
      <c r="H74" s="14">
        <v>2.8</v>
      </c>
      <c r="I74" s="14">
        <v>45</v>
      </c>
      <c r="J74" s="40"/>
    </row>
    <row r="75" spans="1:10" ht="16.5" customHeight="1" x14ac:dyDescent="0.25">
      <c r="A75" s="79" t="str">
        <f>RIGHT(D75:D183,4)</f>
        <v>5341</v>
      </c>
      <c r="B75" s="65" t="s">
        <v>88</v>
      </c>
      <c r="C75" s="31" t="s">
        <v>23</v>
      </c>
      <c r="D75" s="28">
        <v>1001053985341</v>
      </c>
      <c r="E75" s="24">
        <v>0</v>
      </c>
      <c r="F75" s="23">
        <v>0.71250000000000002</v>
      </c>
      <c r="G75" s="23">
        <f>E75*1</f>
        <v>0</v>
      </c>
      <c r="H75" s="14">
        <v>5.7</v>
      </c>
      <c r="I75" s="14">
        <v>45</v>
      </c>
      <c r="J75" s="40"/>
    </row>
    <row r="76" spans="1:10" ht="16.5" customHeight="1" x14ac:dyDescent="0.25">
      <c r="A76" s="79" t="str">
        <f>RIGHT(D76:D184,4)</f>
        <v>6692</v>
      </c>
      <c r="B76" s="65" t="s">
        <v>89</v>
      </c>
      <c r="C76" s="34" t="s">
        <v>25</v>
      </c>
      <c r="D76" s="28">
        <v>1001303056692</v>
      </c>
      <c r="E76" s="24">
        <v>280</v>
      </c>
      <c r="F76" s="23">
        <v>0.28000000000000003</v>
      </c>
      <c r="G76" s="23">
        <f>E76*0.28</f>
        <v>78.400000000000006</v>
      </c>
      <c r="H76" s="14">
        <v>2.2400000000000002</v>
      </c>
      <c r="I76" s="14">
        <v>45</v>
      </c>
      <c r="J76" s="40"/>
    </row>
    <row r="77" spans="1:10" ht="16.5" customHeight="1" x14ac:dyDescent="0.25">
      <c r="A77" s="79" t="str">
        <f>RIGHT(D77:D184,4)</f>
        <v>6565</v>
      </c>
      <c r="B77" s="65" t="s">
        <v>90</v>
      </c>
      <c r="C77" s="34" t="s">
        <v>25</v>
      </c>
      <c r="D77" s="28">
        <v>6565</v>
      </c>
      <c r="E77" s="24">
        <v>0</v>
      </c>
      <c r="F77" s="23"/>
      <c r="G77" s="23">
        <f>E77*0.31</f>
        <v>0</v>
      </c>
      <c r="H77" s="14"/>
      <c r="I77" s="14"/>
      <c r="J77" s="40"/>
    </row>
    <row r="78" spans="1:10" ht="16.5" customHeight="1" x14ac:dyDescent="0.25">
      <c r="A78" s="79" t="str">
        <f>RIGHT(D78:D185,4)</f>
        <v>6566</v>
      </c>
      <c r="B78" s="65" t="s">
        <v>91</v>
      </c>
      <c r="C78" s="34" t="s">
        <v>25</v>
      </c>
      <c r="D78" s="28">
        <v>1001305306566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RIGHT(D79:D185,4)</f>
        <v>5544</v>
      </c>
      <c r="B79" s="27" t="s">
        <v>92</v>
      </c>
      <c r="C79" s="31" t="s">
        <v>23</v>
      </c>
      <c r="D79" s="28">
        <v>1001051875544</v>
      </c>
      <c r="E79" s="24">
        <v>200</v>
      </c>
      <c r="F79" s="23">
        <v>0.85</v>
      </c>
      <c r="G79" s="23">
        <f>E79*1</f>
        <v>200</v>
      </c>
      <c r="H79" s="14">
        <v>5.0999999999999996</v>
      </c>
      <c r="I79" s="14">
        <v>45</v>
      </c>
      <c r="J79" s="40"/>
    </row>
    <row r="80" spans="1:10" ht="16.5" customHeight="1" x14ac:dyDescent="0.25">
      <c r="A80" s="79" t="str">
        <f>RIGHT(D80:D187,4)</f>
        <v>6534</v>
      </c>
      <c r="B80" s="27" t="s">
        <v>93</v>
      </c>
      <c r="C80" s="34" t="s">
        <v>25</v>
      </c>
      <c r="D80" s="28">
        <v>1001301876534</v>
      </c>
      <c r="E80" s="24">
        <v>120</v>
      </c>
      <c r="F80" s="23"/>
      <c r="G80" s="23">
        <f>E80*0.35</f>
        <v>42</v>
      </c>
      <c r="H80" s="14"/>
      <c r="I80" s="14"/>
      <c r="J80" s="40"/>
    </row>
    <row r="81" spans="1:10" ht="15.75" customHeight="1" thickBot="1" x14ac:dyDescent="0.3">
      <c r="A81" s="79" t="str">
        <f>RIGHT(D81:D187,4)</f>
        <v>6697</v>
      </c>
      <c r="B81" s="27" t="s">
        <v>94</v>
      </c>
      <c r="C81" s="37" t="s">
        <v>25</v>
      </c>
      <c r="D81" s="28">
        <v>1001301876697</v>
      </c>
      <c r="E81" s="24">
        <v>1000</v>
      </c>
      <c r="F81" s="23">
        <v>0.35</v>
      </c>
      <c r="G81" s="23">
        <f>E81*0.35</f>
        <v>350</v>
      </c>
      <c r="H81" s="14">
        <v>2.8</v>
      </c>
      <c r="I81" s="14">
        <v>45</v>
      </c>
      <c r="J81" s="40"/>
    </row>
    <row r="82" spans="1:10" ht="16.5" customHeight="1" thickTop="1" thickBot="1" x14ac:dyDescent="0.3">
      <c r="A82" s="79" t="str">
        <f>RIGHT(D82:D188,4)</f>
        <v/>
      </c>
      <c r="B82" s="75" t="s">
        <v>95</v>
      </c>
      <c r="C82" s="75"/>
      <c r="D82" s="75"/>
      <c r="E82" s="75"/>
      <c r="F82" s="74"/>
      <c r="G82" s="75"/>
      <c r="H82" s="75"/>
      <c r="I82" s="75"/>
      <c r="J82" s="76"/>
    </row>
    <row r="83" spans="1:10" ht="16.5" customHeight="1" thickTop="1" x14ac:dyDescent="0.25">
      <c r="A83" s="79" t="str">
        <f>RIGHT(D83:D189,4)</f>
        <v>5706</v>
      </c>
      <c r="B83" s="27" t="s">
        <v>96</v>
      </c>
      <c r="C83" s="34" t="s">
        <v>25</v>
      </c>
      <c r="D83" s="28">
        <v>1001061975706</v>
      </c>
      <c r="E83" s="24">
        <v>0</v>
      </c>
      <c r="F83" s="23">
        <v>0.25</v>
      </c>
      <c r="G83" s="23">
        <f>E83*0.25</f>
        <v>0</v>
      </c>
      <c r="H83" s="14">
        <v>2</v>
      </c>
      <c r="I83" s="14">
        <v>120</v>
      </c>
      <c r="J83" s="40"/>
    </row>
    <row r="84" spans="1:10" ht="16.5" customHeight="1" x14ac:dyDescent="0.25">
      <c r="A84" s="79" t="str">
        <f>RIGHT(D84:D190,4)</f>
        <v>6454</v>
      </c>
      <c r="B84" s="27" t="s">
        <v>97</v>
      </c>
      <c r="C84" s="34" t="s">
        <v>25</v>
      </c>
      <c r="D84" s="28">
        <v>1001201976454</v>
      </c>
      <c r="E84" s="24">
        <v>280</v>
      </c>
      <c r="F84" s="23">
        <v>0.1</v>
      </c>
      <c r="G84" s="23">
        <f>E84*0.1</f>
        <v>28</v>
      </c>
      <c r="H84" s="14">
        <v>0.8</v>
      </c>
      <c r="I84" s="14">
        <v>60</v>
      </c>
      <c r="J84" s="40"/>
    </row>
    <row r="85" spans="1:10" ht="16.5" customHeight="1" x14ac:dyDescent="0.25">
      <c r="A85" s="79" t="str">
        <f>RIGHT(D85:D192,4)</f>
        <v>5931</v>
      </c>
      <c r="B85" s="27" t="s">
        <v>98</v>
      </c>
      <c r="C85" s="34" t="s">
        <v>25</v>
      </c>
      <c r="D85" s="28">
        <v>1001060755931</v>
      </c>
      <c r="E85" s="24">
        <v>0</v>
      </c>
      <c r="F85" s="23">
        <v>0.22</v>
      </c>
      <c r="G85" s="23">
        <f>E85*0.22</f>
        <v>0</v>
      </c>
      <c r="H85" s="14">
        <v>1.76</v>
      </c>
      <c r="I85" s="14">
        <v>120</v>
      </c>
      <c r="J85" s="40"/>
    </row>
    <row r="86" spans="1:10" ht="16.5" customHeight="1" x14ac:dyDescent="0.25">
      <c r="A86" s="79" t="str">
        <f>RIGHT(D86:D194,4)</f>
        <v>5708</v>
      </c>
      <c r="B86" s="27" t="s">
        <v>99</v>
      </c>
      <c r="C86" s="31" t="s">
        <v>23</v>
      </c>
      <c r="D86" s="28">
        <v>1001063145708</v>
      </c>
      <c r="E86" s="24">
        <v>0</v>
      </c>
      <c r="F86" s="23">
        <v>0.51249999999999996</v>
      </c>
      <c r="G86" s="23">
        <f>E86*1</f>
        <v>0</v>
      </c>
      <c r="H86" s="14">
        <v>4.0999999999999996</v>
      </c>
      <c r="I86" s="14">
        <v>120</v>
      </c>
      <c r="J86" s="40"/>
    </row>
    <row r="87" spans="1:10" ht="16.5" customHeight="1" x14ac:dyDescent="0.25">
      <c r="A87" s="79" t="str">
        <f>RIGHT(D87:D199,4)</f>
        <v>4993</v>
      </c>
      <c r="B87" s="27" t="s">
        <v>100</v>
      </c>
      <c r="C87" s="34" t="s">
        <v>25</v>
      </c>
      <c r="D87" s="28">
        <v>1001060764993</v>
      </c>
      <c r="E87" s="24"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0"/>
    </row>
    <row r="88" spans="1:10" ht="16.5" customHeight="1" x14ac:dyDescent="0.25">
      <c r="A88" s="79" t="str">
        <f>RIGHT(D88:D200,4)</f>
        <v>5682</v>
      </c>
      <c r="B88" s="27" t="s">
        <v>101</v>
      </c>
      <c r="C88" s="34" t="s">
        <v>25</v>
      </c>
      <c r="D88" s="28">
        <v>1001193115682</v>
      </c>
      <c r="E88" s="24">
        <v>400</v>
      </c>
      <c r="F88" s="23">
        <v>0.12</v>
      </c>
      <c r="G88" s="23">
        <f>E88*0.12</f>
        <v>48</v>
      </c>
      <c r="H88" s="14">
        <v>0.96</v>
      </c>
      <c r="I88" s="14">
        <v>60</v>
      </c>
      <c r="J88" s="40"/>
    </row>
    <row r="89" spans="1:10" ht="16.5" customHeight="1" x14ac:dyDescent="0.25">
      <c r="A89" s="79" t="str">
        <f t="shared" ref="A89:A94" si="4">RIGHT(D89:D203,4)</f>
        <v>4117</v>
      </c>
      <c r="B89" s="27" t="s">
        <v>102</v>
      </c>
      <c r="C89" s="31" t="s">
        <v>23</v>
      </c>
      <c r="D89" s="28">
        <v>1001062504117</v>
      </c>
      <c r="E89" s="24">
        <v>0</v>
      </c>
      <c r="F89" s="23">
        <v>0.48749999999999999</v>
      </c>
      <c r="G89" s="23">
        <f>E89*1</f>
        <v>0</v>
      </c>
      <c r="H89" s="14">
        <v>3.9</v>
      </c>
      <c r="I89" s="14">
        <v>120</v>
      </c>
      <c r="J89" s="40"/>
    </row>
    <row r="90" spans="1:10" ht="16.5" customHeight="1" x14ac:dyDescent="0.25">
      <c r="A90" s="79" t="str">
        <f t="shared" si="4"/>
        <v>5483</v>
      </c>
      <c r="B90" s="27" t="s">
        <v>103</v>
      </c>
      <c r="C90" s="34" t="s">
        <v>25</v>
      </c>
      <c r="D90" s="28">
        <v>1001062505483</v>
      </c>
      <c r="E90" s="24">
        <v>400</v>
      </c>
      <c r="F90" s="23">
        <v>0.25</v>
      </c>
      <c r="G90" s="23">
        <f>E90*0.25</f>
        <v>100</v>
      </c>
      <c r="H90" s="14">
        <v>2</v>
      </c>
      <c r="I90" s="14">
        <v>120</v>
      </c>
      <c r="J90" s="40"/>
    </row>
    <row r="91" spans="1:10" ht="16.5" customHeight="1" thickBot="1" x14ac:dyDescent="0.3">
      <c r="A91" s="79" t="str">
        <f t="shared" si="4"/>
        <v>6453</v>
      </c>
      <c r="B91" s="27" t="s">
        <v>104</v>
      </c>
      <c r="C91" s="34" t="s">
        <v>25</v>
      </c>
      <c r="D91" s="28">
        <v>1001202506453</v>
      </c>
      <c r="E91" s="24">
        <v>420</v>
      </c>
      <c r="F91" s="23">
        <v>0.1</v>
      </c>
      <c r="G91" s="23">
        <f>E91*0.1</f>
        <v>42</v>
      </c>
      <c r="H91" s="14">
        <v>0.8</v>
      </c>
      <c r="I91" s="14">
        <v>60</v>
      </c>
      <c r="J91" s="40"/>
    </row>
    <row r="92" spans="1:10" ht="16.5" customHeight="1" thickTop="1" thickBot="1" x14ac:dyDescent="0.3">
      <c r="A92" s="79" t="str">
        <f t="shared" si="4"/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79" t="str">
        <f t="shared" si="4"/>
        <v>4614</v>
      </c>
      <c r="B93" s="29" t="s">
        <v>106</v>
      </c>
      <c r="C93" s="33" t="s">
        <v>23</v>
      </c>
      <c r="D93" s="30">
        <v>1001092444614</v>
      </c>
      <c r="E93" s="24">
        <v>0</v>
      </c>
      <c r="F93" s="23">
        <v>1.5249999999999999</v>
      </c>
      <c r="G93" s="23">
        <f>E93*1</f>
        <v>0</v>
      </c>
      <c r="H93" s="14">
        <v>6.1</v>
      </c>
      <c r="I93" s="14">
        <v>60</v>
      </c>
      <c r="J93" s="40"/>
    </row>
    <row r="94" spans="1:10" ht="16.5" customHeight="1" x14ac:dyDescent="0.25">
      <c r="A94" s="79" t="str">
        <f t="shared" si="4"/>
        <v>4611</v>
      </c>
      <c r="B94" s="29" t="s">
        <v>107</v>
      </c>
      <c r="C94" s="38" t="s">
        <v>25</v>
      </c>
      <c r="D94" s="83">
        <v>1001092444611</v>
      </c>
      <c r="E94" s="24">
        <v>0</v>
      </c>
      <c r="F94" s="23"/>
      <c r="G94" s="23">
        <f>E94*0.4</f>
        <v>0</v>
      </c>
      <c r="H94" s="14"/>
      <c r="I94" s="14"/>
      <c r="J94" s="40"/>
    </row>
    <row r="95" spans="1:10" ht="16.5" customHeight="1" thickBot="1" x14ac:dyDescent="0.3">
      <c r="A95" s="79" t="str">
        <f>RIGHT(D95:D208,4)</f>
        <v>3215</v>
      </c>
      <c r="B95" s="27" t="s">
        <v>108</v>
      </c>
      <c r="C95" s="38" t="s">
        <v>25</v>
      </c>
      <c r="D95" s="52">
        <v>1001094053215</v>
      </c>
      <c r="E95" s="24">
        <v>0</v>
      </c>
      <c r="F95" s="23">
        <v>0.4</v>
      </c>
      <c r="G95" s="23">
        <f>E95*0.4</f>
        <v>0</v>
      </c>
      <c r="H95" s="14">
        <v>3.2</v>
      </c>
      <c r="I95" s="14">
        <v>60</v>
      </c>
      <c r="J95" s="40"/>
    </row>
    <row r="96" spans="1:10" ht="16.5" customHeight="1" thickTop="1" thickBot="1" x14ac:dyDescent="0.3">
      <c r="A96" s="79" t="str">
        <f>RIGHT(D96:D211,4)</f>
        <v/>
      </c>
      <c r="B96" s="75" t="s">
        <v>109</v>
      </c>
      <c r="C96" s="75"/>
      <c r="D96" s="75"/>
      <c r="E96" s="75"/>
      <c r="F96" s="74"/>
      <c r="G96" s="75"/>
      <c r="H96" s="75"/>
      <c r="I96" s="75"/>
      <c r="J96" s="76"/>
    </row>
    <row r="97" spans="1:10" ht="15.75" customHeight="1" thickTop="1" x14ac:dyDescent="0.25">
      <c r="A97" s="79" t="str">
        <f>RIGHT(D97:D213,4)</f>
        <v>6450</v>
      </c>
      <c r="B97" s="48" t="s">
        <v>110</v>
      </c>
      <c r="C97" s="36" t="s">
        <v>25</v>
      </c>
      <c r="D97" s="28">
        <v>1001233296450</v>
      </c>
      <c r="E97" s="24">
        <v>150</v>
      </c>
      <c r="F97" s="82"/>
      <c r="G97" s="23">
        <f>E97*0.1</f>
        <v>15</v>
      </c>
      <c r="H97" s="14"/>
      <c r="I97" s="14">
        <v>30</v>
      </c>
      <c r="J97" s="40"/>
    </row>
    <row r="98" spans="1:10" x14ac:dyDescent="0.25">
      <c r="A98" s="79" t="str">
        <f>RIGHT(D98:D215,4)</f>
        <v>6279</v>
      </c>
      <c r="B98" s="48" t="s">
        <v>111</v>
      </c>
      <c r="C98" s="36" t="s">
        <v>25</v>
      </c>
      <c r="D98" s="28">
        <v>1001220286279</v>
      </c>
      <c r="E98" s="24">
        <v>0</v>
      </c>
      <c r="F98" s="82"/>
      <c r="G98" s="23">
        <f>E98*0.15</f>
        <v>0</v>
      </c>
      <c r="H98" s="14"/>
      <c r="I98" s="14"/>
      <c r="J98" s="40"/>
    </row>
    <row r="99" spans="1:10" x14ac:dyDescent="0.25">
      <c r="A99" s="79" t="str">
        <f>RIGHT(D99:D216,4)</f>
        <v>6448</v>
      </c>
      <c r="B99" s="48" t="s">
        <v>112</v>
      </c>
      <c r="C99" s="36" t="s">
        <v>25</v>
      </c>
      <c r="D99" s="28">
        <v>1001234146448</v>
      </c>
      <c r="E99" s="24">
        <v>80</v>
      </c>
      <c r="F99" s="82"/>
      <c r="G99" s="23">
        <f>E99*0.1</f>
        <v>8</v>
      </c>
      <c r="H99" s="14"/>
      <c r="I99" s="14"/>
      <c r="J99" s="40"/>
    </row>
    <row r="100" spans="1:10" ht="16.5" customHeight="1" thickBot="1" x14ac:dyDescent="0.3">
      <c r="A100" s="79" t="str">
        <f>RIGHT(D100:D214,4)</f>
        <v>6281</v>
      </c>
      <c r="B100" s="48" t="s">
        <v>113</v>
      </c>
      <c r="C100" s="36" t="s">
        <v>25</v>
      </c>
      <c r="D100" s="28">
        <v>1001082576281</v>
      </c>
      <c r="E100" s="24">
        <v>90</v>
      </c>
      <c r="F100" s="23">
        <v>0.3</v>
      </c>
      <c r="G100" s="23">
        <f>E100*0.3</f>
        <v>27</v>
      </c>
      <c r="H100" s="14">
        <v>1.8</v>
      </c>
      <c r="I100" s="14">
        <v>30</v>
      </c>
      <c r="J100" s="40"/>
    </row>
    <row r="101" spans="1:10" ht="16.5" customHeight="1" thickTop="1" thickBot="1" x14ac:dyDescent="0.3">
      <c r="A101" s="79" t="str">
        <f>RIGHT(D101:D216,4)</f>
        <v/>
      </c>
      <c r="B101" s="75" t="s">
        <v>114</v>
      </c>
      <c r="C101" s="75"/>
      <c r="D101" s="75"/>
      <c r="E101" s="75"/>
      <c r="F101" s="74"/>
      <c r="G101" s="75"/>
      <c r="H101" s="75"/>
      <c r="I101" s="75"/>
      <c r="J101" s="76"/>
    </row>
    <row r="102" spans="1:10" ht="16.5" customHeight="1" thickTop="1" thickBot="1" x14ac:dyDescent="0.3">
      <c r="A102" s="79" t="str">
        <f>RIGHT(D102:D219,4)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79" t="str">
        <f>RIGHT(D103:D220,4)</f>
        <v>6314</v>
      </c>
      <c r="B103" s="48" t="s">
        <v>116</v>
      </c>
      <c r="C103" s="34" t="s">
        <v>25</v>
      </c>
      <c r="D103" s="28">
        <v>1002112606314</v>
      </c>
      <c r="E103" s="24">
        <v>0</v>
      </c>
      <c r="F103" s="23">
        <v>0.5</v>
      </c>
      <c r="G103" s="23">
        <f>E103*0.5</f>
        <v>0</v>
      </c>
      <c r="H103" s="14">
        <v>8</v>
      </c>
      <c r="I103" s="73">
        <v>120</v>
      </c>
      <c r="J103" s="40"/>
    </row>
    <row r="104" spans="1:10" ht="16.5" customHeight="1" x14ac:dyDescent="0.25">
      <c r="A104" s="79" t="str">
        <f>RIGHT(D104:D221,4)</f>
        <v>6155</v>
      </c>
      <c r="B104" s="48" t="s">
        <v>117</v>
      </c>
      <c r="C104" s="34" t="s">
        <v>25</v>
      </c>
      <c r="D104" s="28">
        <v>1002115036155</v>
      </c>
      <c r="E104" s="24">
        <v>0</v>
      </c>
      <c r="F104" s="23"/>
      <c r="G104" s="23">
        <f>E104*0.45</f>
        <v>0</v>
      </c>
      <c r="H104" s="14"/>
      <c r="I104" s="73"/>
      <c r="J104" s="40"/>
    </row>
    <row r="105" spans="1:10" ht="16.5" customHeight="1" x14ac:dyDescent="0.25">
      <c r="A105" s="79" t="str">
        <f>RIGHT(D105:D222,4)</f>
        <v>6157</v>
      </c>
      <c r="B105" s="48" t="s">
        <v>118</v>
      </c>
      <c r="C105" s="34" t="s">
        <v>25</v>
      </c>
      <c r="D105" s="28">
        <v>1002115056157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thickBot="1" x14ac:dyDescent="0.3">
      <c r="A106" s="79" t="str">
        <f t="shared" ref="A106:A117" si="5">RIGHT(D106:D221,4)</f>
        <v>6313</v>
      </c>
      <c r="B106" s="48" t="s">
        <v>119</v>
      </c>
      <c r="C106" s="37" t="s">
        <v>25</v>
      </c>
      <c r="D106" s="28">
        <v>1002112606313</v>
      </c>
      <c r="E106" s="24">
        <v>0</v>
      </c>
      <c r="F106" s="23">
        <v>0.9</v>
      </c>
      <c r="G106" s="23">
        <f>E106*0.9</f>
        <v>0</v>
      </c>
      <c r="H106" s="14">
        <v>9</v>
      </c>
      <c r="I106" s="73">
        <v>120</v>
      </c>
      <c r="J106" s="40"/>
    </row>
    <row r="107" spans="1:10" ht="16.5" customHeight="1" thickTop="1" thickBot="1" x14ac:dyDescent="0.3">
      <c r="A107" s="79" t="str">
        <f t="shared" si="5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5"/>
        <v>4945</v>
      </c>
      <c r="B108" s="48" t="s">
        <v>121</v>
      </c>
      <c r="C108" s="37" t="s">
        <v>25</v>
      </c>
      <c r="D108" s="28">
        <v>1002151784945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thickTop="1" thickBot="1" x14ac:dyDescent="0.3">
      <c r="A109" s="79" t="str">
        <f t="shared" si="5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79" t="str">
        <f t="shared" si="5"/>
        <v>4956</v>
      </c>
      <c r="B110" s="48" t="s">
        <v>123</v>
      </c>
      <c r="C110" s="37" t="s">
        <v>25</v>
      </c>
      <c r="D110" s="28">
        <v>1002133974956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x14ac:dyDescent="0.25">
      <c r="A111" s="79" t="str">
        <f t="shared" si="5"/>
        <v>1762</v>
      </c>
      <c r="B111" s="48" t="s">
        <v>124</v>
      </c>
      <c r="C111" s="34" t="s">
        <v>25</v>
      </c>
      <c r="D111" s="28">
        <v>1002131151762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Bot="1" x14ac:dyDescent="0.3">
      <c r="A112" s="79" t="str">
        <f t="shared" si="5"/>
        <v>1764</v>
      </c>
      <c r="B112" s="48" t="s">
        <v>125</v>
      </c>
      <c r="C112" s="37" t="s">
        <v>25</v>
      </c>
      <c r="D112" s="28">
        <v>1002131181764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Top="1" thickBot="1" x14ac:dyDescent="0.3">
      <c r="A113" s="79" t="str">
        <f t="shared" si="5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0" ht="16.5" customHeight="1" thickTop="1" thickBot="1" x14ac:dyDescent="0.3">
      <c r="A114" s="79" t="str">
        <f t="shared" si="5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5"/>
        <v>6004</v>
      </c>
      <c r="B115" s="48" t="s">
        <v>128</v>
      </c>
      <c r="C115" s="37" t="s">
        <v>25</v>
      </c>
      <c r="D115" s="69" t="s">
        <v>129</v>
      </c>
      <c r="E115" s="24">
        <v>250</v>
      </c>
      <c r="F115" s="23">
        <v>1</v>
      </c>
      <c r="G115" s="23">
        <f>E115*1</f>
        <v>250</v>
      </c>
      <c r="H115" s="14">
        <v>8</v>
      </c>
      <c r="I115" s="73">
        <v>120</v>
      </c>
      <c r="J115" s="40"/>
    </row>
    <row r="116" spans="1:10" ht="15.75" customHeight="1" thickTop="1" x14ac:dyDescent="0.25">
      <c r="A116" s="79" t="str">
        <f t="shared" si="5"/>
        <v>5417</v>
      </c>
      <c r="B116" s="48" t="s">
        <v>130</v>
      </c>
      <c r="C116" s="31" t="s">
        <v>23</v>
      </c>
      <c r="D116" s="69" t="s">
        <v>131</v>
      </c>
      <c r="E116" s="24">
        <v>0</v>
      </c>
      <c r="F116" s="23">
        <v>2</v>
      </c>
      <c r="G116" s="23">
        <f>E116*1</f>
        <v>0</v>
      </c>
      <c r="H116" s="14">
        <v>6</v>
      </c>
      <c r="I116" s="73">
        <v>90</v>
      </c>
      <c r="J116" s="40"/>
    </row>
    <row r="117" spans="1:10" ht="15.75" customHeight="1" thickBot="1" x14ac:dyDescent="0.3">
      <c r="A117" s="79" t="str">
        <f t="shared" si="5"/>
        <v>6019</v>
      </c>
      <c r="B117" s="48" t="s">
        <v>132</v>
      </c>
      <c r="C117" s="37" t="s">
        <v>25</v>
      </c>
      <c r="D117" s="70" t="s">
        <v>133</v>
      </c>
      <c r="E117" s="24">
        <v>0</v>
      </c>
      <c r="F117" s="23">
        <v>1</v>
      </c>
      <c r="G117" s="23">
        <f>E117*1</f>
        <v>0</v>
      </c>
      <c r="H117" s="14">
        <v>12</v>
      </c>
      <c r="I117" s="73">
        <v>120</v>
      </c>
      <c r="J117" s="40"/>
    </row>
    <row r="118" spans="1:10" ht="16.5" customHeight="1" thickTop="1" thickBot="1" x14ac:dyDescent="0.3">
      <c r="A118" s="78"/>
      <c r="B118" s="78" t="s">
        <v>134</v>
      </c>
      <c r="C118" s="16"/>
      <c r="D118" s="49"/>
      <c r="E118" s="17">
        <f>SUM(E5:E117)</f>
        <v>19700</v>
      </c>
      <c r="F118" s="17">
        <f>SUM(F10:F117)</f>
        <v>39.732916666666668</v>
      </c>
      <c r="G118" s="17">
        <f>SUM(G11:G117)</f>
        <v>8106.7999999999993</v>
      </c>
      <c r="H118" s="17">
        <f>SUM(H10:H114)</f>
        <v>182.67999999999995</v>
      </c>
      <c r="I118" s="17"/>
      <c r="J118" s="17"/>
    </row>
    <row r="119" spans="1:10" ht="15.75" customHeight="1" thickTop="1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</sheetData>
  <autoFilter ref="A9:J118"/>
  <mergeCells count="2">
    <mergeCell ref="E1:J1"/>
    <mergeCell ref="G3:J3"/>
  </mergeCells>
  <dataValidations disablePrompts="1" count="2">
    <dataValidation type="textLength" operator="lessThanOrEqual" showInputMessage="1" showErrorMessage="1" sqref="B111">
      <formula1>40</formula1>
    </dataValidation>
    <dataValidation type="textLength" operator="equal" showInputMessage="1" showErrorMessage="1" sqref="D115:D117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108</v>
      </c>
    </row>
    <row r="2" spans="2:3" x14ac:dyDescent="0.25">
      <c r="B2" s="59" t="s">
        <v>135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102</v>
      </c>
      <c r="C6" s="62"/>
    </row>
    <row r="7" spans="2:3" x14ac:dyDescent="0.25">
      <c r="B7" s="72" t="s">
        <v>80</v>
      </c>
      <c r="C7" s="84"/>
    </row>
    <row r="8" spans="2:3" x14ac:dyDescent="0.25">
      <c r="B8" s="27" t="s">
        <v>36</v>
      </c>
    </row>
    <row r="9" spans="2:3" x14ac:dyDescent="0.25">
      <c r="B9" s="81" t="s">
        <v>107</v>
      </c>
      <c r="C9" s="84"/>
    </row>
    <row r="10" spans="2:3" x14ac:dyDescent="0.25">
      <c r="B10" s="29" t="s">
        <v>106</v>
      </c>
    </row>
    <row r="11" spans="2:3" x14ac:dyDescent="0.25">
      <c r="B11" s="27" t="s">
        <v>42</v>
      </c>
    </row>
    <row r="12" spans="2:3" x14ac:dyDescent="0.25">
      <c r="B12" s="27" t="s">
        <v>100</v>
      </c>
    </row>
    <row r="13" spans="2:3" x14ac:dyDescent="0.25">
      <c r="B13" s="27" t="s">
        <v>136</v>
      </c>
    </row>
    <row r="14" spans="2:3" x14ac:dyDescent="0.25">
      <c r="B14" s="27" t="s">
        <v>137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88</v>
      </c>
      <c r="C19" s="62"/>
    </row>
    <row r="20" spans="2:3" x14ac:dyDescent="0.25">
      <c r="B20" s="71" t="s">
        <v>103</v>
      </c>
    </row>
    <row r="21" spans="2:3" x14ac:dyDescent="0.25">
      <c r="B21" s="59" t="s">
        <v>138</v>
      </c>
      <c r="C21" s="84"/>
    </row>
    <row r="22" spans="2:3" x14ac:dyDescent="0.25">
      <c r="B22" s="68" t="s">
        <v>139</v>
      </c>
      <c r="C22" s="62"/>
    </row>
    <row r="23" spans="2:3" x14ac:dyDescent="0.25">
      <c r="B23" s="27" t="s">
        <v>92</v>
      </c>
    </row>
    <row r="24" spans="2:3" x14ac:dyDescent="0.25">
      <c r="B24" s="27" t="s">
        <v>101</v>
      </c>
    </row>
    <row r="25" spans="2:3" x14ac:dyDescent="0.25">
      <c r="B25" s="27" t="s">
        <v>96</v>
      </c>
    </row>
    <row r="26" spans="2:3" x14ac:dyDescent="0.25">
      <c r="B26" s="27" t="s">
        <v>99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98</v>
      </c>
      <c r="C31" s="62"/>
    </row>
    <row r="32" spans="2:3" x14ac:dyDescent="0.25">
      <c r="B32" s="81" t="s">
        <v>140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141</v>
      </c>
    </row>
    <row r="36" spans="2:3" x14ac:dyDescent="0.25">
      <c r="B36" s="27" t="s">
        <v>51</v>
      </c>
    </row>
    <row r="37" spans="2:3" x14ac:dyDescent="0.25">
      <c r="B37" s="81" t="s">
        <v>111</v>
      </c>
      <c r="C37" s="84"/>
    </row>
    <row r="38" spans="2:3" x14ac:dyDescent="0.25">
      <c r="B38" s="67" t="s">
        <v>113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84</v>
      </c>
    </row>
    <row r="45" spans="2:3" x14ac:dyDescent="0.25">
      <c r="B45" s="27" t="s">
        <v>87</v>
      </c>
    </row>
    <row r="46" spans="2:3" x14ac:dyDescent="0.25">
      <c r="B46" s="67" t="s">
        <v>89</v>
      </c>
      <c r="C46" s="62"/>
    </row>
    <row r="47" spans="2:3" x14ac:dyDescent="0.25">
      <c r="B47" s="27" t="s">
        <v>77</v>
      </c>
    </row>
    <row r="48" spans="2:3" x14ac:dyDescent="0.25">
      <c r="B48" s="67" t="s">
        <v>79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112</v>
      </c>
      <c r="C54" s="62"/>
    </row>
    <row r="55" spans="2:3" x14ac:dyDescent="0.25">
      <c r="B55" s="81" t="s">
        <v>110</v>
      </c>
      <c r="C55" s="84"/>
    </row>
    <row r="56" spans="2:3" x14ac:dyDescent="0.25">
      <c r="B56" s="71" t="s">
        <v>104</v>
      </c>
    </row>
    <row r="57" spans="2:3" x14ac:dyDescent="0.25">
      <c r="B57" s="27" t="s">
        <v>97</v>
      </c>
    </row>
    <row r="58" spans="2:3" x14ac:dyDescent="0.25">
      <c r="B58" s="81" t="s">
        <v>142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143</v>
      </c>
      <c r="C60" s="84"/>
    </row>
    <row r="61" spans="2:3" x14ac:dyDescent="0.25">
      <c r="B61" s="27" t="s">
        <v>94</v>
      </c>
    </row>
    <row r="62" spans="2:3" x14ac:dyDescent="0.25">
      <c r="B62" s="67" t="s">
        <v>82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75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93</v>
      </c>
      <c r="C72" s="84"/>
    </row>
    <row r="73" spans="2:3" x14ac:dyDescent="0.25">
      <c r="B73" s="81" t="s">
        <v>86</v>
      </c>
      <c r="C73" s="84"/>
    </row>
    <row r="74" spans="2:3" x14ac:dyDescent="0.25">
      <c r="B74" s="81" t="s">
        <v>85</v>
      </c>
      <c r="C74" s="84"/>
    </row>
    <row r="75" spans="2:3" x14ac:dyDescent="0.25">
      <c r="B75" s="81" t="s">
        <v>144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145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83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146</v>
      </c>
      <c r="C84" s="62"/>
    </row>
    <row r="85" spans="2:4" x14ac:dyDescent="0.25">
      <c r="B85" s="61" t="s">
        <v>91</v>
      </c>
      <c r="C85" s="62"/>
    </row>
    <row r="86" spans="2:4" x14ac:dyDescent="0.25">
      <c r="B86" s="68" t="s">
        <v>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2023-11-03T13:25:18Z</dcterms:modified>
</cp:coreProperties>
</file>