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10" i="1" l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T90" i="1"/>
  <c r="T6" i="1"/>
  <c r="AC7" i="1"/>
  <c r="AC8" i="1"/>
  <c r="AC9" i="1"/>
  <c r="AC11" i="1"/>
  <c r="AC12" i="1"/>
  <c r="AC13" i="1"/>
  <c r="AC15" i="1"/>
  <c r="AC16" i="1"/>
  <c r="AC17" i="1"/>
  <c r="AC19" i="1"/>
  <c r="AC20" i="1"/>
  <c r="AC21" i="1"/>
  <c r="AC23" i="1"/>
  <c r="AC24" i="1"/>
  <c r="AC25" i="1"/>
  <c r="AC27" i="1"/>
  <c r="AC28" i="1"/>
  <c r="AC29" i="1"/>
  <c r="AC31" i="1"/>
  <c r="AC32" i="1"/>
  <c r="AC33" i="1"/>
  <c r="AC35" i="1"/>
  <c r="AC36" i="1"/>
  <c r="AC37" i="1"/>
  <c r="AC39" i="1"/>
  <c r="AC40" i="1"/>
  <c r="AC41" i="1"/>
  <c r="AC43" i="1"/>
  <c r="AC44" i="1"/>
  <c r="AC45" i="1"/>
  <c r="AC47" i="1"/>
  <c r="AC48" i="1"/>
  <c r="AC49" i="1"/>
  <c r="AC51" i="1"/>
  <c r="AC52" i="1"/>
  <c r="AC53" i="1"/>
  <c r="AC55" i="1"/>
  <c r="AC56" i="1"/>
  <c r="AC57" i="1"/>
  <c r="AC59" i="1"/>
  <c r="AC60" i="1"/>
  <c r="AC61" i="1"/>
  <c r="AC63" i="1"/>
  <c r="AC64" i="1"/>
  <c r="AC65" i="1"/>
  <c r="AC67" i="1"/>
  <c r="AC68" i="1"/>
  <c r="AC69" i="1"/>
  <c r="AC71" i="1"/>
  <c r="AC72" i="1"/>
  <c r="AC73" i="1"/>
  <c r="AC75" i="1"/>
  <c r="AC76" i="1"/>
  <c r="AC77" i="1"/>
  <c r="AC79" i="1"/>
  <c r="AC80" i="1"/>
  <c r="AC81" i="1"/>
  <c r="AC83" i="1"/>
  <c r="AC84" i="1"/>
  <c r="AC85" i="1"/>
  <c r="AC87" i="1"/>
  <c r="AC88" i="1"/>
  <c r="AC89" i="1"/>
  <c r="AC91" i="1"/>
  <c r="AC9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5" i="1"/>
  <c r="Z87" i="1"/>
  <c r="Z88" i="1"/>
  <c r="Z89" i="1"/>
  <c r="Z90" i="1"/>
  <c r="Z91" i="1"/>
  <c r="Z92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8" i="1"/>
  <c r="Y89" i="1"/>
  <c r="Y90" i="1"/>
  <c r="Y92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2" i="1"/>
  <c r="X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7" i="1"/>
  <c r="U88" i="1"/>
  <c r="U89" i="1"/>
  <c r="U90" i="1"/>
  <c r="U91" i="1"/>
  <c r="U92" i="1"/>
  <c r="U6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U86" i="1" s="1"/>
  <c r="R87" i="1"/>
  <c r="R88" i="1"/>
  <c r="R89" i="1"/>
  <c r="R90" i="1"/>
  <c r="R91" i="1"/>
  <c r="T91" i="1" s="1"/>
  <c r="R92" i="1"/>
  <c r="R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8" i="1"/>
  <c r="N89" i="1"/>
  <c r="N90" i="1"/>
  <c r="N92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2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8" i="1"/>
  <c r="L89" i="1"/>
  <c r="L90" i="1"/>
  <c r="L9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6" i="1"/>
  <c r="I7" i="1"/>
  <c r="I8" i="1"/>
  <c r="I9" i="1"/>
  <c r="I10" i="1"/>
  <c r="I5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6" i="1"/>
  <c r="AD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0" i="1"/>
  <c r="G92" i="1"/>
  <c r="G6" i="1"/>
  <c r="T82" i="1" l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AC90" i="1"/>
  <c r="S5" i="1"/>
  <c r="AC6" i="1"/>
  <c r="AC5" i="1" s="1"/>
  <c r="T86" i="1"/>
  <c r="Z5" i="1"/>
  <c r="Y5" i="1"/>
  <c r="X5" i="1"/>
  <c r="R5" i="1"/>
  <c r="M5" i="1"/>
  <c r="L5" i="1"/>
  <c r="K5" i="1"/>
  <c r="J5" i="1"/>
</calcChain>
</file>

<file path=xl/sharedStrings.xml><?xml version="1.0" encoding="utf-8"?>
<sst xmlns="http://schemas.openxmlformats.org/spreadsheetml/2006/main" count="216" uniqueCount="120">
  <si>
    <t>Период: 16.08.2023 - 23.08.2023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</si>
  <si>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</si>
  <si>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</si>
  <si>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</si>
  <si>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</si>
  <si>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</si>
  <si>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</si>
  <si>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</si>
  <si>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</si>
  <si>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</si>
  <si>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</si>
  <si>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</si>
  <si>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</si>
  <si>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</si>
  <si>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</si>
  <si>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</si>
  <si>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</si>
  <si>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</si>
  <si>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</si>
  <si>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</si>
  <si>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</si>
  <si>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</si>
  <si>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</si>
  <si>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</si>
  <si>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</si>
  <si>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</si>
  <si>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</si>
  <si>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</si>
  <si>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</si>
  <si>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</si>
  <si>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</si>
  <si>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</si>
  <si>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</si>
  <si>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</si>
  <si>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</si>
  <si>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</si>
  <si>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</si>
  <si>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</si>
  <si>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</si>
  <si>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</si>
  <si>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</si>
  <si>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</si>
  <si>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</si>
  <si>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</si>
  <si>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</si>
  <si>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</si>
  <si>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</si>
  <si>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</si>
  <si>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</si>
  <si>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</si>
  <si>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</si>
  <si>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</si>
  <si>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</si>
  <si>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</si>
  <si>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</si>
  <si>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</si>
  <si>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</si>
  <si>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</si>
  <si>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</si>
  <si>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</si>
  <si>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</si>
  <si>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</si>
  <si>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</si>
  <si>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</si>
  <si>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</si>
  <si>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</si>
  <si>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</si>
  <si>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</si>
  <si>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</si>
  <si>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</si>
  <si>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</si>
  <si>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</si>
  <si>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</si>
  <si>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</si>
  <si>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</si>
  <si>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</si>
  <si>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</si>
  <si>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</si>
  <si>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</si>
  <si>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</si>
  <si>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</si>
  <si>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</si>
  <si>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</si>
  <si>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</si>
  <si>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</si>
  <si>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</si>
  <si>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</si>
  <si>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</si>
  <si>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</si>
  <si>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</si>
  <si>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ВЫВЕДЕНА 6372 СЕРВЕЛАТ ОХОТНИЧИЙ ПМ в/к в/у 0.35кг 8шт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</si>
  <si>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</si>
  <si>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</si>
  <si>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</si>
  <si>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6644 СОЧНЫЕ ПМ сос п/о мгс 0,41кг 10шт.  ОСТАНКИНО</t>
  </si>
  <si>
    <t>6646 СОСИСКА.РУ сос ц/о в/у 1/300 8шт.  ОСТАНКИНО</t>
  </si>
  <si>
    <t>6669 ВЕНСКАЯ САЛЯМИ п/к в/у 0.28кг 8шт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</si>
  <si>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</si>
  <si>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</si>
  <si>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</si>
  <si>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</si>
  <si>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</si>
  <si>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</si>
  <si>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</si>
  <si>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</si>
  <si>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</si>
  <si>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</si>
  <si>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</si>
  <si>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</si>
  <si>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</si>
  <si>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23,08п</t>
  </si>
  <si>
    <t>24,08,</t>
  </si>
  <si>
    <t>25,08,</t>
  </si>
  <si>
    <t>27,08,</t>
  </si>
  <si>
    <t>29,08,</t>
  </si>
  <si>
    <t>11,08,</t>
  </si>
  <si>
    <t>18,08,</t>
  </si>
  <si>
    <t>23,08,</t>
  </si>
  <si>
    <t>7д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</si>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</sst>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5" borderId="0" xfId="0" applyFill="1" applyAlignment="1">
      <alignment horizontal="right" vertical="top"/>
    </xf>
    <xf numFmtId="164" fontId="8" fillId="5" borderId="0" xfId="0" applyNumberFormat="1" applyFont="1" applyFill="1" applyAlignment="1">
      <alignment horizontal="right" vertical="top"/>
    </xf>
    <xf numFmtId="164" fontId="0" fillId="5" borderId="0" xfId="0" applyNumberForma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15.08.2023 - 22.08.2023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23,08ц</v>
          </cell>
          <cell r="L4" t="str">
            <v>23,08п</v>
          </cell>
          <cell r="M4" t="str">
            <v>24,08ц</v>
          </cell>
          <cell r="N4" t="str">
            <v>25,08ц</v>
          </cell>
          <cell r="S4" t="str">
            <v>27,08,</v>
          </cell>
          <cell r="X4" t="str">
            <v>11,08,</v>
          </cell>
          <cell r="Y4" t="str">
            <v>18,08,</v>
          </cell>
          <cell r="Z4" t="str">
            <v>22,08,</v>
          </cell>
        </row>
        <row r="5">
          <cell r="E5">
            <v>93029.112999999998</v>
          </cell>
          <cell r="F5">
            <v>100969.69800000002</v>
          </cell>
          <cell r="I5">
            <v>87899.458000000013</v>
          </cell>
          <cell r="J5">
            <v>5129.6550000000007</v>
          </cell>
          <cell r="K5">
            <v>10570</v>
          </cell>
          <cell r="L5">
            <v>15310</v>
          </cell>
          <cell r="M5">
            <v>17855</v>
          </cell>
          <cell r="N5">
            <v>12750</v>
          </cell>
          <cell r="O5">
            <v>0</v>
          </cell>
          <cell r="P5">
            <v>0</v>
          </cell>
          <cell r="Q5">
            <v>0</v>
          </cell>
          <cell r="R5">
            <v>18605.822600000003</v>
          </cell>
          <cell r="S5">
            <v>16070</v>
          </cell>
          <cell r="V5">
            <v>0</v>
          </cell>
          <cell r="W5">
            <v>0</v>
          </cell>
          <cell r="X5">
            <v>19782.274799999999</v>
          </cell>
          <cell r="Y5">
            <v>19146.387599999998</v>
          </cell>
          <cell r="Z5">
            <v>21825.082000000002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129</v>
          </cell>
          <cell r="D6">
            <v>482</v>
          </cell>
          <cell r="E6">
            <v>263</v>
          </cell>
          <cell r="F6">
            <v>346</v>
          </cell>
          <cell r="G6">
            <v>0.4</v>
          </cell>
          <cell r="H6">
            <v>60</v>
          </cell>
          <cell r="I6">
            <v>286</v>
          </cell>
          <cell r="J6">
            <v>-23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R6">
            <v>52.6</v>
          </cell>
          <cell r="S6">
            <v>120</v>
          </cell>
          <cell r="T6">
            <v>8.8593155893536117</v>
          </cell>
          <cell r="U6">
            <v>6.5779467680608361</v>
          </cell>
          <cell r="X6">
            <v>69.599999999999994</v>
          </cell>
          <cell r="Y6">
            <v>50.4</v>
          </cell>
          <cell r="Z6">
            <v>70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681.99599999999998</v>
          </cell>
          <cell r="D7">
            <v>5368.7610000000004</v>
          </cell>
          <cell r="E7">
            <v>2220.261</v>
          </cell>
          <cell r="F7">
            <v>3788.665</v>
          </cell>
          <cell r="G7">
            <v>1</v>
          </cell>
          <cell r="H7">
            <v>45</v>
          </cell>
          <cell r="I7">
            <v>2209.1999999999998</v>
          </cell>
          <cell r="J7">
            <v>11.061000000000149</v>
          </cell>
          <cell r="K7">
            <v>0</v>
          </cell>
          <cell r="L7">
            <v>0</v>
          </cell>
          <cell r="M7">
            <v>200</v>
          </cell>
          <cell r="N7">
            <v>200</v>
          </cell>
          <cell r="R7">
            <v>444.05219999999997</v>
          </cell>
          <cell r="S7">
            <v>300</v>
          </cell>
          <cell r="T7">
            <v>10.108417433806206</v>
          </cell>
          <cell r="U7">
            <v>8.5320261897137328</v>
          </cell>
          <cell r="X7">
            <v>656.98800000000006</v>
          </cell>
          <cell r="Y7">
            <v>495.59019999999998</v>
          </cell>
          <cell r="Z7">
            <v>359.18900000000002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1369.646</v>
          </cell>
          <cell r="D8">
            <v>3884.4720000000002</v>
          </cell>
          <cell r="E8">
            <v>1936.6959999999999</v>
          </cell>
          <cell r="F8">
            <v>3298.6149999999998</v>
          </cell>
          <cell r="G8">
            <v>1</v>
          </cell>
          <cell r="H8">
            <v>45</v>
          </cell>
          <cell r="I8">
            <v>1866.2</v>
          </cell>
          <cell r="J8">
            <v>70.495999999999867</v>
          </cell>
          <cell r="K8">
            <v>0</v>
          </cell>
          <cell r="L8">
            <v>600</v>
          </cell>
          <cell r="M8">
            <v>200</v>
          </cell>
          <cell r="N8">
            <v>300</v>
          </cell>
          <cell r="R8">
            <v>387.33920000000001</v>
          </cell>
          <cell r="T8">
            <v>11.355976880212484</v>
          </cell>
          <cell r="U8">
            <v>8.5160887408245785</v>
          </cell>
          <cell r="X8">
            <v>465.66700000000003</v>
          </cell>
          <cell r="Y8">
            <v>515.101</v>
          </cell>
          <cell r="Z8">
            <v>375.476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1748.0989999999999</v>
          </cell>
          <cell r="D9">
            <v>2581.6379999999999</v>
          </cell>
          <cell r="E9">
            <v>1915.7860000000001</v>
          </cell>
          <cell r="F9">
            <v>2388.15</v>
          </cell>
          <cell r="G9">
            <v>1</v>
          </cell>
          <cell r="H9">
            <v>60</v>
          </cell>
          <cell r="I9">
            <v>1854.59</v>
          </cell>
          <cell r="J9">
            <v>61.19600000000014</v>
          </cell>
          <cell r="K9">
            <v>0</v>
          </cell>
          <cell r="L9">
            <v>900</v>
          </cell>
          <cell r="M9">
            <v>0</v>
          </cell>
          <cell r="N9">
            <v>100</v>
          </cell>
          <cell r="R9">
            <v>383.15719999999999</v>
          </cell>
          <cell r="S9">
            <v>1000</v>
          </cell>
          <cell r="T9">
            <v>11.452610051435807</v>
          </cell>
          <cell r="U9">
            <v>6.2328203672017652</v>
          </cell>
          <cell r="X9">
            <v>456.53620000000001</v>
          </cell>
          <cell r="Y9">
            <v>397.39940000000001</v>
          </cell>
          <cell r="Z9">
            <v>408.96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49.728999999999999</v>
          </cell>
          <cell r="D10">
            <v>80.510000000000005</v>
          </cell>
          <cell r="E10">
            <v>72.460999999999999</v>
          </cell>
          <cell r="F10">
            <v>49.122</v>
          </cell>
          <cell r="G10">
            <v>1</v>
          </cell>
          <cell r="H10">
            <v>120</v>
          </cell>
          <cell r="I10">
            <v>79</v>
          </cell>
          <cell r="J10">
            <v>-6.5390000000000015</v>
          </cell>
          <cell r="K10">
            <v>0</v>
          </cell>
          <cell r="L10">
            <v>50</v>
          </cell>
          <cell r="M10">
            <v>0</v>
          </cell>
          <cell r="N10">
            <v>0</v>
          </cell>
          <cell r="R10">
            <v>14.4922</v>
          </cell>
          <cell r="S10">
            <v>100</v>
          </cell>
          <cell r="T10">
            <v>13.739942865817476</v>
          </cell>
          <cell r="U10">
            <v>3.3895474807137633</v>
          </cell>
          <cell r="X10">
            <v>11.4206</v>
          </cell>
          <cell r="Y10">
            <v>12.3988</v>
          </cell>
          <cell r="Z10">
            <v>20.792999999999999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342.303</v>
          </cell>
          <cell r="E11">
            <v>342.303</v>
          </cell>
          <cell r="G11">
            <v>0</v>
          </cell>
          <cell r="H11">
            <v>0</v>
          </cell>
          <cell r="I11">
            <v>350.8</v>
          </cell>
          <cell r="J11">
            <v>-8.4970000000000141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R11">
            <v>68.460599999999999</v>
          </cell>
          <cell r="T11">
            <v>0</v>
          </cell>
          <cell r="U11">
            <v>0</v>
          </cell>
          <cell r="X11">
            <v>0</v>
          </cell>
          <cell r="Y11">
            <v>68.460599999999999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98.186999999999998</v>
          </cell>
          <cell r="D12">
            <v>206.81399999999999</v>
          </cell>
          <cell r="E12">
            <v>128.51300000000001</v>
          </cell>
          <cell r="F12">
            <v>169.72900000000001</v>
          </cell>
          <cell r="G12">
            <v>1</v>
          </cell>
          <cell r="H12">
            <v>60</v>
          </cell>
          <cell r="I12">
            <v>130.65</v>
          </cell>
          <cell r="J12">
            <v>-2.1370000000000005</v>
          </cell>
          <cell r="K12">
            <v>0</v>
          </cell>
          <cell r="L12">
            <v>0</v>
          </cell>
          <cell r="M12">
            <v>50</v>
          </cell>
          <cell r="N12">
            <v>0</v>
          </cell>
          <cell r="R12">
            <v>25.7026</v>
          </cell>
          <cell r="S12">
            <v>50</v>
          </cell>
          <cell r="T12">
            <v>10.494230155704093</v>
          </cell>
          <cell r="U12">
            <v>6.6035731793670687</v>
          </cell>
          <cell r="X12">
            <v>32.896599999999999</v>
          </cell>
          <cell r="Y12">
            <v>27.629399999999997</v>
          </cell>
          <cell r="Z12">
            <v>38.959000000000003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47</v>
          </cell>
          <cell r="D13">
            <v>162</v>
          </cell>
          <cell r="E13">
            <v>78</v>
          </cell>
          <cell r="F13">
            <v>129</v>
          </cell>
          <cell r="G13">
            <v>0.4</v>
          </cell>
          <cell r="H13" t="e">
            <v>#N/A</v>
          </cell>
          <cell r="I13">
            <v>116</v>
          </cell>
          <cell r="J13">
            <v>-38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R13">
            <v>15.6</v>
          </cell>
          <cell r="S13">
            <v>40</v>
          </cell>
          <cell r="T13">
            <v>10.833333333333334</v>
          </cell>
          <cell r="U13">
            <v>8.2692307692307701</v>
          </cell>
          <cell r="X13">
            <v>17.399999999999999</v>
          </cell>
          <cell r="Y13">
            <v>16.399999999999999</v>
          </cell>
          <cell r="Z13">
            <v>36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199.155</v>
          </cell>
          <cell r="D14">
            <v>733.89800000000002</v>
          </cell>
          <cell r="E14">
            <v>285.26400000000001</v>
          </cell>
          <cell r="F14">
            <v>481.45400000000001</v>
          </cell>
          <cell r="G14">
            <v>1</v>
          </cell>
          <cell r="H14">
            <v>60</v>
          </cell>
          <cell r="I14">
            <v>290.52999999999997</v>
          </cell>
          <cell r="J14">
            <v>-5.2659999999999627</v>
          </cell>
          <cell r="K14">
            <v>0</v>
          </cell>
          <cell r="L14">
            <v>130</v>
          </cell>
          <cell r="M14">
            <v>0</v>
          </cell>
          <cell r="N14">
            <v>100</v>
          </cell>
          <cell r="R14">
            <v>57.052800000000005</v>
          </cell>
          <cell r="T14">
            <v>12.470097874249817</v>
          </cell>
          <cell r="U14">
            <v>8.4387444612709626</v>
          </cell>
          <cell r="X14">
            <v>65.322800000000001</v>
          </cell>
          <cell r="Y14">
            <v>80.777999999999992</v>
          </cell>
          <cell r="Z14">
            <v>73.504000000000005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344.30900000000003</v>
          </cell>
          <cell r="D15">
            <v>864.07</v>
          </cell>
          <cell r="E15">
            <v>525.86099999999999</v>
          </cell>
          <cell r="F15">
            <v>675.68600000000004</v>
          </cell>
          <cell r="G15">
            <v>1</v>
          </cell>
          <cell r="H15">
            <v>60</v>
          </cell>
          <cell r="I15">
            <v>503.45</v>
          </cell>
          <cell r="J15">
            <v>22.411000000000001</v>
          </cell>
          <cell r="K15">
            <v>0</v>
          </cell>
          <cell r="L15">
            <v>100</v>
          </cell>
          <cell r="M15">
            <v>0</v>
          </cell>
          <cell r="N15">
            <v>100</v>
          </cell>
          <cell r="R15">
            <v>105.1722</v>
          </cell>
          <cell r="S15">
            <v>250</v>
          </cell>
          <cell r="T15">
            <v>10.703265691884358</v>
          </cell>
          <cell r="U15">
            <v>6.4245684696145942</v>
          </cell>
          <cell r="X15">
            <v>124.57940000000001</v>
          </cell>
          <cell r="Y15">
            <v>106.4132</v>
          </cell>
          <cell r="Z15">
            <v>116.654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691</v>
          </cell>
          <cell r="D16">
            <v>1421</v>
          </cell>
          <cell r="E16">
            <v>723</v>
          </cell>
          <cell r="F16">
            <v>1363</v>
          </cell>
          <cell r="G16">
            <v>0.25</v>
          </cell>
          <cell r="H16">
            <v>120</v>
          </cell>
          <cell r="I16">
            <v>746</v>
          </cell>
          <cell r="J16">
            <v>-23</v>
          </cell>
          <cell r="K16">
            <v>0</v>
          </cell>
          <cell r="L16">
            <v>0</v>
          </cell>
          <cell r="M16">
            <v>0</v>
          </cell>
          <cell r="N16">
            <v>600</v>
          </cell>
          <cell r="R16">
            <v>144.6</v>
          </cell>
          <cell r="S16">
            <v>200</v>
          </cell>
          <cell r="T16">
            <v>14.95850622406639</v>
          </cell>
          <cell r="U16">
            <v>9.4260027662517292</v>
          </cell>
          <cell r="X16">
            <v>156.4</v>
          </cell>
          <cell r="Y16">
            <v>150.80000000000001</v>
          </cell>
          <cell r="Z16">
            <v>192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23.835999999999999</v>
          </cell>
          <cell r="D17">
            <v>171.298</v>
          </cell>
          <cell r="E17">
            <v>109.536</v>
          </cell>
          <cell r="F17">
            <v>78.207999999999998</v>
          </cell>
          <cell r="G17">
            <v>1</v>
          </cell>
          <cell r="H17">
            <v>30</v>
          </cell>
          <cell r="I17">
            <v>109.5</v>
          </cell>
          <cell r="J17">
            <v>3.6000000000001364E-2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R17">
            <v>21.9072</v>
          </cell>
          <cell r="S17">
            <v>80</v>
          </cell>
          <cell r="T17">
            <v>7.2217353198948295</v>
          </cell>
          <cell r="U17">
            <v>3.5699678644463919</v>
          </cell>
          <cell r="X17">
            <v>19.875999999999998</v>
          </cell>
          <cell r="Y17">
            <v>18.844000000000001</v>
          </cell>
          <cell r="Z17">
            <v>40.640999999999998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7.444</v>
          </cell>
          <cell r="D18">
            <v>169.578</v>
          </cell>
          <cell r="E18">
            <v>44.707999999999998</v>
          </cell>
          <cell r="F18">
            <v>117.60299999999999</v>
          </cell>
          <cell r="G18">
            <v>1</v>
          </cell>
          <cell r="H18">
            <v>30</v>
          </cell>
          <cell r="I18">
            <v>82</v>
          </cell>
          <cell r="J18">
            <v>-37.292000000000002</v>
          </cell>
          <cell r="K18">
            <v>0</v>
          </cell>
          <cell r="L18">
            <v>0</v>
          </cell>
          <cell r="M18">
            <v>10</v>
          </cell>
          <cell r="N18">
            <v>0</v>
          </cell>
          <cell r="R18">
            <v>8.9415999999999993</v>
          </cell>
          <cell r="T18">
            <v>14.270712176791626</v>
          </cell>
          <cell r="U18">
            <v>13.152344099490024</v>
          </cell>
          <cell r="X18">
            <v>17.211600000000001</v>
          </cell>
          <cell r="Y18">
            <v>16.909399999999998</v>
          </cell>
          <cell r="Z18">
            <v>10.457000000000001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35.473999999999997</v>
          </cell>
          <cell r="D19">
            <v>81.262</v>
          </cell>
          <cell r="E19">
            <v>44.569000000000003</v>
          </cell>
          <cell r="F19">
            <v>38.399000000000001</v>
          </cell>
          <cell r="G19">
            <v>1</v>
          </cell>
          <cell r="H19">
            <v>60</v>
          </cell>
          <cell r="I19">
            <v>43.3</v>
          </cell>
          <cell r="J19">
            <v>1.2690000000000055</v>
          </cell>
          <cell r="K19">
            <v>0</v>
          </cell>
          <cell r="L19">
            <v>0</v>
          </cell>
          <cell r="M19">
            <v>10</v>
          </cell>
          <cell r="N19">
            <v>0</v>
          </cell>
          <cell r="R19">
            <v>8.9138000000000002</v>
          </cell>
          <cell r="S19">
            <v>40</v>
          </cell>
          <cell r="T19">
            <v>9.9170948417061187</v>
          </cell>
          <cell r="U19">
            <v>4.3078148488859966</v>
          </cell>
          <cell r="X19">
            <v>12.033799999999999</v>
          </cell>
          <cell r="Y19">
            <v>9.3520000000000003</v>
          </cell>
          <cell r="Z19">
            <v>2.0219999999999998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27.273</v>
          </cell>
          <cell r="D20">
            <v>73</v>
          </cell>
          <cell r="E20">
            <v>25.83</v>
          </cell>
          <cell r="F20">
            <v>52.311999999999998</v>
          </cell>
          <cell r="G20">
            <v>1</v>
          </cell>
          <cell r="H20">
            <v>60</v>
          </cell>
          <cell r="I20">
            <v>43.5</v>
          </cell>
          <cell r="J20">
            <v>-17.670000000000002</v>
          </cell>
          <cell r="K20">
            <v>0</v>
          </cell>
          <cell r="L20">
            <v>30</v>
          </cell>
          <cell r="M20">
            <v>10</v>
          </cell>
          <cell r="N20">
            <v>0</v>
          </cell>
          <cell r="R20">
            <v>5.1659999999999995</v>
          </cell>
          <cell r="T20">
            <v>17.869144405729774</v>
          </cell>
          <cell r="U20">
            <v>10.126209833526907</v>
          </cell>
          <cell r="X20">
            <v>7.4552000000000005</v>
          </cell>
          <cell r="Y20">
            <v>10.3978</v>
          </cell>
          <cell r="Z20">
            <v>-0.20399999999999999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352.79599999999999</v>
          </cell>
          <cell r="D21">
            <v>518.46199999999999</v>
          </cell>
          <cell r="E21">
            <v>330.49599999999998</v>
          </cell>
          <cell r="F21">
            <v>497.32600000000002</v>
          </cell>
          <cell r="G21">
            <v>1</v>
          </cell>
          <cell r="H21">
            <v>45</v>
          </cell>
          <cell r="I21">
            <v>354.8</v>
          </cell>
          <cell r="J21">
            <v>-24.30400000000003</v>
          </cell>
          <cell r="K21">
            <v>0</v>
          </cell>
          <cell r="L21">
            <v>0</v>
          </cell>
          <cell r="M21">
            <v>0</v>
          </cell>
          <cell r="N21">
            <v>100</v>
          </cell>
          <cell r="R21">
            <v>66.099199999999996</v>
          </cell>
          <cell r="S21">
            <v>70</v>
          </cell>
          <cell r="T21">
            <v>10.095825668086755</v>
          </cell>
          <cell r="U21">
            <v>7.5239337238574757</v>
          </cell>
          <cell r="X21">
            <v>78.354200000000006</v>
          </cell>
          <cell r="Y21">
            <v>72.003399999999999</v>
          </cell>
          <cell r="Z21">
            <v>120.535</v>
          </cell>
          <cell r="AA21" t="str">
            <v>яб ак ян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1172</v>
          </cell>
          <cell r="D22">
            <v>2029</v>
          </cell>
          <cell r="E22">
            <v>1139</v>
          </cell>
          <cell r="F22">
            <v>2045</v>
          </cell>
          <cell r="G22">
            <v>0.25</v>
          </cell>
          <cell r="H22">
            <v>120</v>
          </cell>
          <cell r="I22">
            <v>1147</v>
          </cell>
          <cell r="J22">
            <v>-8</v>
          </cell>
          <cell r="K22">
            <v>0</v>
          </cell>
          <cell r="L22">
            <v>600</v>
          </cell>
          <cell r="M22">
            <v>0</v>
          </cell>
          <cell r="N22">
            <v>400</v>
          </cell>
          <cell r="R22">
            <v>227.8</v>
          </cell>
          <cell r="S22">
            <v>400</v>
          </cell>
          <cell r="T22">
            <v>15.122914837576822</v>
          </cell>
          <cell r="U22">
            <v>8.9771729587357321</v>
          </cell>
          <cell r="X22">
            <v>279.60000000000002</v>
          </cell>
          <cell r="Y22">
            <v>234</v>
          </cell>
          <cell r="Z22">
            <v>294</v>
          </cell>
          <cell r="AA22">
            <v>0</v>
          </cell>
          <cell r="AB22" t="str">
            <v>скидка</v>
          </cell>
        </row>
        <row r="23">
          <cell r="A23" t="str">
            <v>5532 СОЧНЫЕ сос п/о мгс 0.45кг 10шт_45с   ОСТАНКИНО</v>
          </cell>
          <cell r="B23" t="str">
            <v>шт</v>
          </cell>
          <cell r="C23">
            <v>4281</v>
          </cell>
          <cell r="D23">
            <v>10121</v>
          </cell>
          <cell r="E23">
            <v>6888</v>
          </cell>
          <cell r="F23">
            <v>7250</v>
          </cell>
          <cell r="G23">
            <v>0.45</v>
          </cell>
          <cell r="H23">
            <v>45</v>
          </cell>
          <cell r="I23">
            <v>7135</v>
          </cell>
          <cell r="J23">
            <v>-247</v>
          </cell>
          <cell r="K23">
            <v>0</v>
          </cell>
          <cell r="L23">
            <v>2400</v>
          </cell>
          <cell r="M23">
            <v>1000</v>
          </cell>
          <cell r="N23">
            <v>1000</v>
          </cell>
          <cell r="R23">
            <v>1377.6</v>
          </cell>
          <cell r="S23">
            <v>1400</v>
          </cell>
          <cell r="T23">
            <v>9.4729965156794425</v>
          </cell>
          <cell r="U23">
            <v>5.2627758420441353</v>
          </cell>
          <cell r="X23">
            <v>1526.6</v>
          </cell>
          <cell r="Y23">
            <v>1449</v>
          </cell>
          <cell r="Z23">
            <v>2140</v>
          </cell>
          <cell r="AA23">
            <v>0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375.315</v>
          </cell>
          <cell r="D24">
            <v>2074.4749999999999</v>
          </cell>
          <cell r="E24">
            <v>1067.539</v>
          </cell>
          <cell r="F24">
            <v>1361.3869999999999</v>
          </cell>
          <cell r="G24">
            <v>1</v>
          </cell>
          <cell r="H24">
            <v>45</v>
          </cell>
          <cell r="I24">
            <v>1038.7</v>
          </cell>
          <cell r="J24">
            <v>28.838999999999942</v>
          </cell>
          <cell r="K24">
            <v>0</v>
          </cell>
          <cell r="L24">
            <v>0</v>
          </cell>
          <cell r="M24">
            <v>0</v>
          </cell>
          <cell r="N24">
            <v>200</v>
          </cell>
          <cell r="R24">
            <v>213.5078</v>
          </cell>
          <cell r="S24">
            <v>550</v>
          </cell>
          <cell r="T24">
            <v>9.8890391826434421</v>
          </cell>
          <cell r="U24">
            <v>6.3762869553243489</v>
          </cell>
          <cell r="X24">
            <v>248.6746</v>
          </cell>
          <cell r="Y24">
            <v>201.73</v>
          </cell>
          <cell r="Z24">
            <v>250.20400000000001</v>
          </cell>
          <cell r="AA24">
            <v>0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2331</v>
          </cell>
          <cell r="D25">
            <v>2839</v>
          </cell>
          <cell r="E25">
            <v>2945</v>
          </cell>
          <cell r="F25">
            <v>2193</v>
          </cell>
          <cell r="G25">
            <v>0.12</v>
          </cell>
          <cell r="H25">
            <v>60</v>
          </cell>
          <cell r="I25">
            <v>2968</v>
          </cell>
          <cell r="J25">
            <v>-23</v>
          </cell>
          <cell r="K25">
            <v>0</v>
          </cell>
          <cell r="L25">
            <v>800</v>
          </cell>
          <cell r="M25">
            <v>800</v>
          </cell>
          <cell r="N25">
            <v>0</v>
          </cell>
          <cell r="R25">
            <v>589</v>
          </cell>
          <cell r="S25">
            <v>1200</v>
          </cell>
          <cell r="T25">
            <v>8.4770797962648565</v>
          </cell>
          <cell r="U25">
            <v>3.7232597623089982</v>
          </cell>
          <cell r="X25">
            <v>580.4</v>
          </cell>
          <cell r="Y25">
            <v>581.20000000000005</v>
          </cell>
          <cell r="Z25">
            <v>1007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778</v>
          </cell>
          <cell r="D26">
            <v>1260</v>
          </cell>
          <cell r="E26">
            <v>1129</v>
          </cell>
          <cell r="F26">
            <v>888</v>
          </cell>
          <cell r="G26">
            <v>0.25</v>
          </cell>
          <cell r="H26">
            <v>120</v>
          </cell>
          <cell r="I26">
            <v>1145</v>
          </cell>
          <cell r="J26">
            <v>-16</v>
          </cell>
          <cell r="K26">
            <v>0</v>
          </cell>
          <cell r="L26">
            <v>800</v>
          </cell>
          <cell r="M26">
            <v>0</v>
          </cell>
          <cell r="N26">
            <v>600</v>
          </cell>
          <cell r="R26">
            <v>225.8</v>
          </cell>
          <cell r="S26">
            <v>1000</v>
          </cell>
          <cell r="T26">
            <v>14.561558901682904</v>
          </cell>
          <cell r="U26">
            <v>3.9326837909654562</v>
          </cell>
          <cell r="X26">
            <v>238</v>
          </cell>
          <cell r="Y26">
            <v>227.6</v>
          </cell>
          <cell r="Z26">
            <v>289</v>
          </cell>
          <cell r="AA26">
            <v>0</v>
          </cell>
          <cell r="AB26" t="str">
            <v>скидка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56.094000000000001</v>
          </cell>
          <cell r="D27">
            <v>284.18299999999999</v>
          </cell>
          <cell r="E27">
            <v>132.09800000000001</v>
          </cell>
          <cell r="F27">
            <v>204.91399999999999</v>
          </cell>
          <cell r="G27">
            <v>1</v>
          </cell>
          <cell r="H27">
            <v>120</v>
          </cell>
          <cell r="I27">
            <v>130.5</v>
          </cell>
          <cell r="J27">
            <v>1.5980000000000132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R27">
            <v>26.419600000000003</v>
          </cell>
          <cell r="S27">
            <v>100</v>
          </cell>
          <cell r="T27">
            <v>11.541204257445228</v>
          </cell>
          <cell r="U27">
            <v>7.7561355962997158</v>
          </cell>
          <cell r="X27">
            <v>56.528200000000005</v>
          </cell>
          <cell r="Y27">
            <v>26.849200000000003</v>
          </cell>
          <cell r="Z27">
            <v>42.893000000000001</v>
          </cell>
          <cell r="AA27">
            <v>0</v>
          </cell>
          <cell r="AB27">
            <v>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200.989</v>
          </cell>
          <cell r="D28">
            <v>706.697</v>
          </cell>
          <cell r="E28">
            <v>382.33199999999999</v>
          </cell>
          <cell r="F28">
            <v>520.09799999999996</v>
          </cell>
          <cell r="G28">
            <v>1</v>
          </cell>
          <cell r="H28">
            <v>30</v>
          </cell>
          <cell r="I28">
            <v>369.1</v>
          </cell>
          <cell r="J28">
            <v>13.231999999999971</v>
          </cell>
          <cell r="K28">
            <v>0</v>
          </cell>
          <cell r="L28">
            <v>0</v>
          </cell>
          <cell r="M28">
            <v>100</v>
          </cell>
          <cell r="N28">
            <v>50</v>
          </cell>
          <cell r="R28">
            <v>76.466399999999993</v>
          </cell>
          <cell r="S28">
            <v>50</v>
          </cell>
          <cell r="T28">
            <v>9.4171819256562355</v>
          </cell>
          <cell r="U28">
            <v>6.8016540598223534</v>
          </cell>
          <cell r="X28">
            <v>80.044000000000011</v>
          </cell>
          <cell r="Y28">
            <v>75.529399999999995</v>
          </cell>
          <cell r="Z28">
            <v>60.530999999999999</v>
          </cell>
          <cell r="AA28">
            <v>0</v>
          </cell>
          <cell r="AB28">
            <v>0</v>
          </cell>
        </row>
        <row r="29">
          <cell r="A29" t="str">
            <v>5819 МЯСНЫЕ Папа может сос п/о в/у 0,4кг_45с  ОСТАНКИНО</v>
          </cell>
          <cell r="B29" t="str">
            <v>шт</v>
          </cell>
          <cell r="C29">
            <v>17</v>
          </cell>
          <cell r="D29">
            <v>58</v>
          </cell>
          <cell r="E29">
            <v>22</v>
          </cell>
          <cell r="F29">
            <v>44</v>
          </cell>
          <cell r="G29">
            <v>0</v>
          </cell>
          <cell r="H29">
            <v>45</v>
          </cell>
          <cell r="I29">
            <v>32</v>
          </cell>
          <cell r="J29">
            <v>-10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R29">
            <v>4.4000000000000004</v>
          </cell>
          <cell r="T29">
            <v>10</v>
          </cell>
          <cell r="U29">
            <v>10</v>
          </cell>
          <cell r="X29">
            <v>51.2</v>
          </cell>
          <cell r="Y29">
            <v>6.2</v>
          </cell>
          <cell r="Z29">
            <v>12</v>
          </cell>
          <cell r="AA29" t="str">
            <v>вывод</v>
          </cell>
          <cell r="AB29" t="e">
            <v>#N/A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85.245000000000005</v>
          </cell>
          <cell r="D30">
            <v>183.863</v>
          </cell>
          <cell r="E30">
            <v>135.47</v>
          </cell>
          <cell r="F30">
            <v>127.286</v>
          </cell>
          <cell r="G30">
            <v>1</v>
          </cell>
          <cell r="H30">
            <v>45</v>
          </cell>
          <cell r="I30">
            <v>132.4</v>
          </cell>
          <cell r="J30">
            <v>3.0699999999999932</v>
          </cell>
          <cell r="K30">
            <v>0</v>
          </cell>
          <cell r="L30">
            <v>40</v>
          </cell>
          <cell r="M30">
            <v>40</v>
          </cell>
          <cell r="N30">
            <v>0</v>
          </cell>
          <cell r="R30">
            <v>27.094000000000001</v>
          </cell>
          <cell r="S30">
            <v>30</v>
          </cell>
          <cell r="T30">
            <v>8.757879973425851</v>
          </cell>
          <cell r="U30">
            <v>4.6979405034324939</v>
          </cell>
          <cell r="X30">
            <v>35.157600000000002</v>
          </cell>
          <cell r="Y30">
            <v>26.620800000000003</v>
          </cell>
          <cell r="Z30">
            <v>18.608000000000001</v>
          </cell>
          <cell r="AA30">
            <v>0</v>
          </cell>
          <cell r="AB30" t="e">
            <v>#N/A</v>
          </cell>
        </row>
        <row r="31">
          <cell r="A31" t="str">
            <v>5821 СЛИВОЧНЫЕ ПМ сос п/о мгс 0.450кг_45с   ОСТАНКИНО</v>
          </cell>
          <cell r="B31" t="str">
            <v>шт</v>
          </cell>
          <cell r="C31">
            <v>135</v>
          </cell>
          <cell r="D31">
            <v>9</v>
          </cell>
          <cell r="E31">
            <v>39</v>
          </cell>
          <cell r="F31">
            <v>104</v>
          </cell>
          <cell r="G31">
            <v>0</v>
          </cell>
          <cell r="H31">
            <v>45</v>
          </cell>
          <cell r="I31">
            <v>72</v>
          </cell>
          <cell r="J31">
            <v>-33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R31">
            <v>7.8</v>
          </cell>
          <cell r="T31">
            <v>13.333333333333334</v>
          </cell>
          <cell r="U31">
            <v>13.333333333333334</v>
          </cell>
          <cell r="X31">
            <v>342.6</v>
          </cell>
          <cell r="Y31">
            <v>138.6</v>
          </cell>
          <cell r="Z31">
            <v>-1</v>
          </cell>
          <cell r="AA31" t="str">
            <v>замена</v>
          </cell>
          <cell r="AB31">
            <v>0</v>
          </cell>
        </row>
        <row r="32">
          <cell r="A32" t="str">
            <v>5851 ЭКСТРА Папа может вар п/о   ОСТАНКИНО</v>
          </cell>
          <cell r="B32" t="str">
            <v>кг</v>
          </cell>
          <cell r="C32">
            <v>318.27999999999997</v>
          </cell>
          <cell r="D32">
            <v>1245.739</v>
          </cell>
          <cell r="E32">
            <v>527.053</v>
          </cell>
          <cell r="F32">
            <v>995.08600000000001</v>
          </cell>
          <cell r="G32">
            <v>1</v>
          </cell>
          <cell r="H32">
            <v>60</v>
          </cell>
          <cell r="I32">
            <v>573.75</v>
          </cell>
          <cell r="J32">
            <v>-46.697000000000003</v>
          </cell>
          <cell r="K32">
            <v>0</v>
          </cell>
          <cell r="L32">
            <v>0</v>
          </cell>
          <cell r="M32">
            <v>150</v>
          </cell>
          <cell r="N32">
            <v>100</v>
          </cell>
          <cell r="R32">
            <v>105.4106</v>
          </cell>
          <cell r="T32">
            <v>11.811772250608572</v>
          </cell>
          <cell r="U32">
            <v>9.4400942599700599</v>
          </cell>
          <cell r="X32">
            <v>124.51379999999999</v>
          </cell>
          <cell r="Y32">
            <v>130.53960000000001</v>
          </cell>
          <cell r="Z32">
            <v>111.285</v>
          </cell>
          <cell r="AA32" t="str">
            <v>яб ак ян</v>
          </cell>
          <cell r="AB32" t="str">
            <v>скидка</v>
          </cell>
        </row>
        <row r="33">
          <cell r="A33" t="str">
            <v>5931 ОХОТНИЧЬЯ Папа может с/к в/у 1/220 8шт.   ОСТАНКИНО</v>
          </cell>
          <cell r="B33" t="str">
            <v>шт</v>
          </cell>
          <cell r="C33">
            <v>432</v>
          </cell>
          <cell r="D33">
            <v>1700</v>
          </cell>
          <cell r="E33">
            <v>795</v>
          </cell>
          <cell r="F33">
            <v>1323</v>
          </cell>
          <cell r="G33">
            <v>0.22</v>
          </cell>
          <cell r="H33" t="e">
            <v>#N/A</v>
          </cell>
          <cell r="I33">
            <v>928</v>
          </cell>
          <cell r="J33">
            <v>-133</v>
          </cell>
          <cell r="K33">
            <v>0</v>
          </cell>
          <cell r="L33">
            <v>200</v>
          </cell>
          <cell r="M33">
            <v>0</v>
          </cell>
          <cell r="N33">
            <v>0</v>
          </cell>
          <cell r="R33">
            <v>159</v>
          </cell>
          <cell r="T33">
            <v>9.5786163522012586</v>
          </cell>
          <cell r="U33">
            <v>8.3207547169811313</v>
          </cell>
          <cell r="X33">
            <v>213</v>
          </cell>
          <cell r="Y33">
            <v>170.2</v>
          </cell>
          <cell r="Z33">
            <v>211</v>
          </cell>
          <cell r="AA33" t="str">
            <v>яб ак ян</v>
          </cell>
          <cell r="AB33" t="e">
            <v>#N/A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19</v>
          </cell>
          <cell r="D34">
            <v>161</v>
          </cell>
          <cell r="E34">
            <v>65</v>
          </cell>
          <cell r="F34">
            <v>114</v>
          </cell>
          <cell r="G34">
            <v>0.4</v>
          </cell>
          <cell r="H34" t="e">
            <v>#N/A</v>
          </cell>
          <cell r="I34">
            <v>66</v>
          </cell>
          <cell r="J34">
            <v>-1</v>
          </cell>
          <cell r="K34">
            <v>0</v>
          </cell>
          <cell r="L34">
            <v>0</v>
          </cell>
          <cell r="M34">
            <v>40</v>
          </cell>
          <cell r="N34">
            <v>0</v>
          </cell>
          <cell r="R34">
            <v>13</v>
          </cell>
          <cell r="T34">
            <v>11.846153846153847</v>
          </cell>
          <cell r="U34">
            <v>8.7692307692307701</v>
          </cell>
          <cell r="X34">
            <v>28.2</v>
          </cell>
          <cell r="Y34">
            <v>19.8</v>
          </cell>
          <cell r="Z34">
            <v>34</v>
          </cell>
          <cell r="AA34" t="str">
            <v>увел</v>
          </cell>
          <cell r="AB34" t="e">
            <v>#N/A</v>
          </cell>
        </row>
        <row r="35">
          <cell r="A35" t="str">
            <v>5997 ОСОБАЯ Коровино вар п/о  ОСТАНКИНО</v>
          </cell>
          <cell r="B35" t="str">
            <v>кг</v>
          </cell>
          <cell r="C35">
            <v>65.775000000000006</v>
          </cell>
          <cell r="D35">
            <v>282.60700000000003</v>
          </cell>
          <cell r="E35">
            <v>92.200999999999993</v>
          </cell>
          <cell r="F35">
            <v>209.172</v>
          </cell>
          <cell r="G35">
            <v>1</v>
          </cell>
          <cell r="H35" t="e">
            <v>#N/A</v>
          </cell>
          <cell r="I35">
            <v>82.65</v>
          </cell>
          <cell r="J35">
            <v>9.5509999999999877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R35">
            <v>18.440199999999997</v>
          </cell>
          <cell r="T35">
            <v>11.34326091907897</v>
          </cell>
          <cell r="U35">
            <v>11.34326091907897</v>
          </cell>
          <cell r="X35">
            <v>34.887</v>
          </cell>
          <cell r="Y35">
            <v>23.366800000000001</v>
          </cell>
          <cell r="Z35">
            <v>28.420999999999999</v>
          </cell>
          <cell r="AA35" t="str">
            <v>костик</v>
          </cell>
          <cell r="AB35" t="e">
            <v>#N/A</v>
          </cell>
        </row>
        <row r="36">
          <cell r="A36" t="str">
            <v>6042 МОЛОЧНЫЕ К ЗАВТРАКУ сос п/о в/у 0.4кг   ОСТАНКИНО</v>
          </cell>
          <cell r="B36" t="str">
            <v>шт</v>
          </cell>
          <cell r="C36">
            <v>758</v>
          </cell>
          <cell r="D36">
            <v>2434</v>
          </cell>
          <cell r="E36">
            <v>1533</v>
          </cell>
          <cell r="F36">
            <v>1621</v>
          </cell>
          <cell r="G36">
            <v>0.4</v>
          </cell>
          <cell r="H36">
            <v>45</v>
          </cell>
          <cell r="I36">
            <v>1557</v>
          </cell>
          <cell r="J36">
            <v>-24</v>
          </cell>
          <cell r="K36">
            <v>0</v>
          </cell>
          <cell r="L36">
            <v>0</v>
          </cell>
          <cell r="M36">
            <v>480</v>
          </cell>
          <cell r="N36">
            <v>400</v>
          </cell>
          <cell r="R36">
            <v>306.60000000000002</v>
          </cell>
          <cell r="S36">
            <v>200</v>
          </cell>
          <cell r="T36">
            <v>8.8095238095238084</v>
          </cell>
          <cell r="U36">
            <v>5.287018917155903</v>
          </cell>
          <cell r="X36">
            <v>354.2</v>
          </cell>
          <cell r="Y36">
            <v>305.2</v>
          </cell>
          <cell r="Z36">
            <v>404</v>
          </cell>
          <cell r="AA36">
            <v>0</v>
          </cell>
          <cell r="AB36" t="e">
            <v>#N/A</v>
          </cell>
        </row>
        <row r="37">
          <cell r="A37" t="str">
            <v>6062 МОЛОЧНЫЕ К ЗАВТРАКУ сос п/о мгс 2*2   ОСТАНКИНО</v>
          </cell>
          <cell r="B37" t="str">
            <v>кг</v>
          </cell>
          <cell r="C37">
            <v>458.14</v>
          </cell>
          <cell r="D37">
            <v>745.70100000000002</v>
          </cell>
          <cell r="E37">
            <v>542.07799999999997</v>
          </cell>
          <cell r="F37">
            <v>643.29100000000005</v>
          </cell>
          <cell r="G37">
            <v>1</v>
          </cell>
          <cell r="H37">
            <v>45</v>
          </cell>
          <cell r="I37">
            <v>531.29999999999995</v>
          </cell>
          <cell r="J37">
            <v>10.77800000000002</v>
          </cell>
          <cell r="K37">
            <v>0</v>
          </cell>
          <cell r="L37">
            <v>0</v>
          </cell>
          <cell r="M37">
            <v>170</v>
          </cell>
          <cell r="N37">
            <v>0</v>
          </cell>
          <cell r="R37">
            <v>108.4156</v>
          </cell>
          <cell r="S37">
            <v>150</v>
          </cell>
          <cell r="T37">
            <v>8.885169661930572</v>
          </cell>
          <cell r="U37">
            <v>5.9335649113227253</v>
          </cell>
          <cell r="X37">
            <v>138.15960000000001</v>
          </cell>
          <cell r="Y37">
            <v>110.82599999999999</v>
          </cell>
          <cell r="Z37">
            <v>157.84700000000001</v>
          </cell>
          <cell r="AA37">
            <v>0</v>
          </cell>
          <cell r="AB37" t="str">
            <v>скидка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512.928</v>
          </cell>
          <cell r="D38">
            <v>2124.0169999999998</v>
          </cell>
          <cell r="E38">
            <v>1281.3320000000001</v>
          </cell>
          <cell r="F38">
            <v>1338.7850000000001</v>
          </cell>
          <cell r="G38">
            <v>1</v>
          </cell>
          <cell r="H38">
            <v>45</v>
          </cell>
          <cell r="I38">
            <v>1274.3</v>
          </cell>
          <cell r="J38">
            <v>7.0320000000001528</v>
          </cell>
          <cell r="K38">
            <v>0</v>
          </cell>
          <cell r="L38">
            <v>600</v>
          </cell>
          <cell r="M38">
            <v>600</v>
          </cell>
          <cell r="N38">
            <v>0</v>
          </cell>
          <cell r="R38">
            <v>256.26640000000003</v>
          </cell>
          <cell r="T38">
            <v>9.9068196220807696</v>
          </cell>
          <cell r="U38">
            <v>5.2241924809495117</v>
          </cell>
          <cell r="X38">
            <v>256.86919999999998</v>
          </cell>
          <cell r="Y38">
            <v>292.56479999999999</v>
          </cell>
          <cell r="Z38">
            <v>246.071</v>
          </cell>
          <cell r="AA38">
            <v>0</v>
          </cell>
          <cell r="AB38" t="e">
            <v>#N/A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119</v>
          </cell>
          <cell r="D39">
            <v>158</v>
          </cell>
          <cell r="E39">
            <v>126</v>
          </cell>
          <cell r="F39">
            <v>144</v>
          </cell>
          <cell r="G39">
            <v>0.15</v>
          </cell>
          <cell r="H39" t="e">
            <v>#N/A</v>
          </cell>
          <cell r="I39">
            <v>148</v>
          </cell>
          <cell r="J39">
            <v>-22</v>
          </cell>
          <cell r="K39">
            <v>0</v>
          </cell>
          <cell r="L39">
            <v>120</v>
          </cell>
          <cell r="M39">
            <v>80</v>
          </cell>
          <cell r="N39">
            <v>0</v>
          </cell>
          <cell r="R39">
            <v>25.2</v>
          </cell>
          <cell r="T39">
            <v>13.650793650793652</v>
          </cell>
          <cell r="U39">
            <v>5.7142857142857144</v>
          </cell>
          <cell r="X39">
            <v>38.4</v>
          </cell>
          <cell r="Y39">
            <v>43.8</v>
          </cell>
          <cell r="Z39">
            <v>0</v>
          </cell>
          <cell r="AA39" t="str">
            <v>костик</v>
          </cell>
          <cell r="AB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523</v>
          </cell>
          <cell r="D40">
            <v>814</v>
          </cell>
          <cell r="E40">
            <v>688</v>
          </cell>
          <cell r="F40">
            <v>639</v>
          </cell>
          <cell r="G40">
            <v>0.3</v>
          </cell>
          <cell r="H40">
            <v>45</v>
          </cell>
          <cell r="I40">
            <v>691</v>
          </cell>
          <cell r="J40">
            <v>-3</v>
          </cell>
          <cell r="K40">
            <v>0</v>
          </cell>
          <cell r="L40">
            <v>0</v>
          </cell>
          <cell r="M40">
            <v>240</v>
          </cell>
          <cell r="N40">
            <v>0</v>
          </cell>
          <cell r="R40">
            <v>137.6</v>
          </cell>
          <cell r="S40">
            <v>360</v>
          </cell>
          <cell r="T40">
            <v>9.0043604651162799</v>
          </cell>
          <cell r="U40">
            <v>4.6438953488372094</v>
          </cell>
          <cell r="X40">
            <v>154.4</v>
          </cell>
          <cell r="Y40">
            <v>132.80000000000001</v>
          </cell>
          <cell r="Z40">
            <v>195</v>
          </cell>
          <cell r="AA40" t="str">
            <v>яб ак ян</v>
          </cell>
          <cell r="AB40" t="e">
            <v>#N/A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2065</v>
          </cell>
          <cell r="D41">
            <v>4919</v>
          </cell>
          <cell r="E41">
            <v>3352</v>
          </cell>
          <cell r="F41">
            <v>3553</v>
          </cell>
          <cell r="G41">
            <v>0.27</v>
          </cell>
          <cell r="H41">
            <v>45</v>
          </cell>
          <cell r="I41">
            <v>3382</v>
          </cell>
          <cell r="J41">
            <v>-30</v>
          </cell>
          <cell r="K41">
            <v>0</v>
          </cell>
          <cell r="L41">
            <v>900</v>
          </cell>
          <cell r="M41">
            <v>1200</v>
          </cell>
          <cell r="N41">
            <v>0</v>
          </cell>
          <cell r="R41">
            <v>670.4</v>
          </cell>
          <cell r="S41">
            <v>600</v>
          </cell>
          <cell r="T41">
            <v>9.3272673031026248</v>
          </cell>
          <cell r="U41">
            <v>5.2998210023866354</v>
          </cell>
          <cell r="X41">
            <v>707</v>
          </cell>
          <cell r="Y41">
            <v>699.2</v>
          </cell>
          <cell r="Z41">
            <v>807</v>
          </cell>
          <cell r="AA41">
            <v>0</v>
          </cell>
          <cell r="AB41" t="e">
            <v>#N/A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442</v>
          </cell>
          <cell r="D42">
            <v>1427</v>
          </cell>
          <cell r="E42">
            <v>905</v>
          </cell>
          <cell r="F42">
            <v>949</v>
          </cell>
          <cell r="G42">
            <v>0.4</v>
          </cell>
          <cell r="H42">
            <v>60</v>
          </cell>
          <cell r="I42">
            <v>916</v>
          </cell>
          <cell r="J42">
            <v>-11</v>
          </cell>
          <cell r="K42">
            <v>0</v>
          </cell>
          <cell r="L42">
            <v>240</v>
          </cell>
          <cell r="M42">
            <v>400</v>
          </cell>
          <cell r="N42">
            <v>200</v>
          </cell>
          <cell r="R42">
            <v>181</v>
          </cell>
          <cell r="T42">
            <v>9.8839779005524857</v>
          </cell>
          <cell r="U42">
            <v>5.2430939226519335</v>
          </cell>
          <cell r="X42">
            <v>201.2</v>
          </cell>
          <cell r="Y42">
            <v>188.6</v>
          </cell>
          <cell r="Z42">
            <v>184</v>
          </cell>
          <cell r="AA42">
            <v>0</v>
          </cell>
          <cell r="AB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5298</v>
          </cell>
          <cell r="D43">
            <v>10847</v>
          </cell>
          <cell r="E43">
            <v>7829</v>
          </cell>
          <cell r="F43">
            <v>7018</v>
          </cell>
          <cell r="G43">
            <v>0.4</v>
          </cell>
          <cell r="H43">
            <v>60</v>
          </cell>
          <cell r="I43">
            <v>7923</v>
          </cell>
          <cell r="J43">
            <v>-94</v>
          </cell>
          <cell r="K43">
            <v>0</v>
          </cell>
          <cell r="L43">
            <v>4600</v>
          </cell>
          <cell r="M43">
            <v>1600</v>
          </cell>
          <cell r="N43">
            <v>2400</v>
          </cell>
          <cell r="R43">
            <v>1565.8</v>
          </cell>
          <cell r="S43">
            <v>1200</v>
          </cell>
          <cell r="T43">
            <v>10.740835355728702</v>
          </cell>
          <cell r="U43">
            <v>4.4820539021586407</v>
          </cell>
          <cell r="X43">
            <v>1687.6</v>
          </cell>
          <cell r="Y43">
            <v>1602</v>
          </cell>
          <cell r="Z43">
            <v>1866</v>
          </cell>
          <cell r="AA43">
            <v>0</v>
          </cell>
          <cell r="AB43" t="e">
            <v>#N/A</v>
          </cell>
        </row>
        <row r="44">
          <cell r="A44" t="str">
            <v>6348 ФИЛЕЙНАЯ Папа может вар п/о 0,4кг 8шт.  ОСТАНКИНО</v>
          </cell>
          <cell r="B44" t="str">
            <v>шт</v>
          </cell>
          <cell r="C44">
            <v>3836</v>
          </cell>
          <cell r="D44">
            <v>6906</v>
          </cell>
          <cell r="E44">
            <v>5005</v>
          </cell>
          <cell r="F44">
            <v>5664</v>
          </cell>
          <cell r="G44">
            <v>0.4</v>
          </cell>
          <cell r="H44">
            <v>60</v>
          </cell>
          <cell r="I44">
            <v>5063</v>
          </cell>
          <cell r="J44">
            <v>-58</v>
          </cell>
          <cell r="K44">
            <v>0</v>
          </cell>
          <cell r="L44">
            <v>2200</v>
          </cell>
          <cell r="M44">
            <v>1200</v>
          </cell>
          <cell r="N44">
            <v>1600</v>
          </cell>
          <cell r="R44">
            <v>1001</v>
          </cell>
          <cell r="T44">
            <v>10.653346653346654</v>
          </cell>
          <cell r="U44">
            <v>5.6583416583416586</v>
          </cell>
          <cell r="X44">
            <v>1117.5999999999999</v>
          </cell>
          <cell r="Y44">
            <v>1082.8</v>
          </cell>
          <cell r="Z44">
            <v>1311</v>
          </cell>
          <cell r="AA44">
            <v>0</v>
          </cell>
          <cell r="AB44" t="e">
            <v>#N/A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1246</v>
          </cell>
          <cell r="D45">
            <v>3966</v>
          </cell>
          <cell r="E45">
            <v>2489</v>
          </cell>
          <cell r="F45">
            <v>2691</v>
          </cell>
          <cell r="G45">
            <v>0.4</v>
          </cell>
          <cell r="H45">
            <v>60</v>
          </cell>
          <cell r="I45">
            <v>2515</v>
          </cell>
          <cell r="J45">
            <v>-26</v>
          </cell>
          <cell r="K45">
            <v>1400</v>
          </cell>
          <cell r="L45">
            <v>0</v>
          </cell>
          <cell r="M45">
            <v>600</v>
          </cell>
          <cell r="N45">
            <v>800</v>
          </cell>
          <cell r="R45">
            <v>497.8</v>
          </cell>
          <cell r="T45">
            <v>11.030534351145038</v>
          </cell>
          <cell r="U45">
            <v>5.405785456006428</v>
          </cell>
          <cell r="X45">
            <v>544</v>
          </cell>
          <cell r="Y45">
            <v>556.79999999999995</v>
          </cell>
          <cell r="Z45">
            <v>530</v>
          </cell>
          <cell r="AA45">
            <v>0</v>
          </cell>
          <cell r="AB45" t="e">
            <v>#N/A</v>
          </cell>
        </row>
        <row r="46">
          <cell r="A46" t="str">
            <v>6397 БОЯNСКАЯ Папа может п/к в/у 0.28кг 8шт.  ОСТАНКИНО</v>
          </cell>
          <cell r="B46" t="str">
            <v>шт</v>
          </cell>
          <cell r="C46">
            <v>1350</v>
          </cell>
          <cell r="D46">
            <v>2455</v>
          </cell>
          <cell r="E46">
            <v>1925</v>
          </cell>
          <cell r="F46">
            <v>1838</v>
          </cell>
          <cell r="G46">
            <v>0.28000000000000003</v>
          </cell>
          <cell r="H46">
            <v>45</v>
          </cell>
          <cell r="I46">
            <v>1968</v>
          </cell>
          <cell r="J46">
            <v>-43</v>
          </cell>
          <cell r="K46">
            <v>600</v>
          </cell>
          <cell r="L46">
            <v>0</v>
          </cell>
          <cell r="M46">
            <v>600</v>
          </cell>
          <cell r="N46">
            <v>400</v>
          </cell>
          <cell r="R46">
            <v>385</v>
          </cell>
          <cell r="T46">
            <v>8.92987012987013</v>
          </cell>
          <cell r="U46">
            <v>4.7740259740259736</v>
          </cell>
          <cell r="X46">
            <v>409</v>
          </cell>
          <cell r="Y46">
            <v>385.8</v>
          </cell>
          <cell r="Z46">
            <v>430</v>
          </cell>
          <cell r="AA46" t="e">
            <v>#N/A</v>
          </cell>
          <cell r="AB46" t="e">
            <v>#N/A</v>
          </cell>
        </row>
        <row r="47">
          <cell r="A47" t="str">
            <v>6400 ВЕНСКАЯ САЛЯМИ п/к в/у 0.28кг 8шт.  ОСТАНКИНО</v>
          </cell>
          <cell r="B47" t="str">
            <v>шт</v>
          </cell>
          <cell r="C47">
            <v>484</v>
          </cell>
          <cell r="D47">
            <v>494</v>
          </cell>
          <cell r="E47">
            <v>866</v>
          </cell>
          <cell r="F47">
            <v>380</v>
          </cell>
          <cell r="G47">
            <v>0.28000000000000003</v>
          </cell>
          <cell r="H47">
            <v>45</v>
          </cell>
          <cell r="I47">
            <v>872</v>
          </cell>
          <cell r="J47">
            <v>-6</v>
          </cell>
          <cell r="K47">
            <v>240</v>
          </cell>
          <cell r="L47">
            <v>0</v>
          </cell>
          <cell r="M47">
            <v>240</v>
          </cell>
          <cell r="N47">
            <v>0</v>
          </cell>
          <cell r="R47">
            <v>173.2</v>
          </cell>
          <cell r="S47">
            <v>600</v>
          </cell>
          <cell r="T47">
            <v>8.4295612009237875</v>
          </cell>
          <cell r="U47">
            <v>2.1939953810623556</v>
          </cell>
          <cell r="X47">
            <v>172</v>
          </cell>
          <cell r="Y47">
            <v>154</v>
          </cell>
          <cell r="Z47">
            <v>250</v>
          </cell>
          <cell r="AA47" t="str">
            <v>яб ак ян</v>
          </cell>
          <cell r="AB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305</v>
          </cell>
          <cell r="D48">
            <v>650</v>
          </cell>
          <cell r="E48">
            <v>477</v>
          </cell>
          <cell r="F48">
            <v>457</v>
          </cell>
          <cell r="G48">
            <v>0.84</v>
          </cell>
          <cell r="H48">
            <v>45</v>
          </cell>
          <cell r="I48">
            <v>504</v>
          </cell>
          <cell r="J48">
            <v>-27</v>
          </cell>
          <cell r="K48">
            <v>210</v>
          </cell>
          <cell r="L48">
            <v>0</v>
          </cell>
          <cell r="M48">
            <v>180</v>
          </cell>
          <cell r="N48">
            <v>0</v>
          </cell>
          <cell r="R48">
            <v>95.4</v>
          </cell>
          <cell r="T48">
            <v>8.8784067085953868</v>
          </cell>
          <cell r="U48">
            <v>4.7903563941299785</v>
          </cell>
          <cell r="X48">
            <v>98.8</v>
          </cell>
          <cell r="Y48">
            <v>103.6</v>
          </cell>
          <cell r="Z48">
            <v>92</v>
          </cell>
          <cell r="AA48" t="str">
            <v>костик</v>
          </cell>
          <cell r="AB48">
            <v>250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798</v>
          </cell>
          <cell r="D49">
            <v>1740</v>
          </cell>
          <cell r="E49">
            <v>1247</v>
          </cell>
          <cell r="F49">
            <v>1278</v>
          </cell>
          <cell r="G49">
            <v>0.35</v>
          </cell>
          <cell r="H49">
            <v>60</v>
          </cell>
          <cell r="I49">
            <v>1260</v>
          </cell>
          <cell r="J49">
            <v>-13</v>
          </cell>
          <cell r="K49">
            <v>0</v>
          </cell>
          <cell r="L49">
            <v>0</v>
          </cell>
          <cell r="M49">
            <v>400</v>
          </cell>
          <cell r="N49">
            <v>200</v>
          </cell>
          <cell r="R49">
            <v>249.4</v>
          </cell>
          <cell r="S49">
            <v>400</v>
          </cell>
          <cell r="T49">
            <v>9.1339214113873286</v>
          </cell>
          <cell r="U49">
            <v>5.1242983159583</v>
          </cell>
          <cell r="X49">
            <v>276.39999999999998</v>
          </cell>
          <cell r="Y49">
            <v>230</v>
          </cell>
          <cell r="Z49">
            <v>357</v>
          </cell>
          <cell r="AA49" t="str">
            <v>костик</v>
          </cell>
          <cell r="AB49" t="e">
            <v>#N/A</v>
          </cell>
        </row>
        <row r="50">
          <cell r="A50" t="str">
            <v>6428 СОЧНЫЙ ГРИЛЬ ПМ сос п/о мгс 0.45кг 8шт.  ОСТАНКИНО</v>
          </cell>
          <cell r="B50" t="str">
            <v>шт</v>
          </cell>
          <cell r="C50">
            <v>9</v>
          </cell>
          <cell r="D50">
            <v>2442</v>
          </cell>
          <cell r="E50">
            <v>60</v>
          </cell>
          <cell r="F50">
            <v>8</v>
          </cell>
          <cell r="G50">
            <v>0</v>
          </cell>
          <cell r="H50">
            <v>45</v>
          </cell>
          <cell r="I50">
            <v>178</v>
          </cell>
          <cell r="J50">
            <v>-118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R50">
            <v>12</v>
          </cell>
          <cell r="T50">
            <v>0.66666666666666663</v>
          </cell>
          <cell r="U50">
            <v>0.66666666666666663</v>
          </cell>
          <cell r="X50">
            <v>362.4</v>
          </cell>
          <cell r="Y50">
            <v>118</v>
          </cell>
          <cell r="Z50">
            <v>-2</v>
          </cell>
          <cell r="AA50" t="str">
            <v>замена</v>
          </cell>
          <cell r="AB50" t="e">
            <v>#N/A</v>
          </cell>
        </row>
        <row r="51">
          <cell r="A51" t="str">
            <v>6438 БОГАТЫРСКИЕ Папа Может сос п/о в/у 0,3кг  ОСТАНКИНО</v>
          </cell>
          <cell r="B51" t="str">
            <v>шт</v>
          </cell>
          <cell r="C51">
            <v>301</v>
          </cell>
          <cell r="D51">
            <v>1205</v>
          </cell>
          <cell r="E51">
            <v>786</v>
          </cell>
          <cell r="F51">
            <v>697</v>
          </cell>
          <cell r="G51">
            <v>0.3</v>
          </cell>
          <cell r="H51" t="e">
            <v>#N/A</v>
          </cell>
          <cell r="I51">
            <v>802</v>
          </cell>
          <cell r="J51">
            <v>-16</v>
          </cell>
          <cell r="K51">
            <v>240</v>
          </cell>
          <cell r="L51">
            <v>0</v>
          </cell>
          <cell r="M51">
            <v>240</v>
          </cell>
          <cell r="N51">
            <v>0</v>
          </cell>
          <cell r="R51">
            <v>157.19999999999999</v>
          </cell>
          <cell r="S51">
            <v>80</v>
          </cell>
          <cell r="T51">
            <v>7.9961832061068705</v>
          </cell>
          <cell r="U51">
            <v>4.4338422391857506</v>
          </cell>
          <cell r="X51">
            <v>168.6</v>
          </cell>
          <cell r="Y51">
            <v>164.2</v>
          </cell>
          <cell r="Z51">
            <v>181</v>
          </cell>
          <cell r="AA51" t="str">
            <v>костик</v>
          </cell>
          <cell r="AB51" t="e">
            <v>#N/A</v>
          </cell>
        </row>
        <row r="52">
          <cell r="A52" t="str">
            <v>6439 ХОТ-ДОГ Папа может сос п/о мгс 0.38кг  ОСТАНКИНО</v>
          </cell>
          <cell r="B52" t="str">
            <v>шт</v>
          </cell>
          <cell r="C52">
            <v>423</v>
          </cell>
          <cell r="D52">
            <v>498</v>
          </cell>
          <cell r="E52">
            <v>662</v>
          </cell>
          <cell r="F52">
            <v>254</v>
          </cell>
          <cell r="G52">
            <v>0.38</v>
          </cell>
          <cell r="H52" t="e">
            <v>#N/A</v>
          </cell>
          <cell r="I52">
            <v>660</v>
          </cell>
          <cell r="J52">
            <v>2</v>
          </cell>
          <cell r="K52">
            <v>360</v>
          </cell>
          <cell r="L52">
            <v>0</v>
          </cell>
          <cell r="M52">
            <v>240</v>
          </cell>
          <cell r="N52">
            <v>0</v>
          </cell>
          <cell r="R52">
            <v>132.4</v>
          </cell>
          <cell r="S52">
            <v>180</v>
          </cell>
          <cell r="T52">
            <v>7.809667673716012</v>
          </cell>
          <cell r="U52">
            <v>1.9184290030211479</v>
          </cell>
          <cell r="X52">
            <v>117</v>
          </cell>
          <cell r="Y52">
            <v>126.2</v>
          </cell>
          <cell r="Z52">
            <v>158</v>
          </cell>
          <cell r="AA52" t="str">
            <v>костик</v>
          </cell>
          <cell r="AB52" t="e">
            <v>#N/A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79</v>
          </cell>
          <cell r="D53">
            <v>329</v>
          </cell>
          <cell r="E53">
            <v>216</v>
          </cell>
          <cell r="F53">
            <v>182</v>
          </cell>
          <cell r="G53">
            <v>0.1</v>
          </cell>
          <cell r="H53" t="e">
            <v>#N/A</v>
          </cell>
          <cell r="I53">
            <v>223</v>
          </cell>
          <cell r="J53">
            <v>-7</v>
          </cell>
          <cell r="K53">
            <v>120</v>
          </cell>
          <cell r="L53">
            <v>0</v>
          </cell>
          <cell r="M53">
            <v>40</v>
          </cell>
          <cell r="N53">
            <v>0</v>
          </cell>
          <cell r="R53">
            <v>43.2</v>
          </cell>
          <cell r="T53">
            <v>7.9166666666666661</v>
          </cell>
          <cell r="U53">
            <v>4.2129629629629628</v>
          </cell>
          <cell r="X53">
            <v>45.4</v>
          </cell>
          <cell r="Y53">
            <v>45.8</v>
          </cell>
          <cell r="Z53">
            <v>37</v>
          </cell>
          <cell r="AA53" t="e">
            <v>#N/A</v>
          </cell>
          <cell r="AB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234</v>
          </cell>
          <cell r="D54">
            <v>614</v>
          </cell>
          <cell r="E54">
            <v>501</v>
          </cell>
          <cell r="F54">
            <v>324</v>
          </cell>
          <cell r="G54">
            <v>0.1</v>
          </cell>
          <cell r="H54" t="e">
            <v>#N/A</v>
          </cell>
          <cell r="I54">
            <v>522</v>
          </cell>
          <cell r="J54">
            <v>-21</v>
          </cell>
          <cell r="K54">
            <v>200</v>
          </cell>
          <cell r="L54">
            <v>0</v>
          </cell>
          <cell r="M54">
            <v>150</v>
          </cell>
          <cell r="N54">
            <v>0</v>
          </cell>
          <cell r="R54">
            <v>100.2</v>
          </cell>
          <cell r="S54">
            <v>120</v>
          </cell>
          <cell r="T54">
            <v>7.9241516966067866</v>
          </cell>
          <cell r="U54">
            <v>3.2335329341317363</v>
          </cell>
          <cell r="X54">
            <v>98.2</v>
          </cell>
          <cell r="Y54">
            <v>103.2</v>
          </cell>
          <cell r="Z54">
            <v>90</v>
          </cell>
          <cell r="AA54" t="str">
            <v>костик</v>
          </cell>
          <cell r="AB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1145</v>
          </cell>
          <cell r="D55">
            <v>2140</v>
          </cell>
          <cell r="E55">
            <v>1738</v>
          </cell>
          <cell r="F55">
            <v>1517</v>
          </cell>
          <cell r="G55">
            <v>0.1</v>
          </cell>
          <cell r="H55">
            <v>60</v>
          </cell>
          <cell r="I55">
            <v>1748</v>
          </cell>
          <cell r="J55">
            <v>-10</v>
          </cell>
          <cell r="K55">
            <v>560</v>
          </cell>
          <cell r="L55">
            <v>0</v>
          </cell>
          <cell r="M55">
            <v>420</v>
          </cell>
          <cell r="N55">
            <v>0</v>
          </cell>
          <cell r="R55">
            <v>347.6</v>
          </cell>
          <cell r="S55">
            <v>280</v>
          </cell>
          <cell r="T55">
            <v>7.9890678941311846</v>
          </cell>
          <cell r="U55">
            <v>4.3642117376294589</v>
          </cell>
          <cell r="X55">
            <v>384.8</v>
          </cell>
          <cell r="Y55">
            <v>371.4</v>
          </cell>
          <cell r="Z55">
            <v>432</v>
          </cell>
          <cell r="AA55" t="str">
            <v>костик</v>
          </cell>
          <cell r="AB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873</v>
          </cell>
          <cell r="D56">
            <v>2142</v>
          </cell>
          <cell r="E56">
            <v>1632</v>
          </cell>
          <cell r="F56">
            <v>1358</v>
          </cell>
          <cell r="G56">
            <v>0.1</v>
          </cell>
          <cell r="H56">
            <v>60</v>
          </cell>
          <cell r="I56">
            <v>1661</v>
          </cell>
          <cell r="J56">
            <v>-29</v>
          </cell>
          <cell r="K56">
            <v>420</v>
          </cell>
          <cell r="L56">
            <v>0</v>
          </cell>
          <cell r="M56">
            <v>420</v>
          </cell>
          <cell r="N56">
            <v>0</v>
          </cell>
          <cell r="R56">
            <v>326.39999999999998</v>
          </cell>
          <cell r="S56">
            <v>420</v>
          </cell>
          <cell r="T56">
            <v>8.0208333333333339</v>
          </cell>
          <cell r="U56">
            <v>4.160539215686275</v>
          </cell>
          <cell r="X56">
            <v>354.4</v>
          </cell>
          <cell r="Y56">
            <v>328.8</v>
          </cell>
          <cell r="Z56">
            <v>366</v>
          </cell>
          <cell r="AA56" t="str">
            <v>костик</v>
          </cell>
          <cell r="AB56" t="e">
            <v>#N/A</v>
          </cell>
        </row>
        <row r="57">
          <cell r="A57" t="str">
            <v>6461 СОЧНЫЙ ГРИЛЬ ПМ сос п/о мгс 1*6  ОСТАНКИНО</v>
          </cell>
          <cell r="B57" t="str">
            <v>кг</v>
          </cell>
          <cell r="C57">
            <v>143.89500000000001</v>
          </cell>
          <cell r="D57">
            <v>281.10700000000003</v>
          </cell>
          <cell r="E57">
            <v>218.74199999999999</v>
          </cell>
          <cell r="F57">
            <v>183.58099999999999</v>
          </cell>
          <cell r="G57">
            <v>1</v>
          </cell>
          <cell r="H57" t="e">
            <v>#N/A</v>
          </cell>
          <cell r="I57">
            <v>235.3</v>
          </cell>
          <cell r="J57">
            <v>-16.558000000000021</v>
          </cell>
          <cell r="K57">
            <v>70</v>
          </cell>
          <cell r="L57">
            <v>0</v>
          </cell>
          <cell r="M57">
            <v>50</v>
          </cell>
          <cell r="N57">
            <v>0</v>
          </cell>
          <cell r="R57">
            <v>43.748399999999997</v>
          </cell>
          <cell r="S57">
            <v>60</v>
          </cell>
          <cell r="T57">
            <v>8.310726792294119</v>
          </cell>
          <cell r="U57">
            <v>4.1962906071993489</v>
          </cell>
          <cell r="X57">
            <v>42.763400000000004</v>
          </cell>
          <cell r="Y57">
            <v>44.39</v>
          </cell>
          <cell r="Z57">
            <v>53.01</v>
          </cell>
          <cell r="AA57" t="str">
            <v>увел</v>
          </cell>
          <cell r="AB57" t="e">
            <v>#N/A</v>
          </cell>
        </row>
        <row r="58">
          <cell r="A58" t="str">
            <v>6475 С СЫРОМ Папа может сос ц/о мгс 0.4кг6шт  ОСТАНКИНО</v>
          </cell>
          <cell r="B58" t="str">
            <v>шт</v>
          </cell>
          <cell r="C58">
            <v>293</v>
          </cell>
          <cell r="D58">
            <v>728</v>
          </cell>
          <cell r="E58">
            <v>512</v>
          </cell>
          <cell r="F58">
            <v>506</v>
          </cell>
          <cell r="G58">
            <v>0.4</v>
          </cell>
          <cell r="H58" t="e">
            <v>#N/A</v>
          </cell>
          <cell r="I58">
            <v>515</v>
          </cell>
          <cell r="J58">
            <v>-3</v>
          </cell>
          <cell r="K58">
            <v>180</v>
          </cell>
          <cell r="L58">
            <v>0</v>
          </cell>
          <cell r="M58">
            <v>90</v>
          </cell>
          <cell r="N58">
            <v>0</v>
          </cell>
          <cell r="R58">
            <v>102.4</v>
          </cell>
          <cell r="S58">
            <v>60</v>
          </cell>
          <cell r="T58">
            <v>8.1640625</v>
          </cell>
          <cell r="U58">
            <v>4.94140625</v>
          </cell>
          <cell r="X58">
            <v>109.4</v>
          </cell>
          <cell r="Y58">
            <v>114.6</v>
          </cell>
          <cell r="Z58">
            <v>126</v>
          </cell>
          <cell r="AA58" t="str">
            <v>костик</v>
          </cell>
          <cell r="AB58" t="e">
            <v>#N/A</v>
          </cell>
        </row>
        <row r="59">
          <cell r="A59" t="str">
            <v>6509 СЕРВЕЛАТ ФИНСКИЙ ПМ в/к в/у 0,35кг 8шт.  ОСТАНКИНО</v>
          </cell>
          <cell r="B59" t="str">
            <v>шт</v>
          </cell>
          <cell r="C59">
            <v>1114</v>
          </cell>
          <cell r="D59">
            <v>9146</v>
          </cell>
          <cell r="E59">
            <v>5436</v>
          </cell>
          <cell r="F59">
            <v>5236</v>
          </cell>
          <cell r="G59">
            <v>0.35</v>
          </cell>
          <cell r="H59">
            <v>45</v>
          </cell>
          <cell r="I59">
            <v>1856</v>
          </cell>
          <cell r="J59">
            <v>3580</v>
          </cell>
          <cell r="K59">
            <v>1600</v>
          </cell>
          <cell r="L59">
            <v>0</v>
          </cell>
          <cell r="M59">
            <v>1600</v>
          </cell>
          <cell r="N59">
            <v>500</v>
          </cell>
          <cell r="R59">
            <v>1087.2</v>
          </cell>
          <cell r="S59">
            <v>1000</v>
          </cell>
          <cell r="T59">
            <v>9.1390728476821188</v>
          </cell>
          <cell r="U59">
            <v>4.8160412067696834</v>
          </cell>
          <cell r="X59">
            <v>1340.8</v>
          </cell>
          <cell r="Y59">
            <v>953.2</v>
          </cell>
          <cell r="Z59">
            <v>2</v>
          </cell>
          <cell r="AA59">
            <v>0</v>
          </cell>
          <cell r="AB59" t="e">
            <v>#N/A</v>
          </cell>
        </row>
        <row r="60">
          <cell r="A60" t="str">
            <v>6510 СЕРВЕЛАТ ЗЕРНИСТЫЙ ПМ в/к в/у 0.35кг  ОСТАНКИНО</v>
          </cell>
          <cell r="B60" t="str">
            <v>шт</v>
          </cell>
          <cell r="C60">
            <v>-1302</v>
          </cell>
          <cell r="D60">
            <v>1362</v>
          </cell>
          <cell r="E60">
            <v>4491</v>
          </cell>
          <cell r="F60">
            <v>5001</v>
          </cell>
          <cell r="G60">
            <v>0.35</v>
          </cell>
          <cell r="H60" t="e">
            <v>#N/A</v>
          </cell>
          <cell r="I60">
            <v>68</v>
          </cell>
          <cell r="J60">
            <v>4423</v>
          </cell>
          <cell r="K60">
            <v>0</v>
          </cell>
          <cell r="L60">
            <v>0</v>
          </cell>
          <cell r="M60">
            <v>1000</v>
          </cell>
          <cell r="N60">
            <v>500</v>
          </cell>
          <cell r="R60">
            <v>898.2</v>
          </cell>
          <cell r="S60">
            <v>1000</v>
          </cell>
          <cell r="T60">
            <v>8.3511467379202848</v>
          </cell>
          <cell r="U60">
            <v>5.5678022712090849</v>
          </cell>
          <cell r="X60">
            <v>805.2</v>
          </cell>
          <cell r="Y60">
            <v>887</v>
          </cell>
          <cell r="Z60">
            <v>0</v>
          </cell>
          <cell r="AA60" t="e">
            <v>#N/A</v>
          </cell>
          <cell r="AB60" t="e">
            <v>#N/A</v>
          </cell>
        </row>
        <row r="61">
          <cell r="A61" t="str">
            <v>6517 БОГАТЫРСКИЕ Папа Может сос п/о 1*6  ОСТАНКИНО</v>
          </cell>
          <cell r="B61" t="str">
            <v>кг</v>
          </cell>
          <cell r="C61">
            <v>29.66</v>
          </cell>
          <cell r="D61">
            <v>78.665999999999997</v>
          </cell>
          <cell r="E61">
            <v>64.081000000000003</v>
          </cell>
          <cell r="F61">
            <v>34.826999999999998</v>
          </cell>
          <cell r="G61">
            <v>1</v>
          </cell>
          <cell r="H61" t="e">
            <v>#N/A</v>
          </cell>
          <cell r="I61">
            <v>76</v>
          </cell>
          <cell r="J61">
            <v>-11.918999999999997</v>
          </cell>
          <cell r="K61">
            <v>40</v>
          </cell>
          <cell r="L61">
            <v>0</v>
          </cell>
          <cell r="M61">
            <v>10</v>
          </cell>
          <cell r="N61">
            <v>0</v>
          </cell>
          <cell r="R61">
            <v>12.8162</v>
          </cell>
          <cell r="T61">
            <v>6.6187325416270033</v>
          </cell>
          <cell r="U61">
            <v>2.7174201401351414</v>
          </cell>
          <cell r="X61">
            <v>13.032599999999999</v>
          </cell>
          <cell r="Y61">
            <v>11.978400000000001</v>
          </cell>
          <cell r="Z61">
            <v>9.4209999999999994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217.345</v>
          </cell>
          <cell r="D62">
            <v>800.18499999999995</v>
          </cell>
          <cell r="E62">
            <v>514.15099999999995</v>
          </cell>
          <cell r="F62">
            <v>497.459</v>
          </cell>
          <cell r="G62">
            <v>1</v>
          </cell>
          <cell r="H62">
            <v>45</v>
          </cell>
          <cell r="I62">
            <v>587.44000000000005</v>
          </cell>
          <cell r="J62">
            <v>-73.289000000000101</v>
          </cell>
          <cell r="K62">
            <v>160</v>
          </cell>
          <cell r="L62">
            <v>0</v>
          </cell>
          <cell r="M62">
            <v>180</v>
          </cell>
          <cell r="N62">
            <v>0</v>
          </cell>
          <cell r="R62">
            <v>102.83019999999999</v>
          </cell>
          <cell r="S62">
            <v>100</v>
          </cell>
          <cell r="T62">
            <v>9.1165727578085054</v>
          </cell>
          <cell r="U62">
            <v>4.8376741463111035</v>
          </cell>
          <cell r="X62">
            <v>103.76679999999999</v>
          </cell>
          <cell r="Y62">
            <v>109.77419999999999</v>
          </cell>
          <cell r="Z62">
            <v>113.824</v>
          </cell>
          <cell r="AA62" t="e">
            <v>#N/A</v>
          </cell>
          <cell r="AB62" t="e">
            <v>#N/A</v>
          </cell>
        </row>
        <row r="63">
          <cell r="A63" t="str">
            <v>6534 СЕРВЕЛАТ ФИНСКИЙ СН в/к п/о 0.35кг 8шт  ОСТАНКИНО</v>
          </cell>
          <cell r="B63" t="str">
            <v>шт</v>
          </cell>
          <cell r="C63">
            <v>322</v>
          </cell>
          <cell r="D63">
            <v>255</v>
          </cell>
          <cell r="E63">
            <v>212</v>
          </cell>
          <cell r="F63">
            <v>355</v>
          </cell>
          <cell r="G63">
            <v>0.35</v>
          </cell>
          <cell r="H63" t="e">
            <v>#N/A</v>
          </cell>
          <cell r="I63">
            <v>215</v>
          </cell>
          <cell r="J63">
            <v>-3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R63">
            <v>42.4</v>
          </cell>
          <cell r="T63">
            <v>8.3726415094339632</v>
          </cell>
          <cell r="U63">
            <v>8.3726415094339632</v>
          </cell>
          <cell r="X63">
            <v>69.8</v>
          </cell>
          <cell r="Y63">
            <v>49</v>
          </cell>
          <cell r="Z63">
            <v>38</v>
          </cell>
          <cell r="AA63" t="str">
            <v>костик</v>
          </cell>
          <cell r="AB63" t="e">
            <v>#N/A</v>
          </cell>
        </row>
        <row r="64">
          <cell r="A64" t="str">
            <v>6535 СЕРВЕЛАТ ОРЕХОВЫЙ СН в/к п/о 0,35кг 8шт.  ОСТАНКИНО</v>
          </cell>
          <cell r="B64" t="str">
            <v>шт</v>
          </cell>
          <cell r="C64">
            <v>712</v>
          </cell>
          <cell r="D64">
            <v>402</v>
          </cell>
          <cell r="E64">
            <v>485</v>
          </cell>
          <cell r="F64">
            <v>628</v>
          </cell>
          <cell r="G64">
            <v>0.35</v>
          </cell>
          <cell r="H64" t="e">
            <v>#N/A</v>
          </cell>
          <cell r="I64">
            <v>486</v>
          </cell>
          <cell r="J64">
            <v>-1</v>
          </cell>
          <cell r="K64">
            <v>120</v>
          </cell>
          <cell r="L64">
            <v>0</v>
          </cell>
          <cell r="M64">
            <v>160</v>
          </cell>
          <cell r="N64">
            <v>0</v>
          </cell>
          <cell r="R64">
            <v>97</v>
          </cell>
          <cell r="T64">
            <v>9.3608247422680417</v>
          </cell>
          <cell r="U64">
            <v>6.4742268041237114</v>
          </cell>
          <cell r="X64">
            <v>149.6</v>
          </cell>
          <cell r="Y64">
            <v>116.4</v>
          </cell>
          <cell r="Z64">
            <v>105</v>
          </cell>
          <cell r="AA64" t="str">
            <v>витхол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798</v>
          </cell>
          <cell r="D65">
            <v>1943</v>
          </cell>
          <cell r="E65">
            <v>1213</v>
          </cell>
          <cell r="F65">
            <v>1383</v>
          </cell>
          <cell r="G65">
            <v>0.28000000000000003</v>
          </cell>
          <cell r="H65" t="e">
            <v>#N/A</v>
          </cell>
          <cell r="I65">
            <v>1344</v>
          </cell>
          <cell r="J65">
            <v>-131</v>
          </cell>
          <cell r="K65">
            <v>320</v>
          </cell>
          <cell r="L65">
            <v>0</v>
          </cell>
          <cell r="M65">
            <v>400</v>
          </cell>
          <cell r="N65">
            <v>0</v>
          </cell>
          <cell r="R65">
            <v>242.6</v>
          </cell>
          <cell r="T65">
            <v>8.6685902720527626</v>
          </cell>
          <cell r="U65">
            <v>5.700741962077494</v>
          </cell>
          <cell r="X65">
            <v>251</v>
          </cell>
          <cell r="Y65">
            <v>263</v>
          </cell>
          <cell r="Z65">
            <v>187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124.10899999999999</v>
          </cell>
          <cell r="D66">
            <v>67.858000000000004</v>
          </cell>
          <cell r="E66">
            <v>75.412999999999997</v>
          </cell>
          <cell r="F66">
            <v>100.622</v>
          </cell>
          <cell r="G66">
            <v>1</v>
          </cell>
          <cell r="H66" t="e">
            <v>#N/A</v>
          </cell>
          <cell r="I66">
            <v>71</v>
          </cell>
          <cell r="J66">
            <v>4.4129999999999967</v>
          </cell>
          <cell r="K66">
            <v>0</v>
          </cell>
          <cell r="L66">
            <v>0</v>
          </cell>
          <cell r="M66">
            <v>10</v>
          </cell>
          <cell r="N66">
            <v>0</v>
          </cell>
          <cell r="R66">
            <v>15.082599999999999</v>
          </cell>
          <cell r="S66">
            <v>20</v>
          </cell>
          <cell r="T66">
            <v>8.6604431596674321</v>
          </cell>
          <cell r="U66">
            <v>6.6713961783777336</v>
          </cell>
          <cell r="X66">
            <v>22.3766</v>
          </cell>
          <cell r="Y66">
            <v>14.2584</v>
          </cell>
          <cell r="Z66">
            <v>11.632999999999999</v>
          </cell>
          <cell r="AA66" t="e">
            <v>#N/A</v>
          </cell>
          <cell r="AB66" t="e">
            <v>#N/A</v>
          </cell>
        </row>
        <row r="67">
          <cell r="A67" t="str">
            <v>6564 СЕРВЕЛАТ ОРЕХОВЫЙ ПМ в/к в/у 0.31кг 8шт.  ОСТАНКИНО</v>
          </cell>
          <cell r="B67" t="str">
            <v>шт</v>
          </cell>
          <cell r="C67">
            <v>157</v>
          </cell>
          <cell r="D67">
            <v>368</v>
          </cell>
          <cell r="E67">
            <v>232</v>
          </cell>
          <cell r="F67">
            <v>284</v>
          </cell>
          <cell r="G67">
            <v>0.31</v>
          </cell>
          <cell r="H67" t="e">
            <v>#N/A</v>
          </cell>
          <cell r="I67">
            <v>259</v>
          </cell>
          <cell r="J67">
            <v>-27</v>
          </cell>
          <cell r="K67">
            <v>0</v>
          </cell>
          <cell r="L67">
            <v>0</v>
          </cell>
          <cell r="M67">
            <v>80</v>
          </cell>
          <cell r="N67">
            <v>0</v>
          </cell>
          <cell r="R67">
            <v>46.4</v>
          </cell>
          <cell r="S67">
            <v>40</v>
          </cell>
          <cell r="T67">
            <v>8.7068965517241388</v>
          </cell>
          <cell r="U67">
            <v>6.1206896551724137</v>
          </cell>
          <cell r="X67">
            <v>44.6</v>
          </cell>
          <cell r="Y67">
            <v>51.4</v>
          </cell>
          <cell r="Z67">
            <v>67</v>
          </cell>
          <cell r="AA67" t="str">
            <v>?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105</v>
          </cell>
          <cell r="D68">
            <v>5</v>
          </cell>
          <cell r="E68">
            <v>106</v>
          </cell>
          <cell r="G68">
            <v>0.31</v>
          </cell>
          <cell r="H68" t="e">
            <v>#N/A</v>
          </cell>
          <cell r="I68">
            <v>126</v>
          </cell>
          <cell r="J68">
            <v>-20</v>
          </cell>
          <cell r="K68">
            <v>160</v>
          </cell>
          <cell r="L68">
            <v>0</v>
          </cell>
          <cell r="M68">
            <v>40</v>
          </cell>
          <cell r="N68">
            <v>0</v>
          </cell>
          <cell r="R68">
            <v>21.2</v>
          </cell>
          <cell r="T68">
            <v>9.433962264150944</v>
          </cell>
          <cell r="U68">
            <v>0</v>
          </cell>
          <cell r="X68">
            <v>25</v>
          </cell>
          <cell r="Y68">
            <v>22.4</v>
          </cell>
          <cell r="Z68">
            <v>0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234</v>
          </cell>
          <cell r="D69">
            <v>391</v>
          </cell>
          <cell r="E69">
            <v>214</v>
          </cell>
          <cell r="F69">
            <v>402</v>
          </cell>
          <cell r="G69">
            <v>0.41</v>
          </cell>
          <cell r="H69" t="e">
            <v>#N/A</v>
          </cell>
          <cell r="I69">
            <v>226</v>
          </cell>
          <cell r="J69">
            <v>-12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R69">
            <v>42.8</v>
          </cell>
          <cell r="T69">
            <v>9.3925233644859816</v>
          </cell>
          <cell r="U69">
            <v>9.3925233644859816</v>
          </cell>
          <cell r="X69">
            <v>85.2</v>
          </cell>
          <cell r="Y69">
            <v>44.4</v>
          </cell>
          <cell r="Z69">
            <v>25</v>
          </cell>
          <cell r="AA69" t="str">
            <v>костик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736</v>
          </cell>
          <cell r="D70">
            <v>121</v>
          </cell>
          <cell r="E70">
            <v>566</v>
          </cell>
          <cell r="F70">
            <v>282</v>
          </cell>
          <cell r="G70">
            <v>0.41</v>
          </cell>
          <cell r="H70" t="e">
            <v>#N/A</v>
          </cell>
          <cell r="I70">
            <v>575</v>
          </cell>
          <cell r="J70">
            <v>-9</v>
          </cell>
          <cell r="K70">
            <v>450</v>
          </cell>
          <cell r="L70">
            <v>0</v>
          </cell>
          <cell r="M70">
            <v>100</v>
          </cell>
          <cell r="N70">
            <v>0</v>
          </cell>
          <cell r="R70">
            <v>113.2</v>
          </cell>
          <cell r="S70">
            <v>100</v>
          </cell>
          <cell r="T70">
            <v>8.2332155477031801</v>
          </cell>
          <cell r="U70">
            <v>2.4911660777385158</v>
          </cell>
          <cell r="X70">
            <v>88</v>
          </cell>
          <cell r="Y70">
            <v>119.4</v>
          </cell>
          <cell r="Z70">
            <v>102</v>
          </cell>
          <cell r="AA70" t="str">
            <v>увел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203.09</v>
          </cell>
          <cell r="D71">
            <v>58.97</v>
          </cell>
          <cell r="E71">
            <v>104.486</v>
          </cell>
          <cell r="F71">
            <v>93.509</v>
          </cell>
          <cell r="G71">
            <v>1</v>
          </cell>
          <cell r="H71" t="e">
            <v>#N/A</v>
          </cell>
          <cell r="I71">
            <v>100.1</v>
          </cell>
          <cell r="J71">
            <v>4.3860000000000099</v>
          </cell>
          <cell r="K71">
            <v>30</v>
          </cell>
          <cell r="L71">
            <v>0</v>
          </cell>
          <cell r="M71">
            <v>20</v>
          </cell>
          <cell r="N71">
            <v>0</v>
          </cell>
          <cell r="R71">
            <v>20.897200000000002</v>
          </cell>
          <cell r="S71">
            <v>40</v>
          </cell>
          <cell r="T71">
            <v>8.7815113986562796</v>
          </cell>
          <cell r="U71">
            <v>4.474714315793503</v>
          </cell>
          <cell r="X71">
            <v>31.276</v>
          </cell>
          <cell r="Y71">
            <v>22.243600000000001</v>
          </cell>
          <cell r="Z71">
            <v>25.84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224</v>
          </cell>
          <cell r="D72">
            <v>409</v>
          </cell>
          <cell r="E72">
            <v>272</v>
          </cell>
          <cell r="F72">
            <v>355</v>
          </cell>
          <cell r="G72">
            <v>0.45</v>
          </cell>
          <cell r="H72" t="e">
            <v>#N/A</v>
          </cell>
          <cell r="I72">
            <v>279</v>
          </cell>
          <cell r="J72">
            <v>-7</v>
          </cell>
          <cell r="K72">
            <v>80</v>
          </cell>
          <cell r="L72">
            <v>0</v>
          </cell>
          <cell r="M72">
            <v>0</v>
          </cell>
          <cell r="N72">
            <v>0</v>
          </cell>
          <cell r="R72">
            <v>54.4</v>
          </cell>
          <cell r="S72">
            <v>40</v>
          </cell>
          <cell r="T72">
            <v>8.7316176470588243</v>
          </cell>
          <cell r="U72">
            <v>6.5257352941176476</v>
          </cell>
          <cell r="X72">
            <v>84</v>
          </cell>
          <cell r="Y72">
            <v>62</v>
          </cell>
          <cell r="Z72">
            <v>39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271.04199999999997</v>
          </cell>
          <cell r="D73">
            <v>106.925</v>
          </cell>
          <cell r="E73">
            <v>114.27500000000001</v>
          </cell>
          <cell r="F73">
            <v>188.202</v>
          </cell>
          <cell r="G73">
            <v>1</v>
          </cell>
          <cell r="H73" t="e">
            <v>#N/A</v>
          </cell>
          <cell r="I73">
            <v>112.298</v>
          </cell>
          <cell r="J73">
            <v>1.9770000000000039</v>
          </cell>
          <cell r="K73">
            <v>0</v>
          </cell>
          <cell r="L73">
            <v>0</v>
          </cell>
          <cell r="M73">
            <v>30</v>
          </cell>
          <cell r="N73">
            <v>0</v>
          </cell>
          <cell r="R73">
            <v>22.855</v>
          </cell>
          <cell r="T73">
            <v>9.5472325530518489</v>
          </cell>
          <cell r="U73">
            <v>8.2346094946401216</v>
          </cell>
          <cell r="X73">
            <v>41.463799999999999</v>
          </cell>
          <cell r="Y73">
            <v>28.511200000000002</v>
          </cell>
          <cell r="Z73">
            <v>21.228999999999999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176</v>
          </cell>
          <cell r="D74">
            <v>732</v>
          </cell>
          <cell r="E74">
            <v>350</v>
          </cell>
          <cell r="F74">
            <v>549</v>
          </cell>
          <cell r="G74">
            <v>0.45</v>
          </cell>
          <cell r="H74" t="e">
            <v>#N/A</v>
          </cell>
          <cell r="I74">
            <v>356</v>
          </cell>
          <cell r="J74">
            <v>-6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R74">
            <v>70</v>
          </cell>
          <cell r="S74">
            <v>80</v>
          </cell>
          <cell r="T74">
            <v>8.9857142857142858</v>
          </cell>
          <cell r="U74">
            <v>7.8428571428571425</v>
          </cell>
          <cell r="X74">
            <v>114.2</v>
          </cell>
          <cell r="Y74">
            <v>79.400000000000006</v>
          </cell>
          <cell r="Z74">
            <v>49</v>
          </cell>
          <cell r="AA74" t="e">
            <v>#N/A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123</v>
          </cell>
          <cell r="D75">
            <v>4</v>
          </cell>
          <cell r="E75">
            <v>64</v>
          </cell>
          <cell r="F75">
            <v>59</v>
          </cell>
          <cell r="G75">
            <v>0.45</v>
          </cell>
          <cell r="H75" t="e">
            <v>#N/A</v>
          </cell>
          <cell r="I75">
            <v>68</v>
          </cell>
          <cell r="J75">
            <v>-4</v>
          </cell>
          <cell r="K75">
            <v>0</v>
          </cell>
          <cell r="L75">
            <v>0</v>
          </cell>
          <cell r="M75">
            <v>20</v>
          </cell>
          <cell r="N75">
            <v>0</v>
          </cell>
          <cell r="R75">
            <v>12.8</v>
          </cell>
          <cell r="S75">
            <v>40</v>
          </cell>
          <cell r="T75">
            <v>9.296875</v>
          </cell>
          <cell r="U75">
            <v>4.609375</v>
          </cell>
          <cell r="X75">
            <v>15.6</v>
          </cell>
          <cell r="Y75">
            <v>11.8</v>
          </cell>
          <cell r="Z75">
            <v>7</v>
          </cell>
          <cell r="AA75" t="e">
            <v>#N/A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203.49600000000001</v>
          </cell>
          <cell r="D76">
            <v>302.22699999999998</v>
          </cell>
          <cell r="E76">
            <v>285.63900000000001</v>
          </cell>
          <cell r="F76">
            <v>202.25700000000001</v>
          </cell>
          <cell r="G76">
            <v>1</v>
          </cell>
          <cell r="H76" t="e">
            <v>#N/A</v>
          </cell>
          <cell r="I76">
            <v>266</v>
          </cell>
          <cell r="J76">
            <v>19.63900000000001</v>
          </cell>
          <cell r="K76">
            <v>120</v>
          </cell>
          <cell r="L76">
            <v>0</v>
          </cell>
          <cell r="M76">
            <v>50</v>
          </cell>
          <cell r="N76">
            <v>0</v>
          </cell>
          <cell r="R76">
            <v>57.127800000000001</v>
          </cell>
          <cell r="S76">
            <v>120</v>
          </cell>
          <cell r="T76">
            <v>8.6167680183728415</v>
          </cell>
          <cell r="U76">
            <v>3.5404304034112988</v>
          </cell>
          <cell r="X76">
            <v>56.2</v>
          </cell>
          <cell r="Y76">
            <v>56.077200000000005</v>
          </cell>
          <cell r="Z76">
            <v>39.375999999999998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82.962999999999994</v>
          </cell>
          <cell r="D77">
            <v>387.1</v>
          </cell>
          <cell r="E77">
            <v>166.60499999999999</v>
          </cell>
          <cell r="F77">
            <v>239.88499999999999</v>
          </cell>
          <cell r="G77">
            <v>1</v>
          </cell>
          <cell r="H77" t="e">
            <v>#N/A</v>
          </cell>
          <cell r="I77">
            <v>195.1</v>
          </cell>
          <cell r="J77">
            <v>-28.495000000000005</v>
          </cell>
          <cell r="K77">
            <v>0</v>
          </cell>
          <cell r="L77">
            <v>0</v>
          </cell>
          <cell r="M77">
            <v>50</v>
          </cell>
          <cell r="N77">
            <v>0</v>
          </cell>
          <cell r="R77">
            <v>33.320999999999998</v>
          </cell>
          <cell r="T77">
            <v>8.6997689144983639</v>
          </cell>
          <cell r="U77">
            <v>7.1992137090723567</v>
          </cell>
          <cell r="X77">
            <v>38.546399999999998</v>
          </cell>
          <cell r="Y77">
            <v>42.186999999999998</v>
          </cell>
          <cell r="Z77">
            <v>45.58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100</v>
          </cell>
          <cell r="D78">
            <v>28</v>
          </cell>
          <cell r="E78">
            <v>34</v>
          </cell>
          <cell r="F78">
            <v>66</v>
          </cell>
          <cell r="G78">
            <v>0.35</v>
          </cell>
          <cell r="H78" t="e">
            <v>#N/A</v>
          </cell>
          <cell r="I78">
            <v>62</v>
          </cell>
          <cell r="J78">
            <v>-28</v>
          </cell>
          <cell r="K78">
            <v>40</v>
          </cell>
          <cell r="L78">
            <v>0</v>
          </cell>
          <cell r="M78">
            <v>0</v>
          </cell>
          <cell r="N78">
            <v>0</v>
          </cell>
          <cell r="R78">
            <v>6.8</v>
          </cell>
          <cell r="T78">
            <v>15.588235294117647</v>
          </cell>
          <cell r="U78">
            <v>9.7058823529411775</v>
          </cell>
          <cell r="X78">
            <v>5.6</v>
          </cell>
          <cell r="Y78">
            <v>9.4</v>
          </cell>
          <cell r="Z78">
            <v>6</v>
          </cell>
          <cell r="AA78" t="str">
            <v>увел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1398</v>
          </cell>
          <cell r="D79">
            <v>964</v>
          </cell>
          <cell r="E79">
            <v>1250</v>
          </cell>
          <cell r="F79">
            <v>1199</v>
          </cell>
          <cell r="G79">
            <v>0.41</v>
          </cell>
          <cell r="H79" t="e">
            <v>#N/A</v>
          </cell>
          <cell r="I79">
            <v>1267</v>
          </cell>
          <cell r="J79">
            <v>-17</v>
          </cell>
          <cell r="K79">
            <v>450</v>
          </cell>
          <cell r="L79">
            <v>0</v>
          </cell>
          <cell r="M79">
            <v>300</v>
          </cell>
          <cell r="N79">
            <v>200</v>
          </cell>
          <cell r="R79">
            <v>250</v>
          </cell>
          <cell r="T79">
            <v>8.5960000000000001</v>
          </cell>
          <cell r="U79">
            <v>4.7960000000000003</v>
          </cell>
          <cell r="X79">
            <v>347</v>
          </cell>
          <cell r="Y79">
            <v>277.8</v>
          </cell>
          <cell r="Z79">
            <v>408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1025</v>
          </cell>
          <cell r="D80">
            <v>1730</v>
          </cell>
          <cell r="E80">
            <v>1305</v>
          </cell>
          <cell r="F80">
            <v>1308</v>
          </cell>
          <cell r="G80">
            <v>0.41</v>
          </cell>
          <cell r="H80" t="e">
            <v>#N/A</v>
          </cell>
          <cell r="I80">
            <v>1443</v>
          </cell>
          <cell r="J80">
            <v>-138</v>
          </cell>
          <cell r="K80">
            <v>480</v>
          </cell>
          <cell r="L80">
            <v>0</v>
          </cell>
          <cell r="M80">
            <v>300</v>
          </cell>
          <cell r="N80">
            <v>200</v>
          </cell>
          <cell r="R80">
            <v>261</v>
          </cell>
          <cell r="T80">
            <v>8.7662835249042139</v>
          </cell>
          <cell r="U80">
            <v>5.0114942528735629</v>
          </cell>
          <cell r="X80">
            <v>368.2</v>
          </cell>
          <cell r="Y80">
            <v>285.39999999999998</v>
          </cell>
          <cell r="Z80">
            <v>364</v>
          </cell>
          <cell r="AA80" t="str">
            <v>ротация</v>
          </cell>
          <cell r="AB80" t="e">
            <v>#N/A</v>
          </cell>
        </row>
        <row r="81">
          <cell r="A81" t="str">
            <v>6644 СОЧНЫЕ ПМ сос п/о мгс 0,41кг 10шт.  ОСТАНКИНО</v>
          </cell>
          <cell r="B81" t="str">
            <v>шт</v>
          </cell>
          <cell r="D81">
            <v>52</v>
          </cell>
          <cell r="E81">
            <v>51</v>
          </cell>
          <cell r="G81">
            <v>0</v>
          </cell>
          <cell r="H81" t="e">
            <v>#N/A</v>
          </cell>
          <cell r="I81">
            <v>99</v>
          </cell>
          <cell r="J81">
            <v>-48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R81">
            <v>10.199999999999999</v>
          </cell>
          <cell r="T81">
            <v>0</v>
          </cell>
          <cell r="U81">
            <v>0</v>
          </cell>
          <cell r="X81">
            <v>0</v>
          </cell>
          <cell r="Y81">
            <v>2.8</v>
          </cell>
          <cell r="Z81">
            <v>11</v>
          </cell>
          <cell r="AA81" t="e">
            <v>#N/A</v>
          </cell>
          <cell r="AB81" t="e">
            <v>#N/A</v>
          </cell>
        </row>
        <row r="82">
          <cell r="A82" t="str">
            <v>6646 СОСИСКА.РУ сос ц/о в/у 1/300 8шт.  ОСТАНКИНО</v>
          </cell>
          <cell r="B82" t="str">
            <v>шт</v>
          </cell>
          <cell r="C82">
            <v>87</v>
          </cell>
          <cell r="D82">
            <v>40</v>
          </cell>
          <cell r="E82">
            <v>77</v>
          </cell>
          <cell r="F82">
            <v>49</v>
          </cell>
          <cell r="G82">
            <v>0.3</v>
          </cell>
          <cell r="H82" t="e">
            <v>#N/A</v>
          </cell>
          <cell r="I82">
            <v>78</v>
          </cell>
          <cell r="J82">
            <v>-1</v>
          </cell>
          <cell r="K82">
            <v>40</v>
          </cell>
          <cell r="L82">
            <v>0</v>
          </cell>
          <cell r="M82">
            <v>40</v>
          </cell>
          <cell r="N82">
            <v>0</v>
          </cell>
          <cell r="R82">
            <v>15.4</v>
          </cell>
          <cell r="T82">
            <v>8.3766233766233764</v>
          </cell>
          <cell r="U82">
            <v>3.1818181818181817</v>
          </cell>
          <cell r="X82">
            <v>11.8</v>
          </cell>
          <cell r="Y82">
            <v>13.6</v>
          </cell>
          <cell r="Z82">
            <v>1</v>
          </cell>
          <cell r="AA82" t="e">
            <v>#N/A</v>
          </cell>
          <cell r="AB82" t="e">
            <v>#N/A</v>
          </cell>
        </row>
        <row r="83">
          <cell r="A83" t="str">
            <v>6648 СОЧНЫЕ Папа может сар п/о мгс 1*3  ОСТАНКИНО</v>
          </cell>
          <cell r="B83" t="str">
            <v>кг</v>
          </cell>
          <cell r="C83">
            <v>62.811</v>
          </cell>
          <cell r="D83">
            <v>77.391000000000005</v>
          </cell>
          <cell r="E83">
            <v>69.105999999999995</v>
          </cell>
          <cell r="F83">
            <v>70.052000000000007</v>
          </cell>
          <cell r="G83">
            <v>1</v>
          </cell>
          <cell r="H83" t="e">
            <v>#N/A</v>
          </cell>
          <cell r="I83">
            <v>66</v>
          </cell>
          <cell r="J83">
            <v>3.1059999999999945</v>
          </cell>
          <cell r="K83">
            <v>20</v>
          </cell>
          <cell r="L83">
            <v>0</v>
          </cell>
          <cell r="M83">
            <v>20</v>
          </cell>
          <cell r="N83">
            <v>0</v>
          </cell>
          <cell r="R83">
            <v>13.821199999999999</v>
          </cell>
          <cell r="T83">
            <v>7.9625502850693151</v>
          </cell>
          <cell r="U83">
            <v>5.0684455763609533</v>
          </cell>
          <cell r="X83">
            <v>14.214400000000001</v>
          </cell>
          <cell r="Y83">
            <v>14.011000000000001</v>
          </cell>
          <cell r="Z83">
            <v>11.59</v>
          </cell>
          <cell r="AA83" t="str">
            <v>к</v>
          </cell>
          <cell r="AB83" t="e">
            <v>#N/A</v>
          </cell>
        </row>
        <row r="84">
          <cell r="A84" t="str">
            <v>6650 СОЧНЫЕ С СЫРОМ ПМ сар п/о мгс 1*3  ОСТАНКИНО</v>
          </cell>
          <cell r="B84" t="str">
            <v>кг</v>
          </cell>
          <cell r="C84">
            <v>39.082999999999998</v>
          </cell>
          <cell r="D84">
            <v>110.04</v>
          </cell>
          <cell r="E84">
            <v>63.77</v>
          </cell>
          <cell r="F84">
            <v>83.212000000000003</v>
          </cell>
          <cell r="G84">
            <v>1</v>
          </cell>
          <cell r="H84" t="e">
            <v>#N/A</v>
          </cell>
          <cell r="I84">
            <v>60</v>
          </cell>
          <cell r="J84">
            <v>3.7700000000000031</v>
          </cell>
          <cell r="K84">
            <v>20</v>
          </cell>
          <cell r="L84">
            <v>0</v>
          </cell>
          <cell r="M84">
            <v>20</v>
          </cell>
          <cell r="N84">
            <v>0</v>
          </cell>
          <cell r="R84">
            <v>12.754000000000001</v>
          </cell>
          <cell r="T84">
            <v>9.6606554806335261</v>
          </cell>
          <cell r="U84">
            <v>6.5243845068213888</v>
          </cell>
          <cell r="X84">
            <v>14.6274</v>
          </cell>
          <cell r="Y84">
            <v>14.7202</v>
          </cell>
          <cell r="Z84">
            <v>6.4139999999999997</v>
          </cell>
          <cell r="AA84" t="str">
            <v>к</v>
          </cell>
          <cell r="AB84" t="e">
            <v>#N/A</v>
          </cell>
        </row>
        <row r="85">
          <cell r="A85" t="str">
            <v>6652 ШПИКАЧКИ СОЧНЫЕ С БЕКОНОМ п/о мгс 1*3  ОСТАНКИНО</v>
          </cell>
          <cell r="B85" t="str">
            <v>кг</v>
          </cell>
          <cell r="C85">
            <v>60.7</v>
          </cell>
          <cell r="D85">
            <v>31.562000000000001</v>
          </cell>
          <cell r="E85">
            <v>55.457999999999998</v>
          </cell>
          <cell r="F85">
            <v>36.804000000000002</v>
          </cell>
          <cell r="G85">
            <v>0</v>
          </cell>
          <cell r="H85" t="e">
            <v>#N/A</v>
          </cell>
          <cell r="I85">
            <v>52</v>
          </cell>
          <cell r="J85">
            <v>3.4579999999999984</v>
          </cell>
          <cell r="K85">
            <v>40</v>
          </cell>
          <cell r="L85">
            <v>0</v>
          </cell>
          <cell r="M85">
            <v>10</v>
          </cell>
          <cell r="N85">
            <v>0</v>
          </cell>
          <cell r="R85">
            <v>11.0916</v>
          </cell>
          <cell r="T85">
            <v>7.8261026362292192</v>
          </cell>
          <cell r="U85">
            <v>3.3181867359082551</v>
          </cell>
          <cell r="X85">
            <v>10.632</v>
          </cell>
          <cell r="Y85">
            <v>11.7326</v>
          </cell>
          <cell r="Z85">
            <v>5.319</v>
          </cell>
          <cell r="AA85" t="str">
            <v>вывод</v>
          </cell>
          <cell r="AB85" t="e">
            <v>#N/A</v>
          </cell>
        </row>
        <row r="86">
          <cell r="A86" t="str">
            <v>6658 АРОМАТНАЯ С ЧЕСНОЧКОМ СН в/к мтс 0.330кг  ОСТАНКИНО</v>
          </cell>
          <cell r="B86" t="str">
            <v>шт</v>
          </cell>
          <cell r="C86">
            <v>295</v>
          </cell>
          <cell r="D86">
            <v>6</v>
          </cell>
          <cell r="E86">
            <v>136</v>
          </cell>
          <cell r="F86">
            <v>161</v>
          </cell>
          <cell r="G86">
            <v>0.33</v>
          </cell>
          <cell r="H86" t="e">
            <v>#N/A</v>
          </cell>
          <cell r="I86">
            <v>140</v>
          </cell>
          <cell r="J86">
            <v>-4</v>
          </cell>
          <cell r="K86">
            <v>0</v>
          </cell>
          <cell r="L86">
            <v>0</v>
          </cell>
          <cell r="M86">
            <v>45</v>
          </cell>
          <cell r="N86">
            <v>0</v>
          </cell>
          <cell r="R86">
            <v>27.2</v>
          </cell>
          <cell r="T86">
            <v>7.5735294117647065</v>
          </cell>
          <cell r="U86">
            <v>5.9191176470588234</v>
          </cell>
          <cell r="X86">
            <v>31.8</v>
          </cell>
          <cell r="Y86">
            <v>28.8</v>
          </cell>
          <cell r="Z86">
            <v>19</v>
          </cell>
          <cell r="AA86" t="str">
            <v>костик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D87">
            <v>280</v>
          </cell>
          <cell r="E87">
            <v>0</v>
          </cell>
          <cell r="F87">
            <v>280</v>
          </cell>
          <cell r="G87">
            <v>0</v>
          </cell>
          <cell r="H87" t="e">
            <v>#N/A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R87">
            <v>0</v>
          </cell>
          <cell r="T87" t="e">
            <v>#DIV/0!</v>
          </cell>
          <cell r="U87" t="e">
            <v>#DIV/0!</v>
          </cell>
          <cell r="X87">
            <v>0</v>
          </cell>
          <cell r="Y87">
            <v>0</v>
          </cell>
          <cell r="Z87">
            <v>0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2400</v>
          </cell>
          <cell r="D88">
            <v>8728</v>
          </cell>
          <cell r="E88">
            <v>4478</v>
          </cell>
          <cell r="F88">
            <v>4999</v>
          </cell>
          <cell r="G88">
            <v>0</v>
          </cell>
          <cell r="H88" t="e">
            <v>#N/A</v>
          </cell>
          <cell r="I88">
            <v>4700</v>
          </cell>
          <cell r="J88">
            <v>-222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R88">
            <v>895.6</v>
          </cell>
          <cell r="T88">
            <v>5.5817329164805711</v>
          </cell>
          <cell r="U88">
            <v>5.5817329164805711</v>
          </cell>
          <cell r="X88">
            <v>0</v>
          </cell>
          <cell r="Y88">
            <v>388</v>
          </cell>
          <cell r="Z88">
            <v>1428</v>
          </cell>
          <cell r="AA88" t="e">
            <v>#N/A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2058</v>
          </cell>
          <cell r="D89">
            <v>3526</v>
          </cell>
          <cell r="E89">
            <v>2828</v>
          </cell>
          <cell r="F89">
            <v>2374</v>
          </cell>
          <cell r="G89">
            <v>0.28000000000000003</v>
          </cell>
          <cell r="H89" t="e">
            <v>#N/A</v>
          </cell>
          <cell r="I89">
            <v>3086</v>
          </cell>
          <cell r="J89">
            <v>-258</v>
          </cell>
          <cell r="K89">
            <v>400</v>
          </cell>
          <cell r="L89">
            <v>0</v>
          </cell>
          <cell r="M89">
            <v>0</v>
          </cell>
          <cell r="N89">
            <v>800</v>
          </cell>
          <cell r="R89">
            <v>565.6</v>
          </cell>
          <cell r="S89">
            <v>1400</v>
          </cell>
          <cell r="T89">
            <v>8.7942008486562937</v>
          </cell>
          <cell r="U89">
            <v>4.1973125884016973</v>
          </cell>
          <cell r="X89">
            <v>665</v>
          </cell>
          <cell r="Y89">
            <v>439.4</v>
          </cell>
          <cell r="Z89">
            <v>794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1600</v>
          </cell>
          <cell r="D90">
            <v>6629</v>
          </cell>
          <cell r="E90">
            <v>3458</v>
          </cell>
          <cell r="F90">
            <v>4906</v>
          </cell>
          <cell r="G90">
            <v>0.35</v>
          </cell>
          <cell r="H90" t="e">
            <v>#N/A</v>
          </cell>
          <cell r="I90">
            <v>3665</v>
          </cell>
          <cell r="J90">
            <v>-207</v>
          </cell>
          <cell r="K90">
            <v>1200</v>
          </cell>
          <cell r="L90">
            <v>0</v>
          </cell>
          <cell r="M90">
            <v>1000</v>
          </cell>
          <cell r="N90">
            <v>700</v>
          </cell>
          <cell r="R90">
            <v>691.6</v>
          </cell>
          <cell r="T90">
            <v>11.286871023713129</v>
          </cell>
          <cell r="U90">
            <v>7.0936957779063041</v>
          </cell>
          <cell r="X90">
            <v>890</v>
          </cell>
          <cell r="Y90">
            <v>921.2</v>
          </cell>
          <cell r="Z90">
            <v>1224</v>
          </cell>
          <cell r="AA90" t="e">
            <v>#N/A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562</v>
          </cell>
          <cell r="D91">
            <v>637</v>
          </cell>
          <cell r="E91">
            <v>673</v>
          </cell>
          <cell r="F91">
            <v>411</v>
          </cell>
          <cell r="G91">
            <v>0.28000000000000003</v>
          </cell>
          <cell r="H91" t="e">
            <v>#N/A</v>
          </cell>
          <cell r="I91">
            <v>753</v>
          </cell>
          <cell r="J91">
            <v>-80</v>
          </cell>
          <cell r="K91">
            <v>200</v>
          </cell>
          <cell r="L91">
            <v>0</v>
          </cell>
          <cell r="M91">
            <v>120</v>
          </cell>
          <cell r="N91">
            <v>0</v>
          </cell>
          <cell r="R91">
            <v>134.6</v>
          </cell>
          <cell r="S91">
            <v>400</v>
          </cell>
          <cell r="T91">
            <v>8.4026745913818726</v>
          </cell>
          <cell r="U91">
            <v>3.0534918276374445</v>
          </cell>
          <cell r="X91">
            <v>174</v>
          </cell>
          <cell r="Y91">
            <v>111.8</v>
          </cell>
          <cell r="Z91">
            <v>176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3200</v>
          </cell>
          <cell r="D92">
            <v>6809</v>
          </cell>
          <cell r="E92">
            <v>4057</v>
          </cell>
          <cell r="F92">
            <v>5038</v>
          </cell>
          <cell r="G92">
            <v>0</v>
          </cell>
          <cell r="H92" t="e">
            <v>#N/A</v>
          </cell>
          <cell r="I92">
            <v>4457</v>
          </cell>
          <cell r="J92">
            <v>-400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R92">
            <v>811.4</v>
          </cell>
          <cell r="T92">
            <v>6.2090214444170568</v>
          </cell>
          <cell r="U92">
            <v>6.2090214444170568</v>
          </cell>
          <cell r="X92">
            <v>0</v>
          </cell>
          <cell r="Y92">
            <v>318.39999999999998</v>
          </cell>
          <cell r="Z92">
            <v>1850</v>
          </cell>
          <cell r="AA92" t="e">
            <v>#N/A</v>
          </cell>
          <cell r="AB92" t="e">
            <v>#N/A</v>
          </cell>
        </row>
        <row r="93">
          <cell r="A93" t="str">
            <v>ВЫВЕДЕНА  6365 СЕРВЕЛАТ КАРЕЛЬСКИЙ ПМ в/к в/у 0.28кг  ОСТАНКИНО</v>
          </cell>
          <cell r="B93" t="str">
            <v>шт</v>
          </cell>
          <cell r="C93">
            <v>-75</v>
          </cell>
          <cell r="D93">
            <v>79</v>
          </cell>
          <cell r="E93">
            <v>0</v>
          </cell>
          <cell r="G93">
            <v>0</v>
          </cell>
          <cell r="H93" t="e">
            <v>#N/A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R93">
            <v>0</v>
          </cell>
          <cell r="T93" t="e">
            <v>#DIV/0!</v>
          </cell>
          <cell r="U93" t="e">
            <v>#DIV/0!</v>
          </cell>
          <cell r="X93">
            <v>0</v>
          </cell>
          <cell r="Y93">
            <v>47.2</v>
          </cell>
          <cell r="Z93">
            <v>0</v>
          </cell>
          <cell r="AA93" t="e">
            <v>#N/A</v>
          </cell>
          <cell r="AB93" t="e">
            <v>#N/A</v>
          </cell>
        </row>
        <row r="94">
          <cell r="A94" t="str">
            <v>ВЫВЕДЕНА 6372 СЕРВЕЛАТ ОХОТНИЧИЙ ПМ в/к в/у 0.35кг 8шт  ОСТАНКИНО</v>
          </cell>
          <cell r="B94" t="str">
            <v>шт</v>
          </cell>
          <cell r="C94">
            <v>338</v>
          </cell>
          <cell r="D94">
            <v>5484</v>
          </cell>
          <cell r="E94">
            <v>532</v>
          </cell>
          <cell r="F94">
            <v>2</v>
          </cell>
          <cell r="G94">
            <v>0</v>
          </cell>
          <cell r="H94" t="e">
            <v>#N/A</v>
          </cell>
          <cell r="I94">
            <v>671</v>
          </cell>
          <cell r="J94">
            <v>-139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R94">
            <v>106.4</v>
          </cell>
          <cell r="T94">
            <v>1.8796992481203006E-2</v>
          </cell>
          <cell r="U94">
            <v>1.8796992481203006E-2</v>
          </cell>
          <cell r="X94">
            <v>0</v>
          </cell>
          <cell r="Y94">
            <v>619.4</v>
          </cell>
          <cell r="Z94">
            <v>0</v>
          </cell>
          <cell r="AA94" t="e">
            <v>#N/A</v>
          </cell>
          <cell r="AB94" t="e">
            <v>#N/A</v>
          </cell>
        </row>
        <row r="95">
          <cell r="A95" t="str">
            <v>ВЫВЕДЕНА 6375 СЕРВЕЛАТ ПРИМА в/к в/у 0.28кг 8шт.  ОСТАНКИНО</v>
          </cell>
          <cell r="B95" t="str">
            <v>шт</v>
          </cell>
          <cell r="C95">
            <v>-36</v>
          </cell>
          <cell r="D95">
            <v>36</v>
          </cell>
          <cell r="E95">
            <v>0</v>
          </cell>
          <cell r="G95">
            <v>0</v>
          </cell>
          <cell r="H95" t="e">
            <v>#N/A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R95">
            <v>0</v>
          </cell>
          <cell r="T95" t="e">
            <v>#DIV/0!</v>
          </cell>
          <cell r="U95" t="e">
            <v>#DIV/0!</v>
          </cell>
          <cell r="X95">
            <v>0</v>
          </cell>
          <cell r="Y95">
            <v>33.6</v>
          </cell>
          <cell r="Z95">
            <v>-1</v>
          </cell>
          <cell r="AA95" t="e">
            <v>#N/A</v>
          </cell>
          <cell r="AB9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17.08.2023 - 23.08.2023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96.353999999999999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78.103999999999999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1.351</v>
          </cell>
          <cell r="F9">
            <v>735.33500000000004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68.400000000000006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528.83000000000004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2436.7350000000001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</v>
          </cell>
          <cell r="F13">
            <v>227.06</v>
          </cell>
        </row>
        <row r="14">
          <cell r="A14" t="str">
            <v xml:space="preserve"> 019  Сардельки Вязанка Стародворские н/о, черева, ВЕС.  ПОКОМ</v>
          </cell>
          <cell r="D14">
            <v>2.6</v>
          </cell>
          <cell r="F14">
            <v>2.6</v>
          </cell>
        </row>
        <row r="15">
          <cell r="A15" t="str">
            <v xml:space="preserve"> 020  Ветчина Столичная Вязанка, вектор 0.5кг, ПОКОМ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1053</v>
          </cell>
        </row>
        <row r="17">
          <cell r="A17" t="str">
            <v xml:space="preserve"> 022  Колбаса Вязанка со шпиком, вектор 0,5кг, ПОКОМ</v>
          </cell>
          <cell r="D17">
            <v>3</v>
          </cell>
          <cell r="F17">
            <v>265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4</v>
          </cell>
          <cell r="F18">
            <v>1529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612</v>
          </cell>
          <cell r="F20">
            <v>5459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156</v>
          </cell>
          <cell r="F21">
            <v>4140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3</v>
          </cell>
          <cell r="F22">
            <v>321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142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6</v>
          </cell>
          <cell r="F24">
            <v>256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290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424</v>
          </cell>
        </row>
        <row r="27">
          <cell r="A27" t="str">
            <v xml:space="preserve"> 058  Колбаса Докторская Особая ТМ Особый рецепт,  0,5кг, ПОКОМ</v>
          </cell>
          <cell r="F27">
            <v>373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</v>
          </cell>
          <cell r="F28">
            <v>341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297</v>
          </cell>
        </row>
        <row r="30">
          <cell r="A30" t="str">
            <v xml:space="preserve"> 068  Колбаса Особая ТМ Особый рецепт, 0,5 кг, ПОКОМ</v>
          </cell>
          <cell r="F30">
            <v>137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F33">
            <v>103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8</v>
          </cell>
          <cell r="F34">
            <v>1413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15</v>
          </cell>
          <cell r="F35">
            <v>3869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422</v>
          </cell>
        </row>
        <row r="37">
          <cell r="A37" t="str">
            <v xml:space="preserve"> 092  Сосиски Баварские с сыром,  0.42кг,ПОКОМ</v>
          </cell>
          <cell r="D37">
            <v>1988</v>
          </cell>
          <cell r="F37">
            <v>4721</v>
          </cell>
        </row>
        <row r="38">
          <cell r="A38" t="str">
            <v xml:space="preserve"> 096  Сосиски Баварские,  0.42кг,ПОКОМ</v>
          </cell>
          <cell r="D38">
            <v>12010</v>
          </cell>
          <cell r="F38">
            <v>17967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3</v>
          </cell>
          <cell r="F39">
            <v>1151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182</v>
          </cell>
          <cell r="F40">
            <v>519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3</v>
          </cell>
          <cell r="F41">
            <v>745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5</v>
          </cell>
          <cell r="F42">
            <v>1301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101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101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1.6</v>
          </cell>
          <cell r="F45">
            <v>553.03200000000004</v>
          </cell>
        </row>
        <row r="46">
          <cell r="A46" t="str">
            <v xml:space="preserve"> 201  Ветчина Нежная ТМ Особый рецепт, (2,5кг), ПОКОМ</v>
          </cell>
          <cell r="D46">
            <v>35.003</v>
          </cell>
          <cell r="F46">
            <v>5906.67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1.6</v>
          </cell>
          <cell r="F47">
            <v>312.92399999999998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1.6</v>
          </cell>
          <cell r="F48">
            <v>744.06399999999996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3.2010000000000001</v>
          </cell>
          <cell r="F49">
            <v>363.06200000000001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40</v>
          </cell>
          <cell r="F50">
            <v>12573.93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516.01300000000003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1.6</v>
          </cell>
          <cell r="F52">
            <v>82.012</v>
          </cell>
        </row>
        <row r="53">
          <cell r="A53" t="str">
            <v xml:space="preserve"> 229  Колбаса Молочная Дугушка, в/у, ВЕС, ТМ Стародворье   ПОКОМ</v>
          </cell>
          <cell r="D53">
            <v>3.2</v>
          </cell>
          <cell r="F53">
            <v>572.66999999999996</v>
          </cell>
        </row>
        <row r="54">
          <cell r="A54" t="str">
            <v xml:space="preserve"> 230  Колбаса Молочная Особая ТМ Особый рецепт, п/а, ВЕС. ПОКОМ</v>
          </cell>
          <cell r="D54">
            <v>7.5</v>
          </cell>
          <cell r="F54">
            <v>3737.893</v>
          </cell>
        </row>
        <row r="55">
          <cell r="A55" t="str">
            <v xml:space="preserve"> 235  Колбаса Особая ТМ Особый рецепт, ВЕС, ТМ Стародворье ПОКОМ</v>
          </cell>
          <cell r="D55">
            <v>15</v>
          </cell>
          <cell r="F55">
            <v>5727.0169999999998</v>
          </cell>
        </row>
        <row r="56">
          <cell r="A56" t="str">
            <v xml:space="preserve"> 236  Колбаса Рубленая ЗАПЕЧ. Дугушка ТМ Стародворье, вектор, в/к    ПОКОМ</v>
          </cell>
          <cell r="D56">
            <v>1.6</v>
          </cell>
          <cell r="F56">
            <v>343.20800000000003</v>
          </cell>
        </row>
        <row r="57">
          <cell r="A57" t="str">
            <v xml:space="preserve"> 239  Колбаса Салями запеч Дугушка, оболочка вектор, ВЕС, ТМ Стародворье  ПОКОМ</v>
          </cell>
          <cell r="D57">
            <v>3.2</v>
          </cell>
          <cell r="F57">
            <v>346.54399999999998</v>
          </cell>
        </row>
        <row r="58">
          <cell r="A58" t="str">
            <v xml:space="preserve"> 240  Колбаса Салями охотничья, ВЕС. ПОКОМ</v>
          </cell>
          <cell r="D58">
            <v>0.9</v>
          </cell>
          <cell r="F58">
            <v>24.576000000000001</v>
          </cell>
        </row>
        <row r="59">
          <cell r="A59" t="str">
            <v xml:space="preserve"> 241  Колбаса Сервелат Баварушка с сочным окороком,  ВЕС, БАВАРУШКА ПОКОМ</v>
          </cell>
          <cell r="D59">
            <v>3</v>
          </cell>
          <cell r="F59">
            <v>3</v>
          </cell>
        </row>
        <row r="60">
          <cell r="A60" t="str">
            <v xml:space="preserve"> 242  Колбаса Сервелат ЗАПЕЧ.Дугушка ТМ Стародворье, вектор, в/к     ПОКОМ</v>
          </cell>
          <cell r="D60">
            <v>3.2</v>
          </cell>
          <cell r="F60">
            <v>638.779</v>
          </cell>
        </row>
        <row r="61">
          <cell r="A61" t="str">
            <v xml:space="preserve"> 243  Колбаса Сервелат Зернистый, ВЕС.  ПОКОМ</v>
          </cell>
          <cell r="F61">
            <v>29.04</v>
          </cell>
        </row>
        <row r="62">
          <cell r="A62" t="str">
            <v xml:space="preserve"> 244  Колбаса Сервелат Кремлевский, ВЕС. ПОКОМ</v>
          </cell>
          <cell r="F62">
            <v>8.8000000000000007</v>
          </cell>
        </row>
        <row r="63">
          <cell r="A63" t="str">
            <v xml:space="preserve"> 247  Сардельки Нежные, ВЕС.  ПОКОМ</v>
          </cell>
          <cell r="D63">
            <v>3.851</v>
          </cell>
          <cell r="F63">
            <v>155.411</v>
          </cell>
        </row>
        <row r="64">
          <cell r="A64" t="str">
            <v xml:space="preserve"> 248  Сардельки Сочные ТМ Особый рецепт,   ПОКОМ</v>
          </cell>
          <cell r="D64">
            <v>2.6</v>
          </cell>
          <cell r="F64">
            <v>254.744</v>
          </cell>
        </row>
        <row r="65">
          <cell r="A65" t="str">
            <v xml:space="preserve"> 250  Сардельки стародворские с говядиной в обол. NDX, ВЕС. ПОКОМ</v>
          </cell>
          <cell r="D65">
            <v>6.5</v>
          </cell>
          <cell r="F65">
            <v>1298.646</v>
          </cell>
        </row>
        <row r="66">
          <cell r="A66" t="str">
            <v xml:space="preserve"> 255  Сосиски Молочные для завтрака ТМ Особый рецепт, п/а МГС, ВЕС, ТМ Стародворье  ПОКОМ</v>
          </cell>
          <cell r="F66">
            <v>78.254999999999995</v>
          </cell>
        </row>
        <row r="67">
          <cell r="A67" t="str">
            <v xml:space="preserve"> 257  Сосиски Молочные оригинальные ТМ Особый рецепт, ВЕС.   ПОКОМ</v>
          </cell>
          <cell r="F67">
            <v>389.22</v>
          </cell>
        </row>
        <row r="68">
          <cell r="A68" t="str">
            <v xml:space="preserve"> 263  Шпикачки Стародворские, ВЕС.  ПОКОМ</v>
          </cell>
          <cell r="D68">
            <v>2.6</v>
          </cell>
          <cell r="F68">
            <v>124.807</v>
          </cell>
        </row>
        <row r="69">
          <cell r="A69" t="str">
            <v xml:space="preserve"> 265  Колбаса Балыкбургская, ВЕС, ТМ Баварушка  ПОКОМ</v>
          </cell>
          <cell r="D69">
            <v>0.7</v>
          </cell>
          <cell r="F69">
            <v>473.596</v>
          </cell>
        </row>
        <row r="70">
          <cell r="A70" t="str">
            <v xml:space="preserve"> 266  Колбаса Филейбургская с сочным окороком, ВЕС, ТМ Баварушка  ПОКОМ</v>
          </cell>
          <cell r="D70">
            <v>0.7</v>
          </cell>
          <cell r="F70">
            <v>451.57799999999997</v>
          </cell>
        </row>
        <row r="71">
          <cell r="A71" t="str">
            <v xml:space="preserve"> 267  Колбаса Салями Филейбургская зернистая, оболочка фиброуз, ВЕС, ТМ Баварушка  ПОКОМ</v>
          </cell>
          <cell r="D71">
            <v>0.7</v>
          </cell>
          <cell r="F71">
            <v>436.49</v>
          </cell>
        </row>
        <row r="72">
          <cell r="A72" t="str">
            <v xml:space="preserve"> 272  Колбаса Сервелат Филедворский, фиброуз, в/у 0,35 кг срез,  ПОКОМ</v>
          </cell>
          <cell r="D72">
            <v>7</v>
          </cell>
          <cell r="F72">
            <v>1799</v>
          </cell>
        </row>
        <row r="73">
          <cell r="A73" t="str">
            <v xml:space="preserve"> 273  Сосиски Сочинки с сочной грудинкой, МГС 0.4кг,   ПОКОМ</v>
          </cell>
          <cell r="D73">
            <v>24</v>
          </cell>
          <cell r="F73">
            <v>5984</v>
          </cell>
        </row>
        <row r="74">
          <cell r="A74" t="str">
            <v xml:space="preserve"> 275  Колбаса полусухая Царедворская 0,15 кг., ШТ.,   ПОКОМ</v>
          </cell>
          <cell r="F74">
            <v>5</v>
          </cell>
        </row>
        <row r="75">
          <cell r="A75" t="str">
            <v xml:space="preserve"> 276  Колбаса Сливушка ТМ Вязанка в оболочке полиамид 0,45 кг  ПОКОМ</v>
          </cell>
          <cell r="D75">
            <v>16</v>
          </cell>
          <cell r="F75">
            <v>3425</v>
          </cell>
        </row>
        <row r="76">
          <cell r="A76" t="str">
            <v xml:space="preserve"> 277  Колбаса Мясорубская ТМ Стародворье с сочной грудинкой , 0,35 кг срез  ПОКОМ</v>
          </cell>
          <cell r="D76">
            <v>2</v>
          </cell>
          <cell r="F76">
            <v>3</v>
          </cell>
        </row>
        <row r="77">
          <cell r="A77" t="str">
            <v xml:space="preserve"> 281  Сосиски Молочные для завтрака ТМ Особый рецепт, 0,4кг  ПОКОМ</v>
          </cell>
          <cell r="D77">
            <v>1</v>
          </cell>
          <cell r="F77">
            <v>75</v>
          </cell>
        </row>
        <row r="78">
          <cell r="A78" t="str">
            <v xml:space="preserve"> 283  Сосиски Сочинки, ВЕС, ТМ Стародворье ПОКОМ</v>
          </cell>
          <cell r="D78">
            <v>2.601</v>
          </cell>
          <cell r="F78">
            <v>625.64599999999996</v>
          </cell>
        </row>
        <row r="79">
          <cell r="A79" t="str">
            <v xml:space="preserve"> 285  Паштет печеночный со слив.маслом ТМ Стародворье ламистер 0,1 кг  ПОКОМ</v>
          </cell>
          <cell r="D79">
            <v>1</v>
          </cell>
          <cell r="F79">
            <v>381</v>
          </cell>
        </row>
        <row r="80">
          <cell r="A80" t="str">
            <v xml:space="preserve"> 296  Колбаса Мясорубская с рубленой грудинкой 0,35кг срез ТМ Стародворье  ПОКОМ</v>
          </cell>
          <cell r="D80">
            <v>7</v>
          </cell>
          <cell r="F80">
            <v>1289</v>
          </cell>
        </row>
        <row r="81">
          <cell r="A81" t="str">
            <v xml:space="preserve"> 297  Колбаса Мясорубская с рубленой грудинкой ВЕС ТМ Стародворье  ПОКОМ</v>
          </cell>
          <cell r="D81">
            <v>3</v>
          </cell>
          <cell r="F81">
            <v>193.50200000000001</v>
          </cell>
        </row>
        <row r="82">
          <cell r="A82" t="str">
            <v xml:space="preserve"> 301  Сосиски Сочинки по-баварски с сыром,  0.4кг, ТМ Стародворье  ПОКОМ</v>
          </cell>
          <cell r="D82">
            <v>12</v>
          </cell>
          <cell r="F82">
            <v>5840</v>
          </cell>
        </row>
        <row r="83">
          <cell r="A83" t="str">
            <v xml:space="preserve"> 302  Сосиски Сочинки по-баварски,  0.4кг, ТМ Стародворье  ПОКОМ</v>
          </cell>
          <cell r="D83">
            <v>13</v>
          </cell>
          <cell r="F83">
            <v>6516</v>
          </cell>
        </row>
        <row r="84">
          <cell r="A84" t="str">
            <v xml:space="preserve"> 304  Колбаса Салями Мясорубская с рубленным шпиком ВЕС ТМ Стародворье  ПОКОМ</v>
          </cell>
          <cell r="F84">
            <v>60.497</v>
          </cell>
        </row>
        <row r="85">
          <cell r="A85" t="str">
            <v xml:space="preserve"> 305  Колбаса Сервелат Мясорубский с мелкорубленным окороком в/у  ТМ Стародворье ВЕС   ПОКОМ</v>
          </cell>
          <cell r="F85">
            <v>97.186999999999998</v>
          </cell>
        </row>
        <row r="86">
          <cell r="A86" t="str">
            <v xml:space="preserve"> 306  Колбаса Салями Мясорубская с рубленым шпиком 0,35 кг срез ТМ Стародворье   Поком</v>
          </cell>
          <cell r="D86">
            <v>7</v>
          </cell>
          <cell r="F86">
            <v>1009</v>
          </cell>
        </row>
        <row r="87">
          <cell r="A87" t="str">
            <v xml:space="preserve"> 307  Колбаса Сервелат Мясорубский с мелкорубленным окороком 0,35 кг срез ТМ Стародворье   Поком</v>
          </cell>
          <cell r="D87">
            <v>7</v>
          </cell>
          <cell r="F87">
            <v>1581</v>
          </cell>
        </row>
        <row r="88">
          <cell r="A88" t="str">
            <v xml:space="preserve"> 309  Сосиски Сочинки с сыром 0,4 кг ТМ Стародворье  ПОКОМ</v>
          </cell>
          <cell r="D88">
            <v>15</v>
          </cell>
          <cell r="F88">
            <v>1403</v>
          </cell>
        </row>
        <row r="89">
          <cell r="A89" t="str">
            <v xml:space="preserve"> 312  Ветчина Филейская ВЕС ТМ  Вязанка ТС Столичная  ПОКОМ</v>
          </cell>
          <cell r="F89">
            <v>320.90899999999999</v>
          </cell>
        </row>
        <row r="90">
          <cell r="A90" t="str">
            <v xml:space="preserve"> 314  Крылышки копченые на решетке 0,3 кг ТМ Ядрена копоть  ПОКОМ</v>
          </cell>
          <cell r="D90">
            <v>11</v>
          </cell>
          <cell r="F90">
            <v>136</v>
          </cell>
        </row>
        <row r="91">
          <cell r="A91" t="str">
            <v xml:space="preserve"> 315  Колбаса вареная Молокуша ТМ Вязанка ВЕС, ПОКОМ</v>
          </cell>
          <cell r="D91">
            <v>1.3</v>
          </cell>
          <cell r="F91">
            <v>1700.3430000000001</v>
          </cell>
        </row>
        <row r="92">
          <cell r="A92" t="str">
            <v xml:space="preserve"> 316  Колбаса Нежная ТМ Зареченские ВЕС  ПОКОМ</v>
          </cell>
          <cell r="F92">
            <v>147.22</v>
          </cell>
        </row>
        <row r="93">
          <cell r="A93" t="str">
            <v xml:space="preserve"> 317 Колбаса Сервелат Рижский ТМ Зареченские, ВЕС  ПОКОМ</v>
          </cell>
          <cell r="F93">
            <v>28.724</v>
          </cell>
        </row>
        <row r="94">
          <cell r="A94" t="str">
            <v xml:space="preserve"> 318  Сосиски Датские ТМ Зареченские, ВЕС  ПОКОМ</v>
          </cell>
          <cell r="D94">
            <v>45.401000000000003</v>
          </cell>
          <cell r="F94">
            <v>1926.021</v>
          </cell>
        </row>
        <row r="95">
          <cell r="A95" t="str">
            <v xml:space="preserve"> 319  Колбаса вареная Филейская ТМ Вязанка ТС Классическая, 0,45 кг. ПОКОМ</v>
          </cell>
          <cell r="D95">
            <v>2547</v>
          </cell>
          <cell r="F95">
            <v>7515</v>
          </cell>
        </row>
        <row r="96">
          <cell r="A96" t="str">
            <v xml:space="preserve"> 322  Колбаса вареная Молокуша 0,45кг ТМ Вязанка  ПОКОМ</v>
          </cell>
          <cell r="D96">
            <v>117</v>
          </cell>
          <cell r="F96">
            <v>4309</v>
          </cell>
        </row>
        <row r="97">
          <cell r="A97" t="str">
            <v xml:space="preserve"> 324  Ветчина Филейская ТМ Вязанка Столичная 0,45 кг ПОКОМ</v>
          </cell>
          <cell r="D97">
            <v>4</v>
          </cell>
          <cell r="F97">
            <v>997</v>
          </cell>
        </row>
        <row r="98">
          <cell r="A98" t="str">
            <v xml:space="preserve"> 325  Сосиски Сочинки по-баварски с сыром Стародворье, ВЕС ПОКОМ</v>
          </cell>
          <cell r="F98">
            <v>24.8</v>
          </cell>
        </row>
        <row r="99">
          <cell r="A99" t="str">
            <v xml:space="preserve"> 328  Сардельки Сочинки Стародворье ТМ  0,4 кг ПОКОМ</v>
          </cell>
          <cell r="F99">
            <v>111</v>
          </cell>
        </row>
        <row r="100">
          <cell r="A100" t="str">
            <v xml:space="preserve"> 329  Сардельки Сочинки с сыром Стародворье ТМ, 0,4 кг. ПОКОМ</v>
          </cell>
          <cell r="D100">
            <v>2</v>
          </cell>
          <cell r="F100">
            <v>587</v>
          </cell>
        </row>
        <row r="101">
          <cell r="A101" t="str">
            <v xml:space="preserve"> 330  Колбаса вареная Филейская ТМ Вязанка ТС Классическая ВЕС  ПОКОМ</v>
          </cell>
          <cell r="F101">
            <v>1027.6220000000001</v>
          </cell>
        </row>
        <row r="102">
          <cell r="A102" t="str">
            <v xml:space="preserve"> 331  Сосиски Сочинки по-баварски ВЕС ТМ Стародворье  Поком</v>
          </cell>
          <cell r="F102">
            <v>21.1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342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10</v>
          </cell>
          <cell r="F104">
            <v>1178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4</v>
          </cell>
          <cell r="F105">
            <v>1012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2.4</v>
          </cell>
          <cell r="F106">
            <v>327.24299999999999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3.2010000000000001</v>
          </cell>
          <cell r="F107">
            <v>401.50799999999998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5.4009999999999998</v>
          </cell>
          <cell r="F108">
            <v>517.77099999999996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1.6</v>
          </cell>
          <cell r="F109">
            <v>431.41</v>
          </cell>
        </row>
        <row r="110">
          <cell r="A110" t="str">
            <v xml:space="preserve"> 348  Колбаса Молочная оригинальная ТМ Особый рецепт. большой батон, ВЕС ПОКОМ</v>
          </cell>
          <cell r="F110">
            <v>105.60899999999999</v>
          </cell>
        </row>
        <row r="111">
          <cell r="A111" t="str">
            <v xml:space="preserve"> 349  Сосиски Сочные без свинины ТМ Особый рецепт, ВЕС ПОКОМ</v>
          </cell>
          <cell r="F111">
            <v>45.600999999999999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1</v>
          </cell>
          <cell r="F112">
            <v>118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8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29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1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1</v>
          </cell>
        </row>
        <row r="117">
          <cell r="A117" t="str">
            <v xml:space="preserve"> 364  Сардельки Филейские Вязанка ВЕС NDX ТМ Вязанка  ПОКОМ</v>
          </cell>
          <cell r="D117">
            <v>1.3</v>
          </cell>
          <cell r="F117">
            <v>409.41300000000001</v>
          </cell>
        </row>
        <row r="118">
          <cell r="A118" t="str">
            <v>1002 Ветчина По Швейцарскому рецепту 0,3 (Знаменский СГЦ)  МК</v>
          </cell>
          <cell r="D118">
            <v>103</v>
          </cell>
          <cell r="F118">
            <v>103</v>
          </cell>
        </row>
        <row r="119">
          <cell r="A119" t="str">
            <v>1003 Грудинка с/к (продукт из свинины мясной сырокопченый) (Знамениский СГЦ)  МК</v>
          </cell>
          <cell r="D119">
            <v>34</v>
          </cell>
          <cell r="F119">
            <v>34</v>
          </cell>
        </row>
        <row r="120">
          <cell r="A120" t="str">
            <v>1004 Рулька свиная бескостная в/к в/у (Знаменский СГЦ) МК</v>
          </cell>
          <cell r="D120">
            <v>59.5</v>
          </cell>
          <cell r="F120">
            <v>60.933</v>
          </cell>
        </row>
        <row r="121">
          <cell r="A121" t="str">
            <v>1006 Бекон Орловский в/у 0,35кг/шт (Знаменский СГЦ)   МК</v>
          </cell>
          <cell r="D121">
            <v>25</v>
          </cell>
          <cell r="F121">
            <v>25</v>
          </cell>
        </row>
        <row r="122">
          <cell r="A122" t="str">
            <v>1008 Хлеб печеночный 0,3кг в/у ШТ (Знаменский СГЦ)  МК</v>
          </cell>
          <cell r="D122">
            <v>84</v>
          </cell>
          <cell r="F122">
            <v>84</v>
          </cell>
        </row>
        <row r="123">
          <cell r="A123" t="str">
            <v>1009 Мясо по домашнему в/у 0,35шт (Знаменский СГЦ)  МК</v>
          </cell>
          <cell r="D123">
            <v>164</v>
          </cell>
          <cell r="F123">
            <v>164</v>
          </cell>
        </row>
        <row r="124">
          <cell r="A124" t="str">
            <v>3215 ВЕТЧ.МЯСНАЯ Папа может п/о 0.4кг 8шт.    ОСТАНКИНО</v>
          </cell>
          <cell r="D124">
            <v>296</v>
          </cell>
          <cell r="F124">
            <v>296</v>
          </cell>
        </row>
        <row r="125">
          <cell r="A125" t="str">
            <v>3248 ДОКТОРСКАЯ ТРАДИЦ. вар п/о ОСТАНКИНО</v>
          </cell>
          <cell r="D125">
            <v>54.2</v>
          </cell>
          <cell r="F125">
            <v>54.2</v>
          </cell>
        </row>
        <row r="126">
          <cell r="A126" t="str">
            <v>3678 СОЧНЫЕ сос п/о мгс 2*2     ОСТАНКИНО</v>
          </cell>
          <cell r="D126">
            <v>2179</v>
          </cell>
          <cell r="F126">
            <v>2181.011</v>
          </cell>
        </row>
        <row r="127">
          <cell r="A127" t="str">
            <v>3717 СОЧНЫЕ сос п/о мгс 1*6 ОСТАНКИНО</v>
          </cell>
          <cell r="D127">
            <v>1807</v>
          </cell>
          <cell r="F127">
            <v>1807</v>
          </cell>
        </row>
        <row r="128">
          <cell r="A128" t="str">
            <v>4001 Колбаса вареная "Докторская Бистро" (колбасное изделие вареное из мяса птицы) (Микоян)   МК</v>
          </cell>
          <cell r="D128">
            <v>6.6</v>
          </cell>
          <cell r="F128">
            <v>6.6</v>
          </cell>
        </row>
        <row r="129">
          <cell r="A129" t="str">
            <v>4002 Колбаса Фрусто с/в шт 150 гр защ.среда (Микоян)   МК</v>
          </cell>
          <cell r="D129">
            <v>140</v>
          </cell>
          <cell r="F129">
            <v>140</v>
          </cell>
        </row>
        <row r="130">
          <cell r="A130" t="str">
            <v>4004 Колбаса Сервелат Российский в/к термо 350гр (Микоян)   МК</v>
          </cell>
          <cell r="D130">
            <v>38</v>
          </cell>
          <cell r="F130">
            <v>38</v>
          </cell>
        </row>
        <row r="131">
          <cell r="A131" t="str">
            <v>4005 Колбаса с/к  "Кремлевская" (Микоян)   МК</v>
          </cell>
          <cell r="D131">
            <v>39</v>
          </cell>
          <cell r="F131">
            <v>39</v>
          </cell>
        </row>
        <row r="132">
          <cell r="A132" t="str">
            <v>4007 Ветчина "Владимирская" (Микоян)   МК</v>
          </cell>
          <cell r="D132">
            <v>36.6</v>
          </cell>
          <cell r="F132">
            <v>36.6</v>
          </cell>
        </row>
        <row r="133">
          <cell r="A133" t="str">
            <v>4008 Колбаса Сервелат коньячный в/к срез термо 350гр(Микоян)   МК</v>
          </cell>
          <cell r="D133">
            <v>32</v>
          </cell>
          <cell r="F133">
            <v>32</v>
          </cell>
        </row>
        <row r="134">
          <cell r="A134" t="str">
            <v>4009 Ветчина вареная "Московская" (Микоян)  МК</v>
          </cell>
          <cell r="D134">
            <v>36.6</v>
          </cell>
          <cell r="F134">
            <v>36.6</v>
          </cell>
        </row>
        <row r="135">
          <cell r="A135" t="str">
            <v>4011 Колбаса с/к "Марочная" 1сорт (Микоян)  МК</v>
          </cell>
          <cell r="D135">
            <v>19</v>
          </cell>
          <cell r="F135">
            <v>19</v>
          </cell>
        </row>
        <row r="136">
          <cell r="A136" t="str">
            <v>4012 Колбаса в/к "Сервелат коньячный" (Микоян)  МК</v>
          </cell>
          <cell r="D136">
            <v>15</v>
          </cell>
          <cell r="F136">
            <v>15</v>
          </cell>
        </row>
        <row r="137">
          <cell r="A137" t="str">
            <v>4014 Колбаса в/к "Сервелат Таллинский" (Микоян)  МК</v>
          </cell>
          <cell r="D137">
            <v>18</v>
          </cell>
          <cell r="F137">
            <v>18</v>
          </cell>
        </row>
        <row r="138">
          <cell r="A138" t="str">
            <v>4015 Сосиски Кремлевские защ.среда (Микоян)  МК</v>
          </cell>
          <cell r="D138">
            <v>15</v>
          </cell>
          <cell r="F138">
            <v>15</v>
          </cell>
        </row>
        <row r="139">
          <cell r="A139" t="str">
            <v>4016 Колбаса Сервелат Российский в/к В/У АКЦИЯ (Собрание сочинений) (Микоян)  МК</v>
          </cell>
          <cell r="D139">
            <v>8</v>
          </cell>
          <cell r="F139">
            <v>8</v>
          </cell>
        </row>
        <row r="140">
          <cell r="A140" t="str">
            <v>4017 Светская вяленая в/к в/с защ.ср (Микоян)  МК</v>
          </cell>
          <cell r="D140">
            <v>10</v>
          </cell>
          <cell r="F140">
            <v>10</v>
          </cell>
        </row>
        <row r="141">
          <cell r="A141" t="str">
            <v>4018 Сервелат Таллинский в/к термо 0,35 (Микоян)  МК</v>
          </cell>
          <cell r="D141">
            <v>30</v>
          </cell>
          <cell r="F141">
            <v>30</v>
          </cell>
        </row>
        <row r="142">
          <cell r="A142" t="str">
            <v>4019 Сосиски Кремлевские 380гр термо (Микоян)  МК</v>
          </cell>
          <cell r="D142">
            <v>58</v>
          </cell>
          <cell r="F142">
            <v>58</v>
          </cell>
        </row>
        <row r="143">
          <cell r="A143" t="str">
            <v>4020 Сосиски "Докторские с натуральным молоком" (Микоян)  МК</v>
          </cell>
          <cell r="D143">
            <v>7</v>
          </cell>
          <cell r="F143">
            <v>7</v>
          </cell>
        </row>
        <row r="144">
          <cell r="A144" t="str">
            <v>4030 Светская вяленая в/к в/с в/у (Микоян)  МК</v>
          </cell>
          <cell r="D144">
            <v>10</v>
          </cell>
          <cell r="F144">
            <v>10</v>
          </cell>
        </row>
        <row r="145">
          <cell r="A145" t="str">
            <v>4063 МЯСНАЯ Папа может вар п/о_Л   ОСТАНКИНО</v>
          </cell>
          <cell r="D145">
            <v>1837.79</v>
          </cell>
          <cell r="F145">
            <v>1837.79</v>
          </cell>
        </row>
        <row r="146">
          <cell r="A146" t="str">
            <v>4117 ЭКСТРА Папа может с/к в/у_Л   ОСТАНКИНО</v>
          </cell>
          <cell r="D146">
            <v>78</v>
          </cell>
          <cell r="F146">
            <v>78</v>
          </cell>
        </row>
        <row r="147">
          <cell r="A147" t="str">
            <v>4342 Салями Финская п/к в/у ОСТАНКИНО</v>
          </cell>
          <cell r="D147">
            <v>0.8</v>
          </cell>
          <cell r="F147">
            <v>0.8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134.5</v>
          </cell>
          <cell r="F149">
            <v>134.5</v>
          </cell>
        </row>
        <row r="150">
          <cell r="A150" t="str">
            <v>4611 ВЕТЧ.ЛЮБИТЕЛЬСКАЯ п/о 0.4кг ОСТАНКИНО</v>
          </cell>
          <cell r="D150">
            <v>127</v>
          </cell>
          <cell r="F150">
            <v>127</v>
          </cell>
        </row>
        <row r="151">
          <cell r="A151" t="str">
            <v>4614 ВЕТЧ.ЛЮБИТЕЛЬСКАЯ п/о _ ОСТАНКИНО</v>
          </cell>
          <cell r="D151">
            <v>276.5</v>
          </cell>
          <cell r="F151">
            <v>276.5</v>
          </cell>
        </row>
        <row r="152">
          <cell r="A152" t="str">
            <v>4813 ФИЛЕЙНАЯ Папа может вар п/о_Л   ОСТАНКИНО</v>
          </cell>
          <cell r="D152">
            <v>508.35</v>
          </cell>
          <cell r="F152">
            <v>508.35</v>
          </cell>
        </row>
        <row r="153">
          <cell r="A153" t="str">
            <v>4993 САЛЯМИ ИТАЛЬЯНСКАЯ с/к в/у 1/250*8_120c ОСТАНКИНО</v>
          </cell>
          <cell r="D153">
            <v>717</v>
          </cell>
          <cell r="F153">
            <v>718</v>
          </cell>
        </row>
        <row r="154">
          <cell r="A154" t="str">
            <v>5160 Мясной пашт п/о 0,150 ОСТАНКИНО</v>
          </cell>
          <cell r="D154">
            <v>8</v>
          </cell>
          <cell r="F154">
            <v>8</v>
          </cell>
        </row>
        <row r="155">
          <cell r="A155" t="str">
            <v>5161 Печеночный пашт 0,150 ОСТАНКИНО</v>
          </cell>
          <cell r="D155">
            <v>10</v>
          </cell>
          <cell r="F155">
            <v>10</v>
          </cell>
        </row>
        <row r="156">
          <cell r="A156" t="str">
            <v>5246 ДОКТОРСКАЯ ПРЕМИУМ вар б/о мгс_30с ОСТАНКИНО</v>
          </cell>
          <cell r="D156">
            <v>105</v>
          </cell>
          <cell r="F156">
            <v>105</v>
          </cell>
        </row>
        <row r="157">
          <cell r="A157" t="str">
            <v>5247 РУССКАЯ ПРЕМИУМ вар б/о мгс_30с ОСТАНКИНО</v>
          </cell>
          <cell r="D157">
            <v>76.5</v>
          </cell>
          <cell r="F157">
            <v>76.5</v>
          </cell>
        </row>
        <row r="158">
          <cell r="A158" t="str">
            <v>5336 ОСОБАЯ вар п/о  ОСТАНКИНО</v>
          </cell>
          <cell r="D158">
            <v>42</v>
          </cell>
          <cell r="F158">
            <v>42</v>
          </cell>
        </row>
        <row r="159">
          <cell r="A159" t="str">
            <v>5337 ОСОБАЯ СО ШПИКОМ вар п/о  ОСТАНКИНО</v>
          </cell>
          <cell r="D159">
            <v>43.5</v>
          </cell>
          <cell r="F159">
            <v>43.5</v>
          </cell>
        </row>
        <row r="160">
          <cell r="A160" t="str">
            <v>5341 СЕРВЕЛАТ ОХОТНИЧИЙ в/к в/у  ОСТАНКИНО</v>
          </cell>
          <cell r="D160">
            <v>365.41500000000002</v>
          </cell>
          <cell r="F160">
            <v>365.41500000000002</v>
          </cell>
        </row>
        <row r="161">
          <cell r="A161" t="str">
            <v>5483 ЭКСТРА Папа может с/к в/у 1/250 8шт.   ОСТАНКИНО</v>
          </cell>
          <cell r="D161">
            <v>1179</v>
          </cell>
          <cell r="F161">
            <v>1179</v>
          </cell>
        </row>
        <row r="162">
          <cell r="A162" t="str">
            <v>5489 СЕРВЕЛАТ ЗЕРНИСТЫЙ Папа может в/к в/у  ОСТАНКИНО</v>
          </cell>
          <cell r="D162">
            <v>31.6</v>
          </cell>
          <cell r="F162">
            <v>31.6</v>
          </cell>
        </row>
        <row r="163">
          <cell r="A163" t="str">
            <v>5532 СОЧНЫЕ сос п/о мгс 0.45кг 10шт_45с   ОСТАНКИНО</v>
          </cell>
          <cell r="D163">
            <v>7337</v>
          </cell>
          <cell r="F163">
            <v>7339</v>
          </cell>
        </row>
        <row r="164">
          <cell r="A164" t="str">
            <v>5544 Сервелат Финский в/к в/у_45с НОВАЯ ОСТАНКИНО</v>
          </cell>
          <cell r="D164">
            <v>1037.8</v>
          </cell>
          <cell r="F164">
            <v>1037.8</v>
          </cell>
        </row>
        <row r="165">
          <cell r="A165" t="str">
            <v>5682 САЛЯМИ МЕЛКОЗЕРНЕНАЯ с/к в/у 1/120_60с   ОСТАНКИНО</v>
          </cell>
          <cell r="D165">
            <v>3006</v>
          </cell>
          <cell r="F165">
            <v>3006</v>
          </cell>
        </row>
        <row r="166">
          <cell r="A166" t="str">
            <v>5706 АРОМАТНАЯ Папа может с/к в/у 1/250 8шт.  ОСТАНКИНО</v>
          </cell>
          <cell r="D166">
            <v>1154</v>
          </cell>
          <cell r="F166">
            <v>1154</v>
          </cell>
        </row>
        <row r="167">
          <cell r="A167" t="str">
            <v>5708 ПОСОЛЬСКАЯ Папа может с/к в/у ОСТАНКИНО</v>
          </cell>
          <cell r="D167">
            <v>127</v>
          </cell>
          <cell r="F167">
            <v>127</v>
          </cell>
        </row>
        <row r="168">
          <cell r="A168" t="str">
            <v>5818 МЯСНЫЕ Папа может сос п/о мгс 1*3_45с   ОСТАНКИНО</v>
          </cell>
          <cell r="D168">
            <v>370</v>
          </cell>
          <cell r="F168">
            <v>370</v>
          </cell>
        </row>
        <row r="169">
          <cell r="A169" t="str">
            <v>5819 МЯСНЫЕ Папа может сос п/о в/у 0,4кг_45с  ОСТАНКИНО</v>
          </cell>
          <cell r="D169">
            <v>37</v>
          </cell>
          <cell r="F169">
            <v>37</v>
          </cell>
        </row>
        <row r="170">
          <cell r="A170" t="str">
            <v>5820 СЛИВОЧНЫЕ Папа может сос п/о мгс 2*2_45с   ОСТАНКИНО</v>
          </cell>
          <cell r="D170">
            <v>127.2</v>
          </cell>
          <cell r="F170">
            <v>127.2</v>
          </cell>
        </row>
        <row r="171">
          <cell r="A171" t="str">
            <v>5821 СЛИВОЧНЫЕ ПМ сос п/о мгс 0.450кг_45с   ОСТАНКИНО</v>
          </cell>
          <cell r="D171">
            <v>31</v>
          </cell>
          <cell r="F171">
            <v>31</v>
          </cell>
        </row>
        <row r="172">
          <cell r="A172" t="str">
            <v>5851 ЭКСТРА Папа может вар п/о   ОСТАНКИНО</v>
          </cell>
          <cell r="D172">
            <v>563.20000000000005</v>
          </cell>
          <cell r="F172">
            <v>563.20000000000005</v>
          </cell>
        </row>
        <row r="173">
          <cell r="A173" t="str">
            <v>5931 ОХОТНИЧЬЯ Папа может с/к в/у 1/220 8шт.   ОСТАНКИНО</v>
          </cell>
          <cell r="D173">
            <v>947</v>
          </cell>
          <cell r="F173">
            <v>947</v>
          </cell>
        </row>
        <row r="174">
          <cell r="A174" t="str">
            <v>5992 ВРЕМЯ ОКРОШКИ Папа может вар п/о 0.4кг   ОСТАНКИНО</v>
          </cell>
          <cell r="D174">
            <v>110</v>
          </cell>
          <cell r="F174">
            <v>110</v>
          </cell>
        </row>
        <row r="175">
          <cell r="A175" t="str">
            <v>5997 ОСОБАЯ Коровино вар п/о  ОСТАНКИНО</v>
          </cell>
          <cell r="D175">
            <v>73.55</v>
          </cell>
          <cell r="F175">
            <v>73.55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6038 БАВАРСКИЕ Кумач сос п/о мгс 1*3_45с   ОСТАНКИНО</v>
          </cell>
          <cell r="D178">
            <v>2</v>
          </cell>
          <cell r="F178">
            <v>2</v>
          </cell>
        </row>
        <row r="179">
          <cell r="A179" t="str">
            <v>6042 МОЛОЧНЫЕ К ЗАВТРАКУ сос п/о в/у 0.4кг   ОСТАНКИНО</v>
          </cell>
          <cell r="D179">
            <v>1672</v>
          </cell>
          <cell r="F179">
            <v>1675</v>
          </cell>
        </row>
        <row r="180">
          <cell r="A180" t="str">
            <v>6062 МОЛОЧНЫЕ К ЗАВТРАКУ сос п/о мгс 2*2   ОСТАНКИНО</v>
          </cell>
          <cell r="D180">
            <v>523.1</v>
          </cell>
          <cell r="F180">
            <v>523.1</v>
          </cell>
        </row>
        <row r="181">
          <cell r="A181" t="str">
            <v>6123 МОЛОЧНЫЕ КЛАССИЧЕСКИЕ ПМ сос п/о мгс 2*4   ОСТАНКИНО</v>
          </cell>
          <cell r="D181">
            <v>1303</v>
          </cell>
          <cell r="F181">
            <v>1303</v>
          </cell>
        </row>
        <row r="182">
          <cell r="A182" t="str">
            <v>6279 КОРЕЙКА ПО-ОСТ.к/в в/с с/н в/у 1/150_45с  ОСТАНКИНО</v>
          </cell>
          <cell r="D182">
            <v>154</v>
          </cell>
          <cell r="F182">
            <v>154</v>
          </cell>
        </row>
        <row r="183">
          <cell r="A183" t="str">
            <v>6281 СВИНИНА ДЕЛИКАТ. к/в мл/к в/у 0.3кг 45с  ОСТАНКИНО</v>
          </cell>
          <cell r="D183">
            <v>700</v>
          </cell>
          <cell r="F183">
            <v>700</v>
          </cell>
        </row>
        <row r="184">
          <cell r="A184" t="str">
            <v>6297 ФИЛЕЙНЫЕ сос ц/о в/у 1/270 12шт_45с  ОСТАНКИНО</v>
          </cell>
          <cell r="D184">
            <v>3264</v>
          </cell>
          <cell r="F184">
            <v>3264</v>
          </cell>
        </row>
        <row r="185">
          <cell r="A185" t="str">
            <v>6325 ДОКТОРСКАЯ ПРЕМИУМ вар п/о 0.4кг 8шт.  ОСТАНКИНО</v>
          </cell>
          <cell r="D185">
            <v>978</v>
          </cell>
          <cell r="F185">
            <v>978</v>
          </cell>
        </row>
        <row r="186">
          <cell r="A186" t="str">
            <v>6333 МЯСНАЯ Папа может вар п/о 0.4кг 8шт.  ОСТАНКИНО</v>
          </cell>
          <cell r="D186">
            <v>7812</v>
          </cell>
          <cell r="F186">
            <v>7812</v>
          </cell>
        </row>
        <row r="187">
          <cell r="A187" t="str">
            <v>6348 ФИЛЕЙНАЯ Папа может вар п/о 0,4кг 8шт.  ОСТАНКИНО</v>
          </cell>
          <cell r="D187">
            <v>5184</v>
          </cell>
          <cell r="F187">
            <v>5184</v>
          </cell>
        </row>
        <row r="188">
          <cell r="A188" t="str">
            <v>6353 ЭКСТРА Папа может вар п/о 0.4кг 8шт.  ОСТАНКИНО</v>
          </cell>
          <cell r="D188">
            <v>2566</v>
          </cell>
          <cell r="F188">
            <v>2566</v>
          </cell>
        </row>
        <row r="189">
          <cell r="A189" t="str">
            <v>6397 БОЯNСКАЯ Папа может п/к в/у 0.28кг 8шт.  ОСТАНКИНО</v>
          </cell>
          <cell r="D189">
            <v>1961</v>
          </cell>
          <cell r="F189">
            <v>1964</v>
          </cell>
        </row>
        <row r="190">
          <cell r="A190" t="str">
            <v>6400 ВЕНСКАЯ САЛЯМИ п/к в/у 0.28кг 8шт.  ОСТАНКИНО</v>
          </cell>
          <cell r="D190">
            <v>881</v>
          </cell>
          <cell r="F190">
            <v>882</v>
          </cell>
        </row>
        <row r="191">
          <cell r="A191" t="str">
            <v>6415 БАЛЫКОВАЯ Коровино п/к в/у 0.84кг 6шт.  ОСТАНКИНО</v>
          </cell>
          <cell r="D191">
            <v>508</v>
          </cell>
          <cell r="F191">
            <v>508</v>
          </cell>
        </row>
        <row r="192">
          <cell r="A192" t="str">
            <v>6427 КЛАССИЧЕСКАЯ ПМ вар п/о 0.35кг 8шт. ОСТАНКИНО</v>
          </cell>
          <cell r="D192">
            <v>1274</v>
          </cell>
          <cell r="F192">
            <v>1274</v>
          </cell>
        </row>
        <row r="193">
          <cell r="A193" t="str">
            <v>6428 СОЧНЫЙ ГРИЛЬ ПМ сос п/о мгс 0.45кг 8шт.  ОСТАНКИНО</v>
          </cell>
          <cell r="D193">
            <v>147</v>
          </cell>
          <cell r="F193">
            <v>147</v>
          </cell>
        </row>
        <row r="194">
          <cell r="A194" t="str">
            <v>6438 БОГАТЫРСКИЕ Папа Может сос п/о в/у 0,3кг  ОСТАНКИНО</v>
          </cell>
          <cell r="D194">
            <v>861</v>
          </cell>
          <cell r="F194">
            <v>870</v>
          </cell>
        </row>
        <row r="195">
          <cell r="A195" t="str">
            <v>6439 ХОТ-ДОГ Папа может сос п/о мгс 0.38кг  ОСТАНКИНО</v>
          </cell>
          <cell r="D195">
            <v>629</v>
          </cell>
          <cell r="F195">
            <v>629</v>
          </cell>
        </row>
        <row r="196">
          <cell r="A196" t="str">
            <v>6448 СВИНИНА МАДЕРА с/к с/н в/у 1/100 10шт.   ОСТАНКИНО</v>
          </cell>
          <cell r="D196">
            <v>223</v>
          </cell>
          <cell r="F196">
            <v>223</v>
          </cell>
        </row>
        <row r="197">
          <cell r="A197" t="str">
            <v>6450 БЕКОН с/к с/н в/у 1/100 10шт.  ОСТАНКИНО</v>
          </cell>
          <cell r="D197">
            <v>531</v>
          </cell>
          <cell r="F197">
            <v>531</v>
          </cell>
        </row>
        <row r="198">
          <cell r="A198" t="str">
            <v>6453 ЭКСТРА Папа может с/к с/н в/у 1/100 14шт.   ОСТАНКИНО</v>
          </cell>
          <cell r="D198">
            <v>1770</v>
          </cell>
          <cell r="F198">
            <v>1770</v>
          </cell>
        </row>
        <row r="199">
          <cell r="A199" t="str">
            <v>6454 АРОМАТНАЯ с/к с/н в/у 1/100 14шт.  ОСТАНКИНО</v>
          </cell>
          <cell r="D199">
            <v>1667</v>
          </cell>
          <cell r="F199">
            <v>1667</v>
          </cell>
        </row>
        <row r="200">
          <cell r="A200" t="str">
            <v>6461 СОЧНЫЙ ГРИЛЬ ПМ сос п/о мгс 1*6  ОСТАНКИНО</v>
          </cell>
          <cell r="D200">
            <v>260</v>
          </cell>
          <cell r="F200">
            <v>260</v>
          </cell>
        </row>
        <row r="201">
          <cell r="A201" t="str">
            <v>6475 С СЫРОМ Папа может сос ц/о мгс 0.4кг6шт  ОСТАНКИНО</v>
          </cell>
          <cell r="D201">
            <v>522</v>
          </cell>
          <cell r="F201">
            <v>522</v>
          </cell>
        </row>
        <row r="202">
          <cell r="A202" t="str">
            <v>6500 КАРБОНАД к/в с/н в/у 1/150 8шт.  ОСТАНКИНО</v>
          </cell>
          <cell r="D202">
            <v>15</v>
          </cell>
          <cell r="F202">
            <v>15</v>
          </cell>
        </row>
        <row r="203">
          <cell r="A203" t="str">
            <v>6509 СЕРВЕЛАТ ФИНСКИЙ ПМ в/к в/у 0,35кг 8шт.  ОСТАНКИНО</v>
          </cell>
          <cell r="D203">
            <v>1174</v>
          </cell>
          <cell r="F203">
            <v>1176</v>
          </cell>
        </row>
        <row r="204">
          <cell r="A204" t="str">
            <v>6510 СЕРВЕЛАТ ЗЕРНИСТЫЙ ПМ в/к в/у 0.35кг  ОСТАНКИНО</v>
          </cell>
          <cell r="D204">
            <v>2</v>
          </cell>
          <cell r="F204">
            <v>3</v>
          </cell>
        </row>
        <row r="205">
          <cell r="A205" t="str">
            <v>6517 БОГАТЫРСКИЕ Папа Может сос п/о 1*6  ОСТАНКИНО</v>
          </cell>
          <cell r="D205">
            <v>60</v>
          </cell>
          <cell r="F205">
            <v>60</v>
          </cell>
        </row>
        <row r="206">
          <cell r="A206" t="str">
            <v>6527 ШПИКАЧКИ СОЧНЫЕ ПМ сар б/о мгс 1*3 45с ОСТАНКИНО</v>
          </cell>
          <cell r="D206">
            <v>579.34</v>
          </cell>
          <cell r="F206">
            <v>579.34</v>
          </cell>
        </row>
        <row r="207">
          <cell r="A207" t="str">
            <v>6534 СЕРВЕЛАТ ФИНСКИЙ СН в/к п/о 0.35кг 8шт  ОСТАНКИНО</v>
          </cell>
          <cell r="D207">
            <v>233</v>
          </cell>
          <cell r="F207">
            <v>233</v>
          </cell>
        </row>
        <row r="208">
          <cell r="A208" t="str">
            <v>6535 СЕРВЕЛАТ ОРЕХОВЫЙ СН в/к п/о 0,35кг 8шт.  ОСТАНКИНО</v>
          </cell>
          <cell r="D208">
            <v>476</v>
          </cell>
          <cell r="F208">
            <v>476</v>
          </cell>
        </row>
        <row r="209">
          <cell r="A209" t="str">
            <v>6562 СЕРВЕЛАТ КАРЕЛЬСКИЙ СН в/к в/у 0,28кг  ОСТАНКИНО</v>
          </cell>
          <cell r="D209">
            <v>1257</v>
          </cell>
          <cell r="F209">
            <v>1257</v>
          </cell>
        </row>
        <row r="210">
          <cell r="A210" t="str">
            <v>6563 СЛИВОЧНЫЕ СН сос п/о мгс 1*6  ОСТАНКИНО</v>
          </cell>
          <cell r="D210">
            <v>79</v>
          </cell>
          <cell r="F210">
            <v>79</v>
          </cell>
        </row>
        <row r="211">
          <cell r="A211" t="str">
            <v>6564 СЕРВЕЛАТ ОРЕХОВЫЙ ПМ в/к в/у 0.31кг 8шт.  ОСТАНКИНО</v>
          </cell>
          <cell r="D211">
            <v>254</v>
          </cell>
          <cell r="F211">
            <v>254</v>
          </cell>
        </row>
        <row r="212">
          <cell r="A212" t="str">
            <v>6566 СЕРВЕЛАТ С БЕЛ.ГРИБАМИ в/к в/у 0,31кг  ОСТАНКИНО</v>
          </cell>
          <cell r="D212">
            <v>76</v>
          </cell>
          <cell r="F212">
            <v>76</v>
          </cell>
        </row>
        <row r="213">
          <cell r="A213" t="str">
            <v>6589 МОЛОЧНЫЕ ГОСТ СН сос п/о мгс 0.41кг 10шт  ОСТАНКИНО</v>
          </cell>
          <cell r="D213">
            <v>194</v>
          </cell>
          <cell r="F213">
            <v>194</v>
          </cell>
        </row>
        <row r="214">
          <cell r="A214" t="str">
            <v>6590 СЛИВОЧНЫЕ СН сос п/о мгс 0.41кг 10шт.  ОСТАНКИНО</v>
          </cell>
          <cell r="D214">
            <v>539</v>
          </cell>
          <cell r="F214">
            <v>539</v>
          </cell>
        </row>
        <row r="215">
          <cell r="A215" t="str">
            <v>6592 ДОКТОРСКАЯ СН вар п/о  ОСТАНКИНО</v>
          </cell>
          <cell r="D215">
            <v>107.6</v>
          </cell>
          <cell r="F215">
            <v>107.6</v>
          </cell>
        </row>
        <row r="216">
          <cell r="A216" t="str">
            <v>6593 ДОКТОРСКАЯ СН вар п/о 0.45кг 8шт.  ОСТАНКИНО</v>
          </cell>
          <cell r="D216">
            <v>264</v>
          </cell>
          <cell r="F216">
            <v>264</v>
          </cell>
        </row>
        <row r="217">
          <cell r="A217" t="str">
            <v>6594 МОЛОЧНАЯ СН вар п/о  ОСТАНКИНО</v>
          </cell>
          <cell r="D217">
            <v>129.148</v>
          </cell>
          <cell r="F217">
            <v>129.148</v>
          </cell>
        </row>
        <row r="218">
          <cell r="A218" t="str">
            <v>6595 МОЛОЧНАЯ СН вар п/о 0.45кг 8шт.  ОСТАНКИНО</v>
          </cell>
          <cell r="D218">
            <v>344</v>
          </cell>
          <cell r="F218">
            <v>344</v>
          </cell>
        </row>
        <row r="219">
          <cell r="A219" t="str">
            <v>6596 РУССКАЯ СН вар п/о  ОСТАНКИНО</v>
          </cell>
          <cell r="D219">
            <v>14.35</v>
          </cell>
          <cell r="F219">
            <v>14.35</v>
          </cell>
        </row>
        <row r="220">
          <cell r="A220" t="str">
            <v>6597 РУССКАЯ СН вар п/о 0.45кг 8шт.  ОСТАНКИНО</v>
          </cell>
          <cell r="D220">
            <v>71</v>
          </cell>
          <cell r="F220">
            <v>71</v>
          </cell>
        </row>
        <row r="221">
          <cell r="A221" t="str">
            <v>6601 ГОВЯЖЬИ СН сос п/о мгс 1*6  ОСТАНКИНО</v>
          </cell>
          <cell r="D221">
            <v>236</v>
          </cell>
          <cell r="F221">
            <v>236</v>
          </cell>
        </row>
        <row r="222">
          <cell r="A222" t="str">
            <v>6606 СЫТНЫЕ Папа может сар б/о мгс 1*3 45с  ОСТАНКИНО</v>
          </cell>
          <cell r="D222">
            <v>189</v>
          </cell>
          <cell r="F222">
            <v>189</v>
          </cell>
        </row>
        <row r="223">
          <cell r="A223" t="str">
            <v>6636 БАЛЫКОВАЯ СН в/к п/о 0,35кг 8шт  ОСТАНКИНО</v>
          </cell>
          <cell r="D223">
            <v>61</v>
          </cell>
          <cell r="F223">
            <v>61</v>
          </cell>
        </row>
        <row r="224">
          <cell r="A224" t="str">
            <v>6641 СЛИВОЧНЫЕ ПМ сос п/о мгс 0,41кг 10шт.  ОСТАНКИНО</v>
          </cell>
          <cell r="D224">
            <v>1341</v>
          </cell>
          <cell r="F224">
            <v>1341</v>
          </cell>
        </row>
        <row r="225">
          <cell r="A225" t="str">
            <v>6642 СОЧНЫЙ ГРИЛЬ ПМ сос п/о мгс 0,41кг 8шт.  ОСТАНКИНО</v>
          </cell>
          <cell r="D225">
            <v>1734</v>
          </cell>
          <cell r="F225">
            <v>1734</v>
          </cell>
        </row>
        <row r="226">
          <cell r="A226" t="str">
            <v>6644 СОЧНЫЕ ПМ сос п/о мгс 0,41кг 10шт.  ОСТАНКИНО</v>
          </cell>
          <cell r="D226">
            <v>103</v>
          </cell>
          <cell r="F226">
            <v>103</v>
          </cell>
        </row>
        <row r="227">
          <cell r="A227" t="str">
            <v>6646 СОСИСКА.РУ сос ц/о в/у 1/300 8шт.  ОСТАНКИНО</v>
          </cell>
          <cell r="D227">
            <v>54</v>
          </cell>
          <cell r="F227">
            <v>54</v>
          </cell>
        </row>
        <row r="228">
          <cell r="A228" t="str">
            <v>6648 СОЧНЫЕ Папа может сар п/о мгс 1*3  ОСТАНКИНО</v>
          </cell>
          <cell r="D228">
            <v>67</v>
          </cell>
          <cell r="F228">
            <v>67</v>
          </cell>
        </row>
        <row r="229">
          <cell r="A229" t="str">
            <v>6650 СОЧНЫЕ С СЫРОМ ПМ сар п/о мгс 1*3  ОСТАНКИНО</v>
          </cell>
          <cell r="D229">
            <v>54</v>
          </cell>
          <cell r="F229">
            <v>54</v>
          </cell>
        </row>
        <row r="230">
          <cell r="A230" t="str">
            <v>6652 ШПИКАЧКИ СОЧНЫЕ С БЕКОНОМ п/о мгс 1*3  ОСТАНКИНО</v>
          </cell>
          <cell r="D230">
            <v>49</v>
          </cell>
          <cell r="F230">
            <v>49</v>
          </cell>
        </row>
        <row r="231">
          <cell r="A231" t="str">
            <v>6658 АРОМАТНАЯ С ЧЕСНОЧКОМ СН в/к мтс 0.330кг  ОСТАНКИНО</v>
          </cell>
          <cell r="D231">
            <v>146</v>
          </cell>
          <cell r="F231">
            <v>146</v>
          </cell>
        </row>
        <row r="232">
          <cell r="A232" t="str">
            <v>6683 СЕРВЕЛАТ ЗЕРНИСТЫЙ ПМ в/к в/у 0,35кг  ОСТАНКИНО</v>
          </cell>
          <cell r="D232">
            <v>5265</v>
          </cell>
          <cell r="F232">
            <v>5272</v>
          </cell>
        </row>
        <row r="233">
          <cell r="A233" t="str">
            <v>6684 СЕРВЕЛАТ КАРЕЛЬСКИЙ ПМ в/к в/у 0.28кг  ОСТАНКИНО</v>
          </cell>
          <cell r="D233">
            <v>3252</v>
          </cell>
          <cell r="F233">
            <v>3262</v>
          </cell>
        </row>
        <row r="234">
          <cell r="A234" t="str">
            <v>6689 СЕРВЕЛАТ ОХОТНИЧИЙ ПМ в/к в/у 0,35кг 8шт  ОСТАНКИНО</v>
          </cell>
          <cell r="D234">
            <v>4435</v>
          </cell>
          <cell r="F234">
            <v>4446</v>
          </cell>
        </row>
        <row r="235">
          <cell r="A235" t="str">
            <v>6692 СЕРВЕЛАТ ПРИМА в/к в/у 0.28кг 8шт.  ОСТАНКИНО</v>
          </cell>
          <cell r="D235">
            <v>882</v>
          </cell>
          <cell r="F235">
            <v>882</v>
          </cell>
        </row>
        <row r="236">
          <cell r="A236" t="str">
            <v>6697 СЕРВЕЛАТ ФИНСКИЙ ПМ в/к в/у 0,35кг 8шт.  ОСТАНКИНО</v>
          </cell>
          <cell r="D236">
            <v>5457</v>
          </cell>
          <cell r="F236">
            <v>5465</v>
          </cell>
        </row>
        <row r="237">
          <cell r="A237" t="str">
            <v>7001 Грудинка Особая Мясной Посол (Панский дворик МХ)  МК</v>
          </cell>
          <cell r="D237">
            <v>41</v>
          </cell>
          <cell r="F237">
            <v>42.13</v>
          </cell>
        </row>
        <row r="238">
          <cell r="A238" t="str">
            <v>7004 Окорок Губернский в/к Мясной Посол (Панский дворик)  МК</v>
          </cell>
          <cell r="D238">
            <v>4</v>
          </cell>
          <cell r="F238">
            <v>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221</v>
          </cell>
          <cell r="F239">
            <v>221</v>
          </cell>
        </row>
        <row r="240">
          <cell r="A240" t="str">
            <v>БАЛЫК С/К ЧЕРНЫЙ КАБАН НАРЕЗ 95ГР МГА МЯСН ПРОД КАТ. А  Клин</v>
          </cell>
          <cell r="D240">
            <v>38</v>
          </cell>
          <cell r="F240">
            <v>38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208</v>
          </cell>
          <cell r="F241">
            <v>208</v>
          </cell>
        </row>
        <row r="242">
          <cell r="A242" t="str">
            <v>Бекон Черный Кабан сырокопченый 95 г  Клин</v>
          </cell>
          <cell r="D242">
            <v>60</v>
          </cell>
          <cell r="F242">
            <v>60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497</v>
          </cell>
        </row>
        <row r="244">
          <cell r="A244" t="str">
            <v>БОНУС_Колбаса вареная Филейская ТМ Вязанка. ВЕС  ПОКОМ</v>
          </cell>
          <cell r="F244">
            <v>524.02300000000002</v>
          </cell>
        </row>
        <row r="245">
          <cell r="A245" t="str">
            <v>БОНУС_Колбаса Мясорубская с рубленой грудинкой 0,35кг срез ТМ Стародворье  ПОКОМ</v>
          </cell>
          <cell r="F245">
            <v>349</v>
          </cell>
        </row>
        <row r="246">
          <cell r="A246" t="str">
            <v>БОНУС_Колбаса Мясорубская с рубленой грудинкой ВЕС ТМ Стародворье  ПОКОМ</v>
          </cell>
          <cell r="F246">
            <v>297.77800000000002</v>
          </cell>
        </row>
        <row r="247">
          <cell r="A247" t="str">
            <v>БОНУС_Мини-сосиски в тесте "Фрайпики" 1,8кг ВЕС,  ПОКОМ</v>
          </cell>
          <cell r="F247">
            <v>275.50200000000001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425</v>
          </cell>
        </row>
        <row r="249">
          <cell r="A249" t="str">
            <v>БОНУС_Сосиски Баварские,  0.42кг,ПОКОМ</v>
          </cell>
          <cell r="F249">
            <v>1351</v>
          </cell>
        </row>
        <row r="250">
          <cell r="A250" t="str">
            <v>Бутербродная вареная 0,47 кг шт.  СПК</v>
          </cell>
          <cell r="D250">
            <v>29</v>
          </cell>
          <cell r="F250">
            <v>29</v>
          </cell>
        </row>
        <row r="251">
          <cell r="A251" t="str">
            <v>Вареники замороженные "Благолепные" с картофелем и грибами. ВЕС  ПОКОМ</v>
          </cell>
          <cell r="D251">
            <v>5</v>
          </cell>
          <cell r="F251">
            <v>155.501</v>
          </cell>
        </row>
        <row r="252">
          <cell r="A252" t="str">
            <v>Вацлавская вареная 400 гр.шт.  СПК</v>
          </cell>
          <cell r="D252">
            <v>10</v>
          </cell>
          <cell r="F252">
            <v>10</v>
          </cell>
        </row>
        <row r="253">
          <cell r="A253" t="str">
            <v>Вацлавская вареная ВЕС СПК</v>
          </cell>
          <cell r="D253">
            <v>4</v>
          </cell>
          <cell r="F253">
            <v>4</v>
          </cell>
        </row>
        <row r="254">
          <cell r="A254" t="str">
            <v>Вацлавская п/к (черева) 390 гр.шт. термоус.пак  СПК</v>
          </cell>
          <cell r="D254">
            <v>11</v>
          </cell>
          <cell r="F254">
            <v>11</v>
          </cell>
        </row>
        <row r="255">
          <cell r="A255" t="str">
            <v>Ветчина Вацлавская 400 гр.шт.  СПК</v>
          </cell>
          <cell r="D255">
            <v>8</v>
          </cell>
          <cell r="F255">
            <v>8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149</v>
          </cell>
          <cell r="F256">
            <v>149</v>
          </cell>
        </row>
        <row r="257">
          <cell r="A257" t="str">
            <v>ВЫВЕДЕНА.Наггетсы из печи 0,25кг ТМ Вязанка ТС Наггетсы замор.  ПОКОМ</v>
          </cell>
          <cell r="F257">
            <v>1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2</v>
          </cell>
          <cell r="F258">
            <v>236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1035</v>
          </cell>
          <cell r="F259">
            <v>2830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1348</v>
          </cell>
          <cell r="F260">
            <v>2241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96</v>
          </cell>
          <cell r="F261">
            <v>788</v>
          </cell>
        </row>
        <row r="262">
          <cell r="A262" t="str">
            <v>Готовые чебуреки Сочный мегачебурек.Готовые жареные.ВЕС  ПОКОМ</v>
          </cell>
          <cell r="F262">
            <v>24.6</v>
          </cell>
        </row>
        <row r="263">
          <cell r="A263" t="str">
            <v>Дельгаро с/в "Эликатессе" 140 гр.шт.  СПК</v>
          </cell>
          <cell r="D263">
            <v>111</v>
          </cell>
          <cell r="F263">
            <v>111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142</v>
          </cell>
          <cell r="F264">
            <v>142</v>
          </cell>
        </row>
        <row r="265">
          <cell r="A265" t="str">
            <v>Докторская вареная в/с 0,47 кг шт.  СПК</v>
          </cell>
          <cell r="D265">
            <v>7</v>
          </cell>
          <cell r="F265">
            <v>7</v>
          </cell>
        </row>
        <row r="266">
          <cell r="A266" t="str">
            <v>Докторская вареная термоус.пак. "Высокий вкус"  СПК</v>
          </cell>
          <cell r="D266">
            <v>208.875</v>
          </cell>
          <cell r="F266">
            <v>258.875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204</v>
          </cell>
          <cell r="F267">
            <v>204</v>
          </cell>
        </row>
        <row r="268">
          <cell r="A268" t="str">
            <v>Жар-боллы с курочкой и сыром, ВЕС  ПОКОМ</v>
          </cell>
          <cell r="D268">
            <v>3</v>
          </cell>
          <cell r="F268">
            <v>281.80099999999999</v>
          </cell>
        </row>
        <row r="269">
          <cell r="A269" t="str">
            <v>Жар-ладушки с клубникой и вишней. Жареные с начинкой.ВЕС  ПОКОМ</v>
          </cell>
          <cell r="F269">
            <v>22.2</v>
          </cell>
        </row>
        <row r="270">
          <cell r="A270" t="str">
            <v>Жар-ладушки с мясом, картофелем и грибами. ВЕС  ПОКОМ</v>
          </cell>
          <cell r="F270">
            <v>79.8</v>
          </cell>
        </row>
        <row r="271">
          <cell r="A271" t="str">
            <v>Жар-ладушки с мясом. ВЕС  ПОКОМ</v>
          </cell>
          <cell r="F271">
            <v>331.3</v>
          </cell>
        </row>
        <row r="272">
          <cell r="A272" t="str">
            <v>Жар-ладушки с яблоком и грушей, ВЕС  ПОКОМ</v>
          </cell>
          <cell r="D272">
            <v>3.7</v>
          </cell>
          <cell r="F272">
            <v>92.501000000000005</v>
          </cell>
        </row>
        <row r="273">
          <cell r="A273" t="str">
            <v>Жар-мени с картофелем и сочной грудинкой. ВЕС  ПОКОМ</v>
          </cell>
          <cell r="F273">
            <v>15.7</v>
          </cell>
        </row>
        <row r="274">
          <cell r="A274" t="str">
            <v>Карбонад Юбилейный термоус.пак.  СПК</v>
          </cell>
          <cell r="D274">
            <v>47.4</v>
          </cell>
          <cell r="F274">
            <v>47.4</v>
          </cell>
        </row>
        <row r="275">
          <cell r="A275" t="str">
            <v>Классика с/к 235 гр.шт. "Высокий вкус"  СПК</v>
          </cell>
          <cell r="D275">
            <v>254</v>
          </cell>
          <cell r="F275">
            <v>254</v>
          </cell>
        </row>
        <row r="276">
          <cell r="A276" t="str">
            <v>Классическая с/к "Сибирский стандарт" 560 гр.шт.  СПК</v>
          </cell>
          <cell r="D276">
            <v>2124</v>
          </cell>
          <cell r="F276">
            <v>4024</v>
          </cell>
        </row>
        <row r="277">
          <cell r="A277" t="str">
            <v>КЛБ С/В ВАЛЕТТА НАРЕЗ 85ГР МГА  Клин</v>
          </cell>
          <cell r="D277">
            <v>38</v>
          </cell>
          <cell r="F277">
            <v>38</v>
          </cell>
        </row>
        <row r="278">
          <cell r="A278" t="str">
            <v>КЛБ С/К БРАУНШВЕЙКСКАЯ ПОЛУСУХ. МЯСН. ПРОД.КАТ.А В/У 300 гр  Клин</v>
          </cell>
          <cell r="D278">
            <v>17</v>
          </cell>
          <cell r="F278">
            <v>17</v>
          </cell>
        </row>
        <row r="279">
          <cell r="A279" t="str">
            <v>КЛБ С/К ЗЕРНИСТАЯ МЯСН. ПРОД.КАТ.Б В/У 300 гр  Клин</v>
          </cell>
          <cell r="D279">
            <v>11</v>
          </cell>
          <cell r="F279">
            <v>11</v>
          </cell>
        </row>
        <row r="280">
          <cell r="A280" t="str">
            <v>КЛБ С/К ИСПАНСКАЯ 280г  Клин</v>
          </cell>
          <cell r="D280">
            <v>24</v>
          </cell>
          <cell r="F280">
            <v>24</v>
          </cell>
        </row>
        <row r="281">
          <cell r="A281" t="str">
            <v>КЛБ С/К ИТАЛЬЯНСКАЯ 300Г В/У МЯСН. ПРОД  Клин</v>
          </cell>
          <cell r="D281">
            <v>93</v>
          </cell>
          <cell r="F281">
            <v>93</v>
          </cell>
        </row>
        <row r="282">
          <cell r="A282" t="str">
            <v>КЛБ С/К КОНЬЯЧНАЯ 210Г В/У МЯСН ПРОД ЧК  Клин</v>
          </cell>
          <cell r="D282">
            <v>56</v>
          </cell>
          <cell r="F282">
            <v>56</v>
          </cell>
        </row>
        <row r="283">
          <cell r="A283" t="str">
            <v>КЛБ С/К МИНИ-САЛЯМИ 300 г  Клин</v>
          </cell>
          <cell r="D283">
            <v>49</v>
          </cell>
          <cell r="F283">
            <v>49</v>
          </cell>
        </row>
        <row r="284">
          <cell r="A284" t="str">
            <v>КЛБ С/К ПАРМЕ НАРЕЗ 85ГР МГА  Клин</v>
          </cell>
          <cell r="D284">
            <v>73</v>
          </cell>
          <cell r="F284">
            <v>73</v>
          </cell>
        </row>
        <row r="285">
          <cell r="A285" t="str">
            <v>КЛБ С/К САЛЬЧИЧОН 280Г В/У МЯСН ПРОД ЧК  Клин</v>
          </cell>
          <cell r="D285">
            <v>10</v>
          </cell>
          <cell r="F285">
            <v>10</v>
          </cell>
        </row>
        <row r="286">
          <cell r="A286" t="str">
            <v>КЛБ С/К САЛЬЧИЧОН НАРЕЗ 95Г МГА МЯСН ПРОД ЧК  Клин</v>
          </cell>
          <cell r="D286">
            <v>10</v>
          </cell>
          <cell r="F286">
            <v>10</v>
          </cell>
        </row>
        <row r="287">
          <cell r="A287" t="str">
            <v>КЛБ С/К САЛЯМИ ВЕНСКАЯ В/У 300Г  Клин</v>
          </cell>
          <cell r="D287">
            <v>53</v>
          </cell>
          <cell r="F287">
            <v>53</v>
          </cell>
        </row>
        <row r="288">
          <cell r="A288" t="str">
            <v>КЛБ С/К СЕРВЕЛАТ ЧЕРНЫЙ КАБАН 210Г В/У МЯСН ПРОД  Клин</v>
          </cell>
          <cell r="D288">
            <v>23</v>
          </cell>
          <cell r="F288">
            <v>23</v>
          </cell>
        </row>
        <row r="289">
          <cell r="A289" t="str">
            <v>КЛБ С/К СЕРВЕЛАТ ЧЕРНЫЙ КАБАН ВЕС В/У МЯСН ПРОД  Клин</v>
          </cell>
          <cell r="D289">
            <v>17</v>
          </cell>
          <cell r="F289">
            <v>17</v>
          </cell>
        </row>
        <row r="290">
          <cell r="A290" t="str">
            <v>КЛБ С/К ЧЕРНЫЙ КАБАН В/У 300ГР  Клин</v>
          </cell>
          <cell r="D290">
            <v>60</v>
          </cell>
          <cell r="F290">
            <v>60</v>
          </cell>
        </row>
        <row r="291">
          <cell r="A291" t="str">
            <v>Колбаски БОЛЬШИЕ МЯСЬОНЫ с/к "Сибирский стандарт" 0,3 кг.шт. (в ср.защ.атм.)  СПК</v>
          </cell>
          <cell r="D291">
            <v>2150</v>
          </cell>
          <cell r="F291">
            <v>2150</v>
          </cell>
        </row>
        <row r="292">
          <cell r="A292" t="str">
            <v>Колбаски Добре Кабанчики Бекон 70 гр., в/к,  ЮНИТЕКС</v>
          </cell>
          <cell r="D292">
            <v>15</v>
          </cell>
          <cell r="F292">
            <v>15</v>
          </cell>
        </row>
        <row r="293">
          <cell r="A293" t="str">
            <v>Колбаски Добре Кабанчики Оригинальные 70 гр., в/к,  ЮНИТЕКС</v>
          </cell>
          <cell r="D293">
            <v>15</v>
          </cell>
          <cell r="F293">
            <v>15</v>
          </cell>
        </row>
        <row r="294">
          <cell r="A294" t="str">
            <v>Колбаски Добре Кабанчики Терияки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Халапеньо 70 гр., в/к,  ЮНИТЕКС</v>
          </cell>
          <cell r="D295">
            <v>15</v>
          </cell>
          <cell r="F295">
            <v>15</v>
          </cell>
        </row>
        <row r="296">
          <cell r="A296" t="str">
            <v>Колбаски Добре Кабанчики Чоризо 70 гр., в/к,  ЮНИТЕКС</v>
          </cell>
          <cell r="D296">
            <v>15</v>
          </cell>
          <cell r="F296">
            <v>15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1324</v>
          </cell>
          <cell r="F297">
            <v>1324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1170</v>
          </cell>
          <cell r="F298">
            <v>1170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636</v>
          </cell>
          <cell r="F299">
            <v>636</v>
          </cell>
        </row>
        <row r="300">
          <cell r="A300" t="str">
            <v>Круггетсы с сырным соусом ТМ Горячая штучка 0,25 кг зам  ПОКОМ</v>
          </cell>
          <cell r="D300">
            <v>32</v>
          </cell>
          <cell r="F300">
            <v>949</v>
          </cell>
        </row>
        <row r="301">
          <cell r="A301" t="str">
            <v>Круггетсы сочные ТМ Горячая штучка ТС Круггетсы 0,25 кг зам  ПОКОМ</v>
          </cell>
          <cell r="D301">
            <v>2024</v>
          </cell>
          <cell r="F301">
            <v>2684</v>
          </cell>
        </row>
        <row r="302">
          <cell r="A302" t="str">
            <v>Ла Фаворте с/в "Эликатессе" 140 гр.шт.  СПК</v>
          </cell>
          <cell r="D302">
            <v>140</v>
          </cell>
          <cell r="F302">
            <v>140</v>
          </cell>
        </row>
        <row r="303">
          <cell r="A303" t="str">
            <v>Ливерная Печеночная "Просто выгодно" 0,3 кг.шт.  СПК</v>
          </cell>
          <cell r="D303">
            <v>42</v>
          </cell>
          <cell r="F303">
            <v>42</v>
          </cell>
        </row>
        <row r="304">
          <cell r="A304" t="str">
            <v>Любительская вареная термоус.пак. "Высокий вкус"  СПК</v>
          </cell>
          <cell r="D304">
            <v>237</v>
          </cell>
          <cell r="F304">
            <v>237</v>
          </cell>
        </row>
        <row r="305">
          <cell r="A305" t="str">
            <v>Мини-сосиски в тесте "Фрайпики" 1,8кг ВЕС,  ПОКОМ</v>
          </cell>
          <cell r="F305">
            <v>28.8</v>
          </cell>
        </row>
        <row r="306">
          <cell r="A306" t="str">
            <v>Мини-сосиски в тесте "Фрайпики" 3,7кг ВЕС,  ПОКОМ</v>
          </cell>
          <cell r="D306">
            <v>5</v>
          </cell>
          <cell r="F306">
            <v>312.50099999999998</v>
          </cell>
        </row>
        <row r="307">
          <cell r="A307" t="str">
            <v>Московская С/К п/с МП в/у порц. нарезка 200 г г/т  ТАВР</v>
          </cell>
          <cell r="D307">
            <v>16</v>
          </cell>
          <cell r="F307">
            <v>16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35</v>
          </cell>
          <cell r="F308">
            <v>2294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30</v>
          </cell>
          <cell r="F309">
            <v>1907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33</v>
          </cell>
          <cell r="F310">
            <v>1921</v>
          </cell>
        </row>
        <row r="311">
          <cell r="A311" t="str">
            <v>Наггетсы хрустящие п/ф ВЕС ПОКОМ</v>
          </cell>
          <cell r="F311">
            <v>329</v>
          </cell>
        </row>
        <row r="312">
          <cell r="A312" t="str">
            <v>Окорок Черный Кабан, 95г (нар), Категории А  Клин</v>
          </cell>
          <cell r="D312">
            <v>43</v>
          </cell>
          <cell r="F312">
            <v>43</v>
          </cell>
        </row>
        <row r="313">
          <cell r="A313" t="str">
            <v>Оригинальная с перцем с/к  СПК</v>
          </cell>
          <cell r="D313">
            <v>715.1</v>
          </cell>
          <cell r="F313">
            <v>2715.1</v>
          </cell>
        </row>
        <row r="314">
          <cell r="A314" t="str">
            <v>Оригинальная с перцем с/к "Сибирский стандарт" 560 гр.шт.  СПК</v>
          </cell>
          <cell r="D314">
            <v>2484</v>
          </cell>
          <cell r="F314">
            <v>3684</v>
          </cell>
        </row>
        <row r="315">
          <cell r="A315" t="str">
            <v>Особая вареная  СПК</v>
          </cell>
          <cell r="D315">
            <v>10</v>
          </cell>
          <cell r="F315">
            <v>10</v>
          </cell>
        </row>
        <row r="316">
          <cell r="A316" t="str">
            <v>Пельмени Grandmeni со сливочным маслом Горячая штучка 0,75 кг ПОКОМ</v>
          </cell>
          <cell r="D316">
            <v>32</v>
          </cell>
          <cell r="F316">
            <v>651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114</v>
          </cell>
        </row>
        <row r="318">
          <cell r="A318" t="str">
            <v>Пельмени Бигбули #МЕГАВКУСИЩЕ с сочной грудинкой 0,9 кг  ПОКОМ</v>
          </cell>
          <cell r="D318">
            <v>16</v>
          </cell>
          <cell r="F318">
            <v>814</v>
          </cell>
        </row>
        <row r="319">
          <cell r="A319" t="str">
            <v>Пельмени Бигбули с мясом, Горячая штучка 0,43кг  ПОКОМ</v>
          </cell>
          <cell r="D319">
            <v>3</v>
          </cell>
          <cell r="F319">
            <v>125</v>
          </cell>
        </row>
        <row r="320">
          <cell r="A320" t="str">
            <v>Пельмени Бигбули с мясом, Горячая штучка 0,9кг  ПОКОМ</v>
          </cell>
          <cell r="D320">
            <v>723</v>
          </cell>
          <cell r="F320">
            <v>1097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D321">
            <v>32</v>
          </cell>
          <cell r="F321">
            <v>1237</v>
          </cell>
        </row>
        <row r="322">
          <cell r="A322" t="str">
            <v>Пельмени Бигбули со сливочным маслом #МЕГАМАСЛИЩЕ Горячая штучка 0,9 кг  ПОКОМ</v>
          </cell>
          <cell r="D322">
            <v>3</v>
          </cell>
          <cell r="F322">
            <v>269</v>
          </cell>
        </row>
        <row r="323">
          <cell r="A323" t="str">
            <v>Пельмени Бульмени с говядиной и свининой Горячая шт. 0,9 кг  ПОКОМ</v>
          </cell>
          <cell r="D323">
            <v>8</v>
          </cell>
          <cell r="F323">
            <v>1282</v>
          </cell>
        </row>
        <row r="324">
          <cell r="A324" t="str">
            <v>Пельмени Бульмени с говядиной и свининой Горячая штучка 0,43  ПОКОМ</v>
          </cell>
          <cell r="D324">
            <v>2</v>
          </cell>
          <cell r="F324">
            <v>972</v>
          </cell>
        </row>
        <row r="325">
          <cell r="A325" t="str">
            <v>Пельмени Бульмени с говядиной и свининой Наваристые Горячая штучка ВЕС  ПОКОМ</v>
          </cell>
          <cell r="F325">
            <v>1705</v>
          </cell>
        </row>
        <row r="326">
          <cell r="A326" t="str">
            <v>Пельмени Бульмени со сливочным маслом Горячая штучка 0,9 кг  ПОКОМ</v>
          </cell>
          <cell r="D326">
            <v>30</v>
          </cell>
          <cell r="F326">
            <v>3121</v>
          </cell>
        </row>
        <row r="327">
          <cell r="A327" t="str">
            <v>Пельмени Бульмени со сливочным маслом ТМ Горячая шт. 0,43 кг  ПОКОМ</v>
          </cell>
          <cell r="D327">
            <v>3</v>
          </cell>
          <cell r="F327">
            <v>1155</v>
          </cell>
        </row>
        <row r="328">
          <cell r="A328" t="str">
            <v>Пельмени Быстромени сфера, ВЕС  ПОКОМ</v>
          </cell>
          <cell r="F328">
            <v>5</v>
          </cell>
        </row>
        <row r="329">
          <cell r="A329" t="str">
            <v>Пельмени Вл.Стандарт с говядиной и свининой шт. 0,8 кг ТМ Владимирский стандарт   ПОКОМ</v>
          </cell>
          <cell r="F329">
            <v>6</v>
          </cell>
        </row>
        <row r="330">
          <cell r="A330" t="str">
            <v>Пельмени Левантские ТМ Особый рецепт 0,8 кг  ПОКОМ</v>
          </cell>
          <cell r="F330">
            <v>29</v>
          </cell>
        </row>
        <row r="331">
          <cell r="A331" t="str">
            <v>Пельмени Мясорубские ТМ Стародворье фоупак равиоли 0,7 кг  ПОКОМ</v>
          </cell>
          <cell r="D331">
            <v>8</v>
          </cell>
          <cell r="F331">
            <v>1490</v>
          </cell>
        </row>
        <row r="332">
          <cell r="A332" t="str">
            <v>Пельмени Отборные из свинины и говядины 0,9 кг ТМ Стародворье ТС Медвежье ушко  ПОКОМ</v>
          </cell>
          <cell r="D332">
            <v>5</v>
          </cell>
          <cell r="F332">
            <v>321</v>
          </cell>
        </row>
        <row r="333">
          <cell r="A333" t="str">
            <v>Пельмени Отборные с говядиной 0,43 кг ТМ Стародворье ТС Медвежье ушко</v>
          </cell>
          <cell r="F333">
            <v>8</v>
          </cell>
        </row>
        <row r="334">
          <cell r="A334" t="str">
            <v>Пельмени Отборные с говядиной 0,9 кг НОВА ТМ Стародворье ТС Медвежье ушко  ПОКОМ</v>
          </cell>
          <cell r="D334">
            <v>1</v>
          </cell>
          <cell r="F334">
            <v>62</v>
          </cell>
        </row>
        <row r="335">
          <cell r="A335" t="str">
            <v>Пельмени Отборные с говядиной и свининой 0,43 кг ТМ Стародворье ТС Медвежье ушко</v>
          </cell>
          <cell r="F335">
            <v>36</v>
          </cell>
        </row>
        <row r="336">
          <cell r="A336" t="str">
            <v>Пельмени С говядиной и свининой, ВЕС, сфера пуговки Мясная Галерея  ПОКОМ</v>
          </cell>
          <cell r="F336">
            <v>695.00099999999998</v>
          </cell>
        </row>
        <row r="337">
          <cell r="A337" t="str">
            <v>Пельмени Со свининой и говядиной ТМ Особый рецепт Любимая ложка 1,0 кг  ПОКОМ</v>
          </cell>
          <cell r="F337">
            <v>870</v>
          </cell>
        </row>
        <row r="338">
          <cell r="A338" t="str">
            <v>Пельмени Сочные сфера 0,9 кг ТМ Стародворье ПОКОМ</v>
          </cell>
          <cell r="D338">
            <v>16</v>
          </cell>
          <cell r="F338">
            <v>1177</v>
          </cell>
        </row>
        <row r="339">
          <cell r="A339" t="str">
            <v>Пипперони с/к "Эликатессе" 0,10 кг.шт.  СПК</v>
          </cell>
          <cell r="D339">
            <v>12</v>
          </cell>
          <cell r="F339">
            <v>12</v>
          </cell>
        </row>
        <row r="340">
          <cell r="A340" t="str">
            <v>Пипперони с/к "Эликатессе" 0,20 кг.шт.  СПК</v>
          </cell>
          <cell r="D340">
            <v>14</v>
          </cell>
          <cell r="F340">
            <v>14</v>
          </cell>
        </row>
        <row r="341">
          <cell r="A341" t="str">
            <v>По-Австрийски с/к 260 гр.шт. "Высокий вкус"  СПК</v>
          </cell>
          <cell r="D341">
            <v>138</v>
          </cell>
          <cell r="F341">
            <v>138</v>
          </cell>
        </row>
        <row r="342">
          <cell r="A342" t="str">
            <v>Покровская вареная 0,47 кг шт.  СПК</v>
          </cell>
          <cell r="D342">
            <v>20</v>
          </cell>
          <cell r="F342">
            <v>20</v>
          </cell>
        </row>
        <row r="343">
          <cell r="A343" t="str">
            <v>Праздничная с/к "Сибирский стандарт" 560 гр.шт.  СПК</v>
          </cell>
          <cell r="D343">
            <v>2052</v>
          </cell>
          <cell r="F343">
            <v>3952</v>
          </cell>
        </row>
        <row r="344">
          <cell r="A344" t="str">
            <v>Салями Трюфель с/в "Эликатессе" 0,16 кг.шт.  СПК</v>
          </cell>
          <cell r="D344">
            <v>136</v>
          </cell>
          <cell r="F344">
            <v>136</v>
          </cell>
        </row>
        <row r="345">
          <cell r="A345" t="str">
            <v>Салями Финская с/к 235 гр.шт. "Высокий вкус"  СПК</v>
          </cell>
          <cell r="D345">
            <v>96</v>
          </cell>
          <cell r="F345">
            <v>96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226</v>
          </cell>
          <cell r="F346">
            <v>326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146</v>
          </cell>
          <cell r="F347">
            <v>146</v>
          </cell>
        </row>
        <row r="348">
          <cell r="A348" t="str">
            <v>Сем.трад.Ветчина закусочная МП г/т  ТАВР</v>
          </cell>
          <cell r="D348">
            <v>6.8</v>
          </cell>
          <cell r="F348">
            <v>6.8</v>
          </cell>
        </row>
        <row r="349">
          <cell r="A349" t="str">
            <v>Сем.трад.Куринка вареная из мяса птицы 3 с г/т  ТАВР</v>
          </cell>
          <cell r="D349">
            <v>16</v>
          </cell>
          <cell r="F349">
            <v>16</v>
          </cell>
        </row>
        <row r="350">
          <cell r="A350" t="str">
            <v>Сем.трад.Ливерная печеночная МП 300 г г/т (C)  ТАВР</v>
          </cell>
          <cell r="D350">
            <v>10</v>
          </cell>
          <cell r="F350">
            <v>10</v>
          </cell>
        </row>
        <row r="351">
          <cell r="A351" t="str">
            <v>Сем.трад.Сервелат киевский п/к МП в/у г/т (С)  ТАВР</v>
          </cell>
          <cell r="D351">
            <v>7</v>
          </cell>
          <cell r="F351">
            <v>7</v>
          </cell>
        </row>
        <row r="352">
          <cell r="A352" t="str">
            <v>Сем.трад.Сосиски столовые из мяса птицы 3с м/а 1 кг г/т  ТАВР</v>
          </cell>
          <cell r="D352">
            <v>3</v>
          </cell>
          <cell r="F352">
            <v>3</v>
          </cell>
        </row>
        <row r="353">
          <cell r="A353" t="str">
            <v>Сем.трад.Экстра вареная из мяса птицы 3 с(обол.сонет) г/т  ТАВР</v>
          </cell>
          <cell r="D353">
            <v>4</v>
          </cell>
          <cell r="F353">
            <v>4</v>
          </cell>
        </row>
        <row r="354">
          <cell r="A354" t="str">
            <v>Семейная с чесночком вареная (СПК+СКМ)  СПК</v>
          </cell>
          <cell r="D354">
            <v>625</v>
          </cell>
          <cell r="F354">
            <v>625</v>
          </cell>
        </row>
        <row r="355">
          <cell r="A355" t="str">
            <v>Семейная с чесночком Экстра вареная  СПК</v>
          </cell>
          <cell r="D355">
            <v>120.5</v>
          </cell>
          <cell r="F355">
            <v>120.5</v>
          </cell>
        </row>
        <row r="356">
          <cell r="A356" t="str">
            <v>Семейная с чесночком Экстра вареная 0,5 кг.шт.  СПК</v>
          </cell>
          <cell r="D356">
            <v>10</v>
          </cell>
          <cell r="F356">
            <v>10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56</v>
          </cell>
          <cell r="F357">
            <v>56</v>
          </cell>
        </row>
        <row r="358">
          <cell r="A358" t="str">
            <v>Сервелат Финский в/к 0,38 кг.шт. термофор.пак.  СПК</v>
          </cell>
          <cell r="D358">
            <v>36</v>
          </cell>
          <cell r="F358">
            <v>36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25</v>
          </cell>
          <cell r="F359">
            <v>25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286</v>
          </cell>
          <cell r="F360">
            <v>286</v>
          </cell>
        </row>
        <row r="361">
          <cell r="A361" t="str">
            <v>Сибирская особая с/к 0,235 кг шт.  СПК</v>
          </cell>
          <cell r="D361">
            <v>307</v>
          </cell>
          <cell r="F361">
            <v>307</v>
          </cell>
        </row>
        <row r="362">
          <cell r="A362" t="str">
            <v>Славянская п/к 0,38 кг шт.термофор.пак.  СПК</v>
          </cell>
          <cell r="D362">
            <v>19</v>
          </cell>
          <cell r="F362">
            <v>19</v>
          </cell>
        </row>
        <row r="363">
          <cell r="A363" t="str">
            <v>Снеки  ЖАР-мени ВЕС. рубленые в тесте замор.  ПОКОМ</v>
          </cell>
          <cell r="F363">
            <v>209.70099999999999</v>
          </cell>
        </row>
        <row r="364">
          <cell r="A364" t="str">
            <v>СОС МОЛОЧНЫЕ 470Г МГА МЯСН. ПРОД.КАТ.Б  Клин</v>
          </cell>
          <cell r="D364">
            <v>21</v>
          </cell>
          <cell r="F364">
            <v>21</v>
          </cell>
        </row>
        <row r="365">
          <cell r="A365" t="str">
            <v>Сосиски "Баварские" 0,36 кг.шт. вак.упак.  СПК</v>
          </cell>
          <cell r="D365">
            <v>25</v>
          </cell>
          <cell r="F365">
            <v>25</v>
          </cell>
        </row>
        <row r="366">
          <cell r="A366" t="str">
            <v>Сосиски "БОЛЬШАЯ сосиска" "Сибирский стандарт" (лоток с ср.защ.атм.)  СПК</v>
          </cell>
          <cell r="D366">
            <v>696</v>
          </cell>
          <cell r="F366">
            <v>796</v>
          </cell>
        </row>
        <row r="367">
          <cell r="A367" t="str">
            <v>Сосиски "Молочные" 0,36 кг.шт. вак.упак.  СПК</v>
          </cell>
          <cell r="D367">
            <v>21</v>
          </cell>
          <cell r="F367">
            <v>21</v>
          </cell>
        </row>
        <row r="368">
          <cell r="A368" t="str">
            <v>Сосиски итальянские с сыром пармезан МСП в/у 350 г/т  ТАВР</v>
          </cell>
          <cell r="D368">
            <v>10</v>
          </cell>
          <cell r="F368">
            <v>10</v>
          </cell>
        </row>
        <row r="369">
          <cell r="A369" t="str">
            <v>Сосиски Крымские МСП 1 кг м/а г/т  ТАВР</v>
          </cell>
          <cell r="D369">
            <v>28</v>
          </cell>
          <cell r="F369">
            <v>28</v>
          </cell>
        </row>
        <row r="370">
          <cell r="A370" t="str">
            <v>Сосиски Мусульманские "Просто выгодно" (в ср.защ.атм.)  СПК</v>
          </cell>
          <cell r="D370">
            <v>46</v>
          </cell>
          <cell r="F370">
            <v>46</v>
          </cell>
        </row>
        <row r="371">
          <cell r="A371" t="str">
            <v>Сосиски Оригинальные ТМ Стародворье  0,33 кг.  ПОКОМ</v>
          </cell>
          <cell r="F371">
            <v>4</v>
          </cell>
        </row>
        <row r="372">
          <cell r="A372" t="str">
            <v>Сосиски с сыром  Пармезан  МСП в/у 600 г г/т  ТАВР</v>
          </cell>
          <cell r="D372">
            <v>5</v>
          </cell>
          <cell r="F372">
            <v>5</v>
          </cell>
        </row>
        <row r="373">
          <cell r="A373" t="str">
            <v>Сосиски Сливушки #нежнушки ТМ Вязанка  0,33 кг.  ПОКОМ</v>
          </cell>
          <cell r="F373">
            <v>2</v>
          </cell>
        </row>
        <row r="374">
          <cell r="A374" t="str">
            <v>Сосиски Хот-дог ВЕС (лоток с ср.защ.атм.)   СПК</v>
          </cell>
          <cell r="D374">
            <v>19.5</v>
          </cell>
          <cell r="F374">
            <v>19.5</v>
          </cell>
        </row>
        <row r="375">
          <cell r="A375" t="str">
            <v>Сыр Папа Может Гауда  45% 200гр     Останкино</v>
          </cell>
          <cell r="D375">
            <v>397</v>
          </cell>
          <cell r="F375">
            <v>397</v>
          </cell>
        </row>
        <row r="376">
          <cell r="A376" t="str">
            <v>Сыр Папа Может Гауда  45% вес   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Гауда 48%, нарез, 125г (9 шт)  Останкино</v>
          </cell>
          <cell r="D377">
            <v>24</v>
          </cell>
          <cell r="F377">
            <v>24</v>
          </cell>
        </row>
        <row r="378">
          <cell r="A378" t="str">
            <v>Сыр Папа Может Голландский  45% 200гр     Останкино</v>
          </cell>
          <cell r="D378">
            <v>776</v>
          </cell>
          <cell r="F378">
            <v>776</v>
          </cell>
        </row>
        <row r="379">
          <cell r="A379" t="str">
            <v>Сыр Папа Может Голландский  45% вес      Останкино</v>
          </cell>
          <cell r="D379">
            <v>120.5</v>
          </cell>
          <cell r="F379">
            <v>120.5</v>
          </cell>
        </row>
        <row r="380">
          <cell r="A380" t="str">
            <v>Сыр Папа Может Голландский 45%, нарез, 125г (9 шт)  Останкино</v>
          </cell>
          <cell r="D380">
            <v>18</v>
          </cell>
          <cell r="F380">
            <v>18</v>
          </cell>
        </row>
        <row r="381">
          <cell r="A381" t="str">
            <v>Сыр Папа Может Министерский 45% 200г  Останкино</v>
          </cell>
          <cell r="D381">
            <v>19</v>
          </cell>
          <cell r="F381">
            <v>19</v>
          </cell>
        </row>
        <row r="382">
          <cell r="A382" t="str">
            <v>Сыр Папа Может Министерский 50%, нарезка 125г  Останкино</v>
          </cell>
          <cell r="D382">
            <v>2</v>
          </cell>
          <cell r="F382">
            <v>2</v>
          </cell>
        </row>
        <row r="383">
          <cell r="A383" t="str">
            <v>Сыр Папа Может Папин завтрак 45%, нарезка 125г  Останкино</v>
          </cell>
          <cell r="D383">
            <v>5</v>
          </cell>
          <cell r="F383">
            <v>5</v>
          </cell>
        </row>
        <row r="384">
          <cell r="A384" t="str">
            <v>Сыр Папа Может Папин Завтрак 50% 200г  Останкино</v>
          </cell>
          <cell r="D384">
            <v>9</v>
          </cell>
          <cell r="F384">
            <v>9</v>
          </cell>
        </row>
        <row r="385">
          <cell r="A385" t="str">
            <v>Сыр Папа Может Российский  50% 200гр    Останкино</v>
          </cell>
          <cell r="D385">
            <v>996</v>
          </cell>
          <cell r="F385">
            <v>996</v>
          </cell>
        </row>
        <row r="386">
          <cell r="A386" t="str">
            <v>Сыр Папа Может Российский  50% вес    Останкино</v>
          </cell>
          <cell r="D386">
            <v>231</v>
          </cell>
          <cell r="F386">
            <v>233.96</v>
          </cell>
        </row>
        <row r="387">
          <cell r="A387" t="str">
            <v>Сыр Папа Может Российский 50%, нарезка 125г  Останкино</v>
          </cell>
          <cell r="D387">
            <v>177</v>
          </cell>
          <cell r="F387">
            <v>177</v>
          </cell>
        </row>
        <row r="388">
          <cell r="A388" t="str">
            <v>Сыр Папа Может Сливочный со вкусом.топл.молока 50% вес (=3,5кг)  Останкино</v>
          </cell>
          <cell r="D388">
            <v>128.5</v>
          </cell>
          <cell r="F388">
            <v>128.5</v>
          </cell>
        </row>
        <row r="389">
          <cell r="A389" t="str">
            <v>Сыр Папа Может Тильзитер   45% 200гр     Останкино</v>
          </cell>
          <cell r="D389">
            <v>483</v>
          </cell>
          <cell r="F389">
            <v>483</v>
          </cell>
        </row>
        <row r="390">
          <cell r="A390" t="str">
            <v>Сыр Папа Может Тильзитер   45% вес      Останкино</v>
          </cell>
          <cell r="D390">
            <v>134</v>
          </cell>
          <cell r="F390">
            <v>134</v>
          </cell>
        </row>
        <row r="391">
          <cell r="A391" t="str">
            <v>Сыр Папа Может Тильзитер 50%, нарезка 125г  Останкино</v>
          </cell>
          <cell r="D391">
            <v>10</v>
          </cell>
          <cell r="F391">
            <v>10</v>
          </cell>
        </row>
        <row r="392">
          <cell r="A392" t="str">
            <v>Сыр Папа Может Эдам 45% вес (=3,5кг)  Останкино</v>
          </cell>
          <cell r="D392">
            <v>16</v>
          </cell>
          <cell r="F392">
            <v>16</v>
          </cell>
        </row>
        <row r="393">
          <cell r="A393" t="str">
            <v>Сыр Плавл. Сливочный 55% 190гр  Останкино</v>
          </cell>
          <cell r="D393">
            <v>76</v>
          </cell>
          <cell r="F393">
            <v>76</v>
          </cell>
        </row>
        <row r="394">
          <cell r="A394" t="str">
            <v>Сыч/Прод Коровино Российский 50% 200г НОВАЯ СЗМЖ  ОСТАНКИНО</v>
          </cell>
          <cell r="D394">
            <v>153</v>
          </cell>
          <cell r="F394">
            <v>153</v>
          </cell>
        </row>
        <row r="395">
          <cell r="A395" t="str">
            <v>Сыч/Прод Коровино Российский 50% 200г СЗМЖ  ОСТАНКИНО</v>
          </cell>
          <cell r="D395">
            <v>2</v>
          </cell>
          <cell r="F395">
            <v>2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375</v>
          </cell>
          <cell r="F396">
            <v>375</v>
          </cell>
        </row>
        <row r="397">
          <cell r="A397" t="str">
            <v>Сыч/Прод Коровино Тильзитер 50% 200г НОВАЯ СЗМЖ  ОСТАНКИНО</v>
          </cell>
          <cell r="D397">
            <v>110</v>
          </cell>
          <cell r="F397">
            <v>110</v>
          </cell>
        </row>
        <row r="398">
          <cell r="A398" t="str">
            <v>Сыч/Прод Коровино Тильзитер 50% 200г СЗМЖ  ОСТАНКИНО</v>
          </cell>
          <cell r="D398">
            <v>2</v>
          </cell>
          <cell r="F398">
            <v>2</v>
          </cell>
        </row>
        <row r="399">
          <cell r="A399" t="str">
            <v>Сыч/Прод Коровино Тильзитер Оригин 50% ВЕС НОВАЯ (5 кг брус) СЗМЖ  ОСТАНКИНО</v>
          </cell>
          <cell r="D399">
            <v>170</v>
          </cell>
          <cell r="F399">
            <v>170</v>
          </cell>
        </row>
        <row r="400">
          <cell r="A400" t="str">
            <v>Торо Неро с/в "Эликатессе" 140 гр.шт.  СПК</v>
          </cell>
          <cell r="D400">
            <v>57</v>
          </cell>
          <cell r="F400">
            <v>57</v>
          </cell>
        </row>
        <row r="401">
          <cell r="A401" t="str">
            <v>Уши свиные копченые к пиву 0,15кг нар. д/ф шт.  СПК</v>
          </cell>
          <cell r="D401">
            <v>116</v>
          </cell>
          <cell r="F401">
            <v>116</v>
          </cell>
        </row>
        <row r="402">
          <cell r="A402" t="str">
            <v>Фестивальная с/к 0,10 кг.шт. нарезка (лоток с ср.защ.атм.)  СПК</v>
          </cell>
          <cell r="D402">
            <v>303</v>
          </cell>
          <cell r="F402">
            <v>303</v>
          </cell>
        </row>
        <row r="403">
          <cell r="A403" t="str">
            <v>Фестивальная с/к 0,235 кг.шт.  СПК</v>
          </cell>
          <cell r="D403">
            <v>755</v>
          </cell>
          <cell r="F403">
            <v>755</v>
          </cell>
        </row>
        <row r="404">
          <cell r="A404" t="str">
            <v>Фрай-пицца с ветчиной и грибами 3,0 кг. ВЕС.  ПОКОМ</v>
          </cell>
          <cell r="F404">
            <v>114.001</v>
          </cell>
        </row>
        <row r="405">
          <cell r="A405" t="str">
            <v>Фуэт с/в "Эликатессе" 160 гр.шт.  СПК</v>
          </cell>
          <cell r="D405">
            <v>146</v>
          </cell>
          <cell r="F405">
            <v>146</v>
          </cell>
        </row>
        <row r="406">
          <cell r="A406" t="str">
            <v>Хинкали Классические хинкали ВЕС,  ПОКОМ</v>
          </cell>
          <cell r="F406">
            <v>91</v>
          </cell>
        </row>
        <row r="407">
          <cell r="A407" t="str">
            <v>Хотстеры ТМ Горячая штучка ТС Хотстеры 0,25 кг зам  ПОКОМ</v>
          </cell>
          <cell r="D407">
            <v>1048</v>
          </cell>
          <cell r="F407">
            <v>2745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137</v>
          </cell>
        </row>
        <row r="409">
          <cell r="A409" t="str">
            <v>Хрустящие крылышки ТМ Горячая штучка 0,3 кг зам  ПОКОМ</v>
          </cell>
          <cell r="F409">
            <v>157</v>
          </cell>
        </row>
        <row r="410">
          <cell r="A410" t="str">
            <v>Хрустящие крылышки. В панировке куриные жареные.ВЕС  ПОКОМ</v>
          </cell>
          <cell r="D410">
            <v>1.8</v>
          </cell>
          <cell r="F410">
            <v>48.6</v>
          </cell>
        </row>
        <row r="411">
          <cell r="A411" t="str">
            <v>Чебупай сочное яблоко ТМ Горячая штучка 0,2 кг зам.  ПОКОМ</v>
          </cell>
          <cell r="D411">
            <v>18</v>
          </cell>
          <cell r="F411">
            <v>153</v>
          </cell>
        </row>
        <row r="412">
          <cell r="A412" t="str">
            <v>Чебупай спелая вишня ТМ Горячая штучка 0,2 кг зам.  ПОКОМ</v>
          </cell>
          <cell r="D412">
            <v>18</v>
          </cell>
          <cell r="F412">
            <v>267</v>
          </cell>
        </row>
        <row r="413">
          <cell r="A413" t="str">
            <v>Чебупели Курочка гриль ТМ Горячая штучка, 0,3 кг зам  ПОКОМ</v>
          </cell>
          <cell r="D413">
            <v>14</v>
          </cell>
          <cell r="F413">
            <v>955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2367</v>
          </cell>
          <cell r="F414">
            <v>4240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1431</v>
          </cell>
          <cell r="F415">
            <v>3618</v>
          </cell>
        </row>
        <row r="416">
          <cell r="A416" t="str">
            <v>Чебуреки Мясные вес 2,7  ПОКОМ</v>
          </cell>
          <cell r="D416">
            <v>2.7</v>
          </cell>
          <cell r="F416">
            <v>191.5</v>
          </cell>
        </row>
        <row r="417">
          <cell r="A417" t="str">
            <v>Чебуреки с мясом, грибами и картофелем. ВЕС  ПОКОМ</v>
          </cell>
          <cell r="F417">
            <v>26.8</v>
          </cell>
        </row>
        <row r="418">
          <cell r="A418" t="str">
            <v>Чебуреки сочные, ВЕС, куриные жарен. зам  ПОКОМ</v>
          </cell>
          <cell r="D418">
            <v>5</v>
          </cell>
          <cell r="F418">
            <v>632.60400000000004</v>
          </cell>
        </row>
        <row r="419">
          <cell r="A419" t="str">
            <v>Чоризо с/к "Эликатессе" 0,20 кг.шт.  СПК</v>
          </cell>
          <cell r="D419">
            <v>13</v>
          </cell>
          <cell r="F419">
            <v>13</v>
          </cell>
        </row>
        <row r="420">
          <cell r="A420" t="str">
            <v>ШЕЙКА С/К НАРЕЗ. 95ГР МГА МЯСН.ПРОД.КАТ.А ЧК  Клин</v>
          </cell>
          <cell r="D420">
            <v>25</v>
          </cell>
          <cell r="F420">
            <v>25</v>
          </cell>
        </row>
        <row r="421">
          <cell r="A421" t="str">
            <v>Шпикачки Русские (черева) (в ср.защ.атм.) "Высокий вкус"  СПК</v>
          </cell>
          <cell r="D421">
            <v>145</v>
          </cell>
          <cell r="F421">
            <v>145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236</v>
          </cell>
          <cell r="F422">
            <v>236</v>
          </cell>
        </row>
        <row r="423">
          <cell r="A423" t="str">
            <v>Юбилейная с/к 0,10 кг.шт. нарезка (лоток с ср.защ.атм.)  СПК</v>
          </cell>
          <cell r="D423">
            <v>120</v>
          </cell>
          <cell r="F423">
            <v>120</v>
          </cell>
        </row>
        <row r="424">
          <cell r="A424" t="str">
            <v>Юбилейная с/к 0,235 кг.шт.  СПК</v>
          </cell>
          <cell r="D424">
            <v>1353</v>
          </cell>
          <cell r="F424">
            <v>1353</v>
          </cell>
        </row>
        <row r="425">
          <cell r="A425" t="str">
            <v>Итого</v>
          </cell>
          <cell r="D425">
            <v>145321.77900000001</v>
          </cell>
          <cell r="F425">
            <v>318077.99099999998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23.08.2023 - 23.08.2023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25.616</v>
          </cell>
        </row>
        <row r="8">
          <cell r="A8" t="str">
            <v xml:space="preserve"> 004   Колбаса Вязанка со шпиком, вектор ВЕС, ПОКОМ</v>
          </cell>
          <cell r="D8">
            <v>27.004999999999999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163.49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142.12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508.81700000000001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61.584000000000003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169</v>
          </cell>
        </row>
        <row r="15">
          <cell r="A15" t="str">
            <v xml:space="preserve"> 022  Колбаса Вязанка со шпиком, вектор 0,5кг, ПОКОМ</v>
          </cell>
          <cell r="D15">
            <v>61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363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932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846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53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32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150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74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70</v>
          </cell>
        </row>
        <row r="27">
          <cell r="A27" t="str">
            <v xml:space="preserve"> 068  Колбаса Особая ТМ Особый рецепт, 0,5 кг, ПОКОМ</v>
          </cell>
          <cell r="D27">
            <v>25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335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826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77</v>
          </cell>
        </row>
        <row r="32">
          <cell r="A32" t="str">
            <v xml:space="preserve"> 092  Сосиски Баварские с сыром,  0.42кг,ПОКОМ</v>
          </cell>
          <cell r="D32">
            <v>585</v>
          </cell>
        </row>
        <row r="33">
          <cell r="A33" t="str">
            <v xml:space="preserve"> 096  Сосиски Баварские,  0.42кг,ПОКОМ</v>
          </cell>
          <cell r="D33">
            <v>1425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302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85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121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310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97.866</v>
          </cell>
        </row>
        <row r="39">
          <cell r="A39" t="str">
            <v xml:space="preserve"> 201  Ветчина Нежная ТМ Особый рецепт, (2,5кг), ПОКОМ</v>
          </cell>
          <cell r="D39">
            <v>1112.8810000000001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95.224999999999994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177.95699999999999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54.692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2912.8870000000002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110.004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10.513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139.79300000000001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733.30700000000002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1237.7360000000001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67.400999999999996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88.415999999999997</v>
          </cell>
        </row>
        <row r="51">
          <cell r="A51" t="str">
            <v xml:space="preserve"> 240  Колбаса Салями охотничья, ВЕС. ПОКОМ</v>
          </cell>
          <cell r="D51">
            <v>4.8369999999999997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123.47199999999999</v>
          </cell>
        </row>
        <row r="53">
          <cell r="A53" t="str">
            <v xml:space="preserve"> 243  Колбаса Сервелат Зернистый, ВЕС.  ПОКОМ</v>
          </cell>
          <cell r="D53">
            <v>4.984</v>
          </cell>
        </row>
        <row r="54">
          <cell r="A54" t="str">
            <v xml:space="preserve"> 244  Колбаса Сервелат Кремлевский, ВЕС. ПОКОМ</v>
          </cell>
          <cell r="D54">
            <v>2.173</v>
          </cell>
        </row>
        <row r="55">
          <cell r="A55" t="str">
            <v xml:space="preserve"> 247  Сардельки Нежные, ВЕС.  ПОКОМ</v>
          </cell>
          <cell r="D55">
            <v>42.390999999999998</v>
          </cell>
        </row>
        <row r="56">
          <cell r="A56" t="str">
            <v xml:space="preserve"> 248  Сардельки Сочные ТМ Особый рецепт,   ПОКОМ</v>
          </cell>
          <cell r="D56">
            <v>45.286999999999999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278.65600000000001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9.6029999999999998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197.005</v>
          </cell>
        </row>
        <row r="60">
          <cell r="A60" t="str">
            <v xml:space="preserve"> 263  Шпикачки Стародворские, ВЕС.  ПОКОМ</v>
          </cell>
          <cell r="D60">
            <v>24.533000000000001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78.144000000000005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77.730999999999995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92.036000000000001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432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1385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625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16</v>
          </cell>
        </row>
        <row r="68">
          <cell r="A68" t="str">
            <v xml:space="preserve"> 283  Сосиски Сочинки, ВЕС, ТМ Стародворье ПОКОМ</v>
          </cell>
          <cell r="D68">
            <v>190.23099999999999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87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259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36.75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1332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1490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6.4189999999999996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15.749000000000001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226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315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336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74.894000000000005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20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382.52600000000001</v>
          </cell>
        </row>
        <row r="82">
          <cell r="A82" t="str">
            <v xml:space="preserve"> 316  Колбаса Нежная ТМ Зареченские ВЕС  ПОКОМ</v>
          </cell>
          <cell r="D82">
            <v>22.611000000000001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4.907</v>
          </cell>
        </row>
        <row r="84">
          <cell r="A84" t="str">
            <v xml:space="preserve"> 318  Сосиски Датские ТМ Зареченские, ВЕС  ПОКОМ</v>
          </cell>
          <cell r="D84">
            <v>444.52800000000002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977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950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246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201.238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1.9890000000000001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60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300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303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70.153000000000006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92.457999999999998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109.619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89.144000000000005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16.66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6.6950000000000003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26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6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80.081999999999994</v>
          </cell>
        </row>
        <row r="104">
          <cell r="A104" t="str">
            <v>3215 ВЕТЧ.МЯСНАЯ Папа может п/о 0.4кг 8шт.    ОСТАНКИНО</v>
          </cell>
          <cell r="D104">
            <v>89</v>
          </cell>
        </row>
        <row r="105">
          <cell r="A105" t="str">
            <v>3678 СОЧНЫЕ сос п/о мгс 2*2     ОСТАНКИНО</v>
          </cell>
          <cell r="D105">
            <v>558.50300000000004</v>
          </cell>
        </row>
        <row r="106">
          <cell r="A106" t="str">
            <v>3717 СОЧНЫЕ сос п/о мгс 1*6 ОСТАНКИНО</v>
          </cell>
          <cell r="D106">
            <v>465.82799999999997</v>
          </cell>
        </row>
        <row r="107">
          <cell r="A107" t="str">
            <v>4063 МЯСНАЯ Папа может вар п/о_Л   ОСТАНКИНО</v>
          </cell>
          <cell r="D107">
            <v>422.56900000000002</v>
          </cell>
        </row>
        <row r="108">
          <cell r="A108" t="str">
            <v>4117 ЭКСТРА Папа может с/к в/у_Л   ОСТАНКИНО</v>
          </cell>
          <cell r="D108">
            <v>5.63</v>
          </cell>
        </row>
        <row r="109">
          <cell r="A109" t="str">
            <v>4574 Мясная со шпиком Папа может вар п/о ОСТАНКИНО</v>
          </cell>
          <cell r="D109">
            <v>29.835999999999999</v>
          </cell>
        </row>
        <row r="110">
          <cell r="A110" t="str">
            <v>4611 ВЕТЧ.ЛЮБИТЕЛЬСКАЯ п/о 0.4кг ОСТАНКИНО</v>
          </cell>
          <cell r="D110">
            <v>23</v>
          </cell>
        </row>
        <row r="111">
          <cell r="A111" t="str">
            <v>4614 ВЕТЧ.ЛЮБИТЕЛЬСКАЯ п/о _ ОСТАНКИНО</v>
          </cell>
          <cell r="D111">
            <v>67.117999999999995</v>
          </cell>
        </row>
        <row r="112">
          <cell r="A112" t="str">
            <v>4813 ФИЛЕЙНАЯ Папа может вар п/о_Л   ОСТАНКИНО</v>
          </cell>
          <cell r="D112">
            <v>130.33699999999999</v>
          </cell>
        </row>
        <row r="113">
          <cell r="A113" t="str">
            <v>4993 САЛЯМИ ИТАЛЬЯНСКАЯ с/к в/у 1/250*8_120c ОСТАНКИНО</v>
          </cell>
          <cell r="D113">
            <v>128</v>
          </cell>
        </row>
        <row r="114">
          <cell r="A114" t="str">
            <v>5246 ДОКТОРСКАЯ ПРЕМИУМ вар б/о мгс_30с ОСТАНКИНО</v>
          </cell>
          <cell r="D114">
            <v>9.0150000000000006</v>
          </cell>
        </row>
        <row r="115">
          <cell r="A115" t="str">
            <v>5247 РУССКАЯ ПРЕМИУМ вар б/о мгс_30с ОСТАНКИНО</v>
          </cell>
          <cell r="D115">
            <v>23.803000000000001</v>
          </cell>
        </row>
        <row r="116">
          <cell r="A116" t="str">
            <v>5336 ОСОБАЯ вар п/о  ОСТАНКИНО</v>
          </cell>
          <cell r="D116">
            <v>6.0810000000000004</v>
          </cell>
        </row>
        <row r="117">
          <cell r="A117" t="str">
            <v>5337 ОСОБАЯ СО ШПИКОМ вар п/о  ОСТАНКИНО</v>
          </cell>
          <cell r="D117">
            <v>8.0609999999999999</v>
          </cell>
        </row>
        <row r="118">
          <cell r="A118" t="str">
            <v>5341 СЕРВЕЛАТ ОХОТНИЧИЙ в/к в/у  ОСТАНКИНО</v>
          </cell>
          <cell r="D118">
            <v>80.733999999999995</v>
          </cell>
        </row>
        <row r="119">
          <cell r="A119" t="str">
            <v>5483 ЭКСТРА Папа может с/к в/у 1/250 8шт.   ОСТАНКИНО</v>
          </cell>
          <cell r="D119">
            <v>238</v>
          </cell>
        </row>
        <row r="120">
          <cell r="A120" t="str">
            <v>5489 СЕРВЕЛАТ ЗЕРНИСТЫЙ Папа может в/к в/у  ОСТАНКИНО</v>
          </cell>
          <cell r="D120">
            <v>6.9870000000000001</v>
          </cell>
        </row>
        <row r="121">
          <cell r="A121" t="str">
            <v>5532 СОЧНЫЕ сос п/о мгс 0.45кг 10шт_45с   ОСТАНКИНО</v>
          </cell>
          <cell r="D121">
            <v>1512</v>
          </cell>
        </row>
        <row r="122">
          <cell r="A122" t="str">
            <v>5544 Сервелат Финский в/к в/у_45с НОВАЯ ОСТАНКИНО</v>
          </cell>
          <cell r="D122">
            <v>235.98099999999999</v>
          </cell>
        </row>
        <row r="123">
          <cell r="A123" t="str">
            <v>5682 САЛЯМИ МЕЛКОЗЕРНЕНАЯ с/к в/у 1/120_60с   ОСТАНКИНО</v>
          </cell>
          <cell r="D123">
            <v>620</v>
          </cell>
        </row>
        <row r="124">
          <cell r="A124" t="str">
            <v>5706 АРОМАТНАЯ Папа может с/к в/у 1/250 8шт.  ОСТАНКИНО</v>
          </cell>
          <cell r="D124">
            <v>221</v>
          </cell>
        </row>
        <row r="125">
          <cell r="A125" t="str">
            <v>5708 ПОСОЛЬСКАЯ Папа может с/к в/у ОСТАНКИНО</v>
          </cell>
          <cell r="D125">
            <v>22.463000000000001</v>
          </cell>
        </row>
        <row r="126">
          <cell r="A126" t="str">
            <v>5818 МЯСНЫЕ Папа может сос п/о мгс 1*3_45с   ОСТАНКИНО</v>
          </cell>
          <cell r="D126">
            <v>140.98400000000001</v>
          </cell>
        </row>
        <row r="127">
          <cell r="A127" t="str">
            <v>5819 МЯСНЫЕ Папа может сос п/о в/у 0,4кг_45с  ОСТАНКИНО</v>
          </cell>
          <cell r="D127">
            <v>7</v>
          </cell>
        </row>
        <row r="128">
          <cell r="A128" t="str">
            <v>5820 СЛИВОЧНЫЕ Папа может сос п/о мгс 2*2_45с   ОСТАНКИНО</v>
          </cell>
          <cell r="D128">
            <v>27.119</v>
          </cell>
        </row>
        <row r="129">
          <cell r="A129" t="str">
            <v>5851 ЭКСТРА Папа может вар п/о   ОСТАНКИНО</v>
          </cell>
          <cell r="D129">
            <v>161.83199999999999</v>
          </cell>
        </row>
        <row r="130">
          <cell r="A130" t="str">
            <v>5931 ОХОТНИЧЬЯ Папа может с/к в/у 1/220 8шт.   ОСТАНКИНО</v>
          </cell>
          <cell r="D130">
            <v>251</v>
          </cell>
        </row>
        <row r="131">
          <cell r="A131" t="str">
            <v>5992 ВРЕМЯ ОКРОШКИ Папа может вар п/о 0.4кг   ОСТАНКИНО</v>
          </cell>
          <cell r="D131">
            <v>57</v>
          </cell>
        </row>
        <row r="132">
          <cell r="A132" t="str">
            <v>5997 ОСОБАЯ Коровино вар п/о  ОСТАНКИНО</v>
          </cell>
          <cell r="D132">
            <v>6.7610000000000001</v>
          </cell>
        </row>
        <row r="133">
          <cell r="A133" t="str">
            <v>6042 МОЛОЧНЫЕ К ЗАВТРАКУ сос п/о в/у 0.4кг   ОСТАНКИНО</v>
          </cell>
          <cell r="D133">
            <v>344</v>
          </cell>
        </row>
        <row r="134">
          <cell r="A134" t="str">
            <v>6062 МОЛОЧНЫЕ К ЗАВТРАКУ сос п/о мгс 2*2   ОСТАНКИНО</v>
          </cell>
          <cell r="D134">
            <v>87.900999999999996</v>
          </cell>
        </row>
        <row r="135">
          <cell r="A135" t="str">
            <v>6123 МОЛОЧНЫЕ КЛАССИЧЕСКИЕ ПМ сос п/о мгс 2*4   ОСТАНКИНО</v>
          </cell>
          <cell r="D135">
            <v>243.024</v>
          </cell>
        </row>
        <row r="136">
          <cell r="A136" t="str">
            <v>6279 КОРЕЙКА ПО-ОСТ.к/в в/с с/н в/у 1/150_45с  ОСТАНКИНО</v>
          </cell>
          <cell r="D136">
            <v>37</v>
          </cell>
        </row>
        <row r="137">
          <cell r="A137" t="str">
            <v>6281 СВИНИНА ДЕЛИКАТ. к/в мл/к в/у 0.3кг 45с  ОСТАНКИНО</v>
          </cell>
          <cell r="D137">
            <v>150</v>
          </cell>
        </row>
        <row r="138">
          <cell r="A138" t="str">
            <v>6297 ФИЛЕЙНЫЕ сос ц/о в/у 1/270 12шт_45с  ОСТАНКИНО</v>
          </cell>
          <cell r="D138">
            <v>757</v>
          </cell>
        </row>
        <row r="139">
          <cell r="A139" t="str">
            <v>6325 ДОКТОРСКАЯ ПРЕМИУМ вар п/о 0.4кг 8шт.  ОСТАНКИНО</v>
          </cell>
          <cell r="D139">
            <v>281</v>
          </cell>
        </row>
        <row r="140">
          <cell r="A140" t="str">
            <v>6333 МЯСНАЯ Папа может вар п/о 0.4кг 8шт.  ОСТАНКИНО</v>
          </cell>
          <cell r="D140">
            <v>1555</v>
          </cell>
        </row>
        <row r="141">
          <cell r="A141" t="str">
            <v>6348 ФИЛЕЙНАЯ Папа может вар п/о 0,4кг 8шт.  ОСТАНКИНО</v>
          </cell>
          <cell r="D141">
            <v>1114</v>
          </cell>
        </row>
        <row r="142">
          <cell r="A142" t="str">
            <v>6353 ЭКСТРА Папа может вар п/о 0.4кг 8шт.  ОСТАНКИНО</v>
          </cell>
          <cell r="D142">
            <v>546</v>
          </cell>
        </row>
        <row r="143">
          <cell r="A143" t="str">
            <v>6397 БОЯNСКАЯ Папа может п/к в/у 0.28кг 8шт.  ОСТАНКИНО</v>
          </cell>
          <cell r="D143">
            <v>459</v>
          </cell>
        </row>
        <row r="144">
          <cell r="A144" t="str">
            <v>6400 ВЕНСКАЯ САЛЯМИ п/к в/у 0.28кг 8шт.  ОСТАНКИНО</v>
          </cell>
          <cell r="D144">
            <v>200</v>
          </cell>
        </row>
        <row r="145">
          <cell r="A145" t="str">
            <v>6415 БАЛЫКОВАЯ Коровино п/к в/у 0.84кг 6шт.  ОСТАНКИНО</v>
          </cell>
          <cell r="D145">
            <v>112</v>
          </cell>
        </row>
        <row r="146">
          <cell r="A146" t="str">
            <v>6427 КЛАССИЧЕСКАЯ ПМ вар п/о 0.35кг 8шт. ОСТАНКИНО</v>
          </cell>
          <cell r="D146">
            <v>274</v>
          </cell>
        </row>
        <row r="147">
          <cell r="A147" t="str">
            <v>6438 БОГАТЫРСКИЕ Папа Может сос п/о в/у 0,3кг  ОСТАНКИНО</v>
          </cell>
          <cell r="D147">
            <v>210</v>
          </cell>
        </row>
        <row r="148">
          <cell r="A148" t="str">
            <v>6439 ХОТ-ДОГ Папа может сос п/о мгс 0.38кг  ОСТАНКИНО</v>
          </cell>
          <cell r="D148">
            <v>136</v>
          </cell>
        </row>
        <row r="149">
          <cell r="A149" t="str">
            <v>6448 СВИНИНА МАДЕРА с/к с/н в/у 1/100 10шт.   ОСТАНКИНО</v>
          </cell>
          <cell r="D149">
            <v>54</v>
          </cell>
        </row>
        <row r="150">
          <cell r="A150" t="str">
            <v>6450 БЕКОН с/к с/н в/у 1/100 10шт.  ОСТАНКИНО</v>
          </cell>
          <cell r="D150">
            <v>123</v>
          </cell>
        </row>
        <row r="151">
          <cell r="A151" t="str">
            <v>6453 ЭКСТРА Папа может с/к с/н в/у 1/100 14шт.   ОСТАНКИНО</v>
          </cell>
          <cell r="D151">
            <v>377</v>
          </cell>
        </row>
        <row r="152">
          <cell r="A152" t="str">
            <v>6454 АРОМАТНАЯ с/к с/н в/у 1/100 14шт.  ОСТАНКИНО</v>
          </cell>
          <cell r="D152">
            <v>369</v>
          </cell>
        </row>
        <row r="153">
          <cell r="A153" t="str">
            <v>6461 СОЧНЫЙ ГРИЛЬ ПМ сос п/о мгс 1*6  ОСТАНКИНО</v>
          </cell>
          <cell r="D153">
            <v>85.917000000000002</v>
          </cell>
        </row>
        <row r="154">
          <cell r="A154" t="str">
            <v>6475 С СЫРОМ Папа может сос ц/о мгс 0.4кг6шт  ОСТАНКИНО</v>
          </cell>
          <cell r="D154">
            <v>137</v>
          </cell>
        </row>
        <row r="155">
          <cell r="A155" t="str">
            <v>6509 СЕРВЕЛАТ ФИНСКИЙ ПМ в/к в/у 0,35кг 8шт.  ОСТАНКИНО</v>
          </cell>
          <cell r="D155">
            <v>8</v>
          </cell>
        </row>
        <row r="156">
          <cell r="A156" t="str">
            <v>6510 СЕРВЕЛАТ ЗЕРНИСТЫЙ ПМ в/к в/у 0.35кг  ОСТАНКИНО</v>
          </cell>
          <cell r="D156">
            <v>1</v>
          </cell>
        </row>
        <row r="157">
          <cell r="A157" t="str">
            <v>6517 БОГАТЫРСКИЕ Папа Может сос п/о 1*6  ОСТАНКИНО</v>
          </cell>
          <cell r="D157">
            <v>8.3819999999999997</v>
          </cell>
        </row>
        <row r="158">
          <cell r="A158" t="str">
            <v>6527 ШПИКАЧКИ СОЧНЫЕ ПМ сар б/о мгс 1*3 45с ОСТАНКИНО</v>
          </cell>
          <cell r="D158">
            <v>111.929</v>
          </cell>
        </row>
        <row r="159">
          <cell r="A159" t="str">
            <v>6534 СЕРВЕЛАТ ФИНСКИЙ СН в/к п/о 0.35кг 8шт  ОСТАНКИНО</v>
          </cell>
          <cell r="D159">
            <v>61</v>
          </cell>
        </row>
        <row r="160">
          <cell r="A160" t="str">
            <v>6535 СЕРВЕЛАТ ОРЕХОВЫЙ СН в/к п/о 0,35кг 8шт.  ОСТАНКИНО</v>
          </cell>
          <cell r="D160">
            <v>101</v>
          </cell>
        </row>
        <row r="161">
          <cell r="A161" t="str">
            <v>6562 СЕРВЕЛАТ КАРЕЛЬСКИЙ СН в/к в/у 0,28кг  ОСТАНКИНО</v>
          </cell>
          <cell r="D161">
            <v>266</v>
          </cell>
        </row>
        <row r="162">
          <cell r="A162" t="str">
            <v>6563 СЛИВОЧНЫЕ СН сос п/о мгс 1*6  ОСТАНКИНО</v>
          </cell>
          <cell r="D162">
            <v>31.146999999999998</v>
          </cell>
        </row>
        <row r="163">
          <cell r="A163" t="str">
            <v>6564 СЕРВЕЛАТ ОРЕХОВЫЙ ПМ в/к в/у 0.31кг 8шт.  ОСТАНКИНО</v>
          </cell>
          <cell r="D163">
            <v>69</v>
          </cell>
        </row>
        <row r="164">
          <cell r="A164" t="str">
            <v>6589 МОЛОЧНЫЕ ГОСТ СН сос п/о мгс 0.41кг 10шт  ОСТАНКИНО</v>
          </cell>
          <cell r="D164">
            <v>19</v>
          </cell>
        </row>
        <row r="165">
          <cell r="A165" t="str">
            <v>6590 СЛИВОЧНЫЕ СН сос п/о мгс 0.41кг 10шт.  ОСТАНКИНО</v>
          </cell>
          <cell r="D165">
            <v>89</v>
          </cell>
        </row>
        <row r="166">
          <cell r="A166" t="str">
            <v>6592 ДОКТОРСКАЯ СН вар п/о  ОСТАНКИНО</v>
          </cell>
          <cell r="D166">
            <v>26.821000000000002</v>
          </cell>
        </row>
        <row r="167">
          <cell r="A167" t="str">
            <v>6593 ДОКТОРСКАЯ СН вар п/о 0.45кг 8шт.  ОСТАНКИНО</v>
          </cell>
          <cell r="D167">
            <v>52</v>
          </cell>
        </row>
        <row r="168">
          <cell r="A168" t="str">
            <v>6594 МОЛОЧНАЯ СН вар п/о  ОСТАНКИНО</v>
          </cell>
          <cell r="D168">
            <v>32.837000000000003</v>
          </cell>
        </row>
        <row r="169">
          <cell r="A169" t="str">
            <v>6595 МОЛОЧНАЯ СН вар п/о 0.45кг 8шт.  ОСТАНКИНО</v>
          </cell>
          <cell r="D169">
            <v>89</v>
          </cell>
        </row>
        <row r="170">
          <cell r="A170" t="str">
            <v>6597 РУССКАЯ СН вар п/о 0.45кг 8шт.  ОСТАНКИНО</v>
          </cell>
          <cell r="D170">
            <v>13</v>
          </cell>
        </row>
        <row r="171">
          <cell r="A171" t="str">
            <v>6601 ГОВЯЖЬИ СН сос п/о мгс 1*6  ОСТАНКИНО</v>
          </cell>
          <cell r="D171">
            <v>69.757000000000005</v>
          </cell>
        </row>
        <row r="172">
          <cell r="A172" t="str">
            <v>6606 СЫТНЫЕ Папа может сар б/о мгс 1*3 45с  ОСТАНКИНО</v>
          </cell>
          <cell r="D172">
            <v>39.872</v>
          </cell>
        </row>
        <row r="173">
          <cell r="A173" t="str">
            <v>6636 БАЛЫКОВАЯ СН в/к п/о 0,35кг 8шт  ОСТАНКИНО</v>
          </cell>
          <cell r="D173">
            <v>8</v>
          </cell>
        </row>
        <row r="174">
          <cell r="A174" t="str">
            <v>6641 СЛИВОЧНЫЕ ПМ сос п/о мгс 0,41кг 10шт.  ОСТАНКИНО</v>
          </cell>
          <cell r="D174">
            <v>232</v>
          </cell>
        </row>
        <row r="175">
          <cell r="A175" t="str">
            <v>6642 СОЧНЫЙ ГРИЛЬ ПМ сос п/о мгс 0,41кг 8шт.  ОСТАНКИНО</v>
          </cell>
          <cell r="D175">
            <v>408</v>
          </cell>
        </row>
        <row r="176">
          <cell r="A176" t="str">
            <v>6646 СОСИСКА.РУ сос ц/о в/у 1/300 8шт.  ОСТАНКИНО</v>
          </cell>
          <cell r="D176">
            <v>2</v>
          </cell>
        </row>
        <row r="177">
          <cell r="A177" t="str">
            <v>6648 СОЧНЫЕ Папа может сар п/о мгс 1*3  ОСТАНКИНО</v>
          </cell>
          <cell r="D177">
            <v>13.766</v>
          </cell>
        </row>
        <row r="178">
          <cell r="A178" t="str">
            <v>6650 СОЧНЫЕ С СЫРОМ ПМ сар п/о мгс 1*3  ОСТАНКИНО</v>
          </cell>
          <cell r="D178">
            <v>9.6329999999999991</v>
          </cell>
        </row>
        <row r="179">
          <cell r="A179" t="str">
            <v>6652 ШПИКАЧКИ СОЧНЫЕ С БЕКОНОМ п/о мгс 1*3  ОСТАНКИНО</v>
          </cell>
          <cell r="D179">
            <v>10.597</v>
          </cell>
        </row>
        <row r="180">
          <cell r="A180" t="str">
            <v>6658 АРОМАТНАЯ С ЧЕСНОЧКОМ СН в/к мтс 0.330кг  ОСТАНКИНО</v>
          </cell>
          <cell r="D180">
            <v>38</v>
          </cell>
        </row>
        <row r="181">
          <cell r="A181" t="str">
            <v>6683 СЕРВЕЛАТ ЗЕРНИСТЫЙ ПМ в/к в/у 0,35кг  ОСТАНКИНО</v>
          </cell>
          <cell r="D181">
            <v>1059</v>
          </cell>
        </row>
        <row r="182">
          <cell r="A182" t="str">
            <v>6684 СЕРВЕЛАТ КАРЕЛЬСКИЙ ПМ в/к в/у 0.28кг  ОСТАНКИНО</v>
          </cell>
          <cell r="D182">
            <v>622</v>
          </cell>
        </row>
        <row r="183">
          <cell r="A183" t="str">
            <v>6689 СЕРВЕЛАТ ОХОТНИЧИЙ ПМ в/к в/у 0,35кг 8шт  ОСТАНКИНО</v>
          </cell>
          <cell r="D183">
            <v>1038</v>
          </cell>
        </row>
        <row r="184">
          <cell r="A184" t="str">
            <v>6692 СЕРВЕЛАТ ПРИМА в/к в/у 0.28кг 8шт.  ОСТАНКИНО</v>
          </cell>
          <cell r="D184">
            <v>215</v>
          </cell>
        </row>
        <row r="185">
          <cell r="A185" t="str">
            <v>6697 СЕРВЕЛАТ ФИНСКИЙ ПМ в/к в/у 0,35кг 8шт.  ОСТАНКИНО</v>
          </cell>
          <cell r="D185">
            <v>1318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49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46</v>
          </cell>
        </row>
        <row r="188">
          <cell r="A188" t="str">
            <v>БОНУС_Готовые чебупели сочные с мясом ТМ Горячая штучка  0,3кг зам    ПОКОМ</v>
          </cell>
          <cell r="D188">
            <v>74</v>
          </cell>
        </row>
        <row r="189">
          <cell r="A189" t="str">
            <v>БОНУС_Колбаса вареная Филейская ТМ Вязанка. ВЕС  ПОКОМ</v>
          </cell>
          <cell r="D189">
            <v>127.154</v>
          </cell>
        </row>
        <row r="190">
          <cell r="A190" t="str">
            <v>БОНУС_Колбаса Мясорубская с рубленой грудинкой 0,35кг срез ТМ Стародворье  ПОКОМ</v>
          </cell>
          <cell r="D190">
            <v>115</v>
          </cell>
        </row>
        <row r="191">
          <cell r="A191" t="str">
            <v>БОНУС_Колбаса Мясорубская с рубленой грудинкой ВЕС ТМ Стародворье  ПОКОМ</v>
          </cell>
          <cell r="D191">
            <v>53.88</v>
          </cell>
        </row>
        <row r="192">
          <cell r="A192" t="str">
            <v>БОНУС_Мини-сосиски в тесте "Фрайпики" 1,8кг ВЕС,  ПОКОМ</v>
          </cell>
          <cell r="D192">
            <v>43.2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88</v>
          </cell>
        </row>
        <row r="194">
          <cell r="A194" t="str">
            <v>БОНУС_Сосиски Баварские,  0.42кг,ПОКОМ</v>
          </cell>
          <cell r="D194">
            <v>345</v>
          </cell>
        </row>
        <row r="195">
          <cell r="A195" t="str">
            <v>Бутербродная вареная 0,47 кг шт.  СПК</v>
          </cell>
          <cell r="D195">
            <v>5</v>
          </cell>
        </row>
        <row r="196">
          <cell r="A196" t="str">
            <v>Вареники замороженные "Благолепные" с картофелем и грибами. ВЕС  ПОКОМ</v>
          </cell>
          <cell r="D196">
            <v>15</v>
          </cell>
        </row>
        <row r="197">
          <cell r="A197" t="str">
            <v>Вацлавская вареная 400 гр.шт.  СПК</v>
          </cell>
          <cell r="D197">
            <v>5</v>
          </cell>
        </row>
        <row r="198">
          <cell r="A198" t="str">
            <v>Вацлавская вареная ВЕС СПК</v>
          </cell>
          <cell r="D198">
            <v>4.93</v>
          </cell>
        </row>
        <row r="199">
          <cell r="A199" t="str">
            <v>Вацлавская п/к (черева) 390 гр.шт. термоус.пак  СПК</v>
          </cell>
          <cell r="D199">
            <v>6</v>
          </cell>
        </row>
        <row r="200">
          <cell r="A200" t="str">
            <v>Ветчина Вацлавская 400 гр.шт.  СПК</v>
          </cell>
          <cell r="D200">
            <v>3</v>
          </cell>
        </row>
        <row r="201">
          <cell r="A201" t="str">
            <v>ВЫВЕДЕНА 6372 СЕРВЕЛАТ ОХОТНИЧИЙ ПМ в/к в/у 0.35кг 8шт  ОСТАНКИНО</v>
          </cell>
          <cell r="D201">
            <v>-3</v>
          </cell>
        </row>
        <row r="202">
          <cell r="A202" t="str">
            <v>ВЫВЕДЕНА 6375 СЕРВЕЛАТ ПРИМА в/к в/у 0.28кг 8шт.  ОСТАНКИНО</v>
          </cell>
          <cell r="D202">
            <v>-1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46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396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192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130</v>
          </cell>
        </row>
        <row r="207">
          <cell r="A207" t="str">
            <v>Дельгаро с/в "Эликатессе" 140 гр.шт.  СПК</v>
          </cell>
          <cell r="D207">
            <v>35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39</v>
          </cell>
        </row>
        <row r="209">
          <cell r="A209" t="str">
            <v>Докторская вареная в/с 0,47 кг шт.  СПК</v>
          </cell>
          <cell r="D209">
            <v>5</v>
          </cell>
        </row>
        <row r="210">
          <cell r="A210" t="str">
            <v>Докторская вареная термоус.пак. "Высокий вкус"  СПК</v>
          </cell>
          <cell r="D210">
            <v>86.766000000000005</v>
          </cell>
        </row>
        <row r="211">
          <cell r="A211" t="str">
            <v>Домашняя п/к "Сибирский стандарт" (черева) (в ср.защ.атм.)  СПК</v>
          </cell>
          <cell r="D211">
            <v>20</v>
          </cell>
        </row>
        <row r="212">
          <cell r="A212" t="str">
            <v>Жар-боллы с курочкой и сыром, ВЕС  ПОКОМ</v>
          </cell>
          <cell r="D212">
            <v>51</v>
          </cell>
        </row>
        <row r="213">
          <cell r="A213" t="str">
            <v>Жар-ладушки с клубникой и вишней. Жареные с начинкой.ВЕС  ПОКОМ</v>
          </cell>
          <cell r="D213">
            <v>3.7</v>
          </cell>
        </row>
        <row r="214">
          <cell r="A214" t="str">
            <v>Жар-ладушки с мясом, картофелем и грибами. ВЕС  ПОКОМ</v>
          </cell>
          <cell r="D214">
            <v>22.2</v>
          </cell>
        </row>
        <row r="215">
          <cell r="A215" t="str">
            <v>Жар-ладушки с мясом. ВЕС  ПОКОМ</v>
          </cell>
          <cell r="D215">
            <v>48.1</v>
          </cell>
        </row>
        <row r="216">
          <cell r="A216" t="str">
            <v>Жар-ладушки с яблоком и грушей, ВЕС  ПОКОМ</v>
          </cell>
          <cell r="D216">
            <v>14.8</v>
          </cell>
        </row>
        <row r="217">
          <cell r="A217" t="str">
            <v>Жар-мени с картофелем и сочной грудинкой. ВЕС  ПОКОМ</v>
          </cell>
          <cell r="D217">
            <v>10.5</v>
          </cell>
        </row>
        <row r="218">
          <cell r="A218" t="str">
            <v>Карбонад Юбилейный термоус.пак.  СПК</v>
          </cell>
          <cell r="D218">
            <v>13.528</v>
          </cell>
        </row>
        <row r="219">
          <cell r="A219" t="str">
            <v>Классика с/к 235 гр.шт. "Высокий вкус"  СПК</v>
          </cell>
          <cell r="D219">
            <v>46</v>
          </cell>
        </row>
        <row r="220">
          <cell r="A220" t="str">
            <v>Классическая с/к "Сибирский стандарт" 560 гр.шт.  СПК</v>
          </cell>
          <cell r="D220">
            <v>396</v>
          </cell>
        </row>
        <row r="221">
          <cell r="A221" t="str">
            <v>Колбаски БОЛЬШИЕ МЯСЬОНЫ с/к "Сибирский стандарт" 0,3 кг.шт. (в ср.защ.атм.)  СПК</v>
          </cell>
          <cell r="D221">
            <v>200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346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370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336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230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157</v>
          </cell>
        </row>
        <row r="227">
          <cell r="A227" t="str">
            <v>Ла Фаворте с/в "Эликатессе" 140 гр.шт.  СПК</v>
          </cell>
          <cell r="D227">
            <v>20</v>
          </cell>
        </row>
        <row r="228">
          <cell r="A228" t="str">
            <v>Ливерная Печеночная "Просто выгодно" 0,3 кг.шт.  СПК</v>
          </cell>
          <cell r="D228">
            <v>16</v>
          </cell>
        </row>
        <row r="229">
          <cell r="A229" t="str">
            <v>Любительская вареная термоус.пак. "Высокий вкус"  СПК</v>
          </cell>
          <cell r="D229">
            <v>92.45</v>
          </cell>
        </row>
        <row r="230">
          <cell r="A230" t="str">
            <v>Мини-сосиски в тесте "Фрайпики" 1,8кг ВЕС,  ПОКОМ</v>
          </cell>
          <cell r="D230">
            <v>12.6</v>
          </cell>
        </row>
        <row r="231">
          <cell r="A231" t="str">
            <v>Мини-сосиски в тесте "Фрайпики" 3,7кг ВЕС,  ПОКОМ</v>
          </cell>
          <cell r="D231">
            <v>55.5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525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456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413</v>
          </cell>
        </row>
        <row r="235">
          <cell r="A235" t="str">
            <v>Наггетсы хрустящие п/ф ВЕС ПОКОМ</v>
          </cell>
          <cell r="D235">
            <v>72</v>
          </cell>
        </row>
        <row r="236">
          <cell r="A236" t="str">
            <v>Оригинальная с перцем с/к  СПК</v>
          </cell>
          <cell r="D236">
            <v>188.82599999999999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252</v>
          </cell>
        </row>
        <row r="238">
          <cell r="A238" t="str">
            <v>Особая вареная  СПК</v>
          </cell>
          <cell r="D238">
            <v>4.8479999999999999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105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20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176</v>
          </cell>
        </row>
        <row r="242">
          <cell r="A242" t="str">
            <v>Пельмени Бигбули с мясом, Горячая штучка 0,43кг  ПОКОМ</v>
          </cell>
          <cell r="D242">
            <v>7</v>
          </cell>
        </row>
        <row r="243">
          <cell r="A243" t="str">
            <v>Пельмени Бигбули с мясом, Горячая штучка 0,9кг  ПОКОМ</v>
          </cell>
          <cell r="D243">
            <v>82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334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58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261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176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320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686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247</v>
          </cell>
        </row>
        <row r="251">
          <cell r="A251" t="str">
            <v>Пельмени Левантские ТМ Особый рецепт 0,8 кг  ПОКОМ</v>
          </cell>
          <cell r="D251">
            <v>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319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73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17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130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160</v>
          </cell>
        </row>
        <row r="257">
          <cell r="A257" t="str">
            <v>Пельмени Сочные сфера 0,9 кг ТМ Стародворье ПОКОМ</v>
          </cell>
          <cell r="D257">
            <v>313</v>
          </cell>
        </row>
        <row r="258">
          <cell r="A258" t="str">
            <v>Пипперони с/к "Эликатессе" 0,20 кг.шт.  СПК</v>
          </cell>
          <cell r="D258">
            <v>1</v>
          </cell>
        </row>
        <row r="259">
          <cell r="A259" t="str">
            <v>По-Австрийски с/к 260 гр.шт. "Высокий вкус"  СПК</v>
          </cell>
          <cell r="D259">
            <v>50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Праздничная с/к "Сибирский стандарт" 560 гр.шт.  СПК</v>
          </cell>
          <cell r="D261">
            <v>288</v>
          </cell>
        </row>
        <row r="262">
          <cell r="A262" t="str">
            <v>Салями Трюфель с/в "Эликатессе" 0,16 кг.шт.  СПК</v>
          </cell>
          <cell r="D262">
            <v>22</v>
          </cell>
        </row>
        <row r="263">
          <cell r="A263" t="str">
            <v>Салями Финская с/к 235 гр.шт. "Высокий вкус"  СПК</v>
          </cell>
          <cell r="D263">
            <v>24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75.724999999999994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59.027000000000001</v>
          </cell>
        </row>
        <row r="266">
          <cell r="A266" t="str">
            <v>Сем.трад.Ливерная печеночная МП 300 г г/т (C)  ТАВР</v>
          </cell>
          <cell r="D266">
            <v>-1</v>
          </cell>
        </row>
        <row r="267">
          <cell r="A267" t="str">
            <v>Семейная с чесночком вареная (СПК+СКМ)  СПК</v>
          </cell>
          <cell r="D267">
            <v>162.35</v>
          </cell>
        </row>
        <row r="268">
          <cell r="A268" t="str">
            <v>Семейная с чесночком Экстра вареная  СПК</v>
          </cell>
          <cell r="D268">
            <v>33.572000000000003</v>
          </cell>
        </row>
        <row r="269">
          <cell r="A269" t="str">
            <v>Семейная с чесночком Экстра вареная 0,5 кг.шт.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16</v>
          </cell>
        </row>
        <row r="271">
          <cell r="A271" t="str">
            <v>Сервелат Финский в/к 0,38 кг.шт. термофор.пак.  СПК</v>
          </cell>
          <cell r="D271">
            <v>7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3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85</v>
          </cell>
        </row>
        <row r="274">
          <cell r="A274" t="str">
            <v>Сибирская особая с/к 0,235 кг шт.  СПК</v>
          </cell>
          <cell r="D274">
            <v>94</v>
          </cell>
        </row>
        <row r="275">
          <cell r="A275" t="str">
            <v>Славянская п/к 0,38 кг шт.термофор.пак.  СПК</v>
          </cell>
          <cell r="D275">
            <v>1</v>
          </cell>
        </row>
        <row r="276">
          <cell r="A276" t="str">
            <v>Снеки  ЖАР-мени ВЕС. рубленые в тесте замор.  ПОКОМ</v>
          </cell>
          <cell r="D276">
            <v>38.5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62.43</v>
          </cell>
        </row>
        <row r="279">
          <cell r="A279" t="str">
            <v>Сосиски "Молочные" 0,36 кг.шт. вак.упак.  СПК</v>
          </cell>
          <cell r="D279">
            <v>2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13.804</v>
          </cell>
        </row>
        <row r="281">
          <cell r="A281" t="str">
            <v>Сосиски Сливушки #нежнушки ТМ Вязанка  0,33 кг.  ПОКОМ</v>
          </cell>
          <cell r="D281">
            <v>1</v>
          </cell>
        </row>
        <row r="282">
          <cell r="A282" t="str">
            <v>Сосиски Хот-дог ВЕС (лоток с ср.защ.атм.)   СПК</v>
          </cell>
          <cell r="D282">
            <v>21.13</v>
          </cell>
        </row>
        <row r="283">
          <cell r="A283" t="str">
            <v>Торо Неро с/в "Эликатессе" 140 гр.шт.  СПК</v>
          </cell>
          <cell r="D283">
            <v>28</v>
          </cell>
        </row>
        <row r="284">
          <cell r="A284" t="str">
            <v>Уши свиные копченые к пиву 0,15кг нар. д/ф шт.  СПК</v>
          </cell>
          <cell r="D284">
            <v>21</v>
          </cell>
        </row>
        <row r="285">
          <cell r="A285" t="str">
            <v>Фестивальная с/к 0,10 кг.шт. нарезка (лоток с ср.защ.атм.)  СПК</v>
          </cell>
          <cell r="D285">
            <v>82</v>
          </cell>
        </row>
        <row r="286">
          <cell r="A286" t="str">
            <v>Фестивальная с/к 0,235 кг.шт.  СПК</v>
          </cell>
          <cell r="D286">
            <v>197</v>
          </cell>
        </row>
        <row r="287">
          <cell r="A287" t="str">
            <v>Фуэт с/в "Эликатессе" 160 гр.шт.  СПК</v>
          </cell>
          <cell r="D287">
            <v>51</v>
          </cell>
        </row>
        <row r="288">
          <cell r="A288" t="str">
            <v>Хинкали Классические хинкали ВЕС, 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407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</v>
          </cell>
        </row>
        <row r="291">
          <cell r="A291" t="str">
            <v>Хрустящие крылышки ТМ Горячая штучка 0,3 кг зам  ПОКОМ</v>
          </cell>
          <cell r="D291">
            <v>31</v>
          </cell>
        </row>
        <row r="292">
          <cell r="A292" t="str">
            <v>Хрустящие крылышки. В панировке куриные жареные.ВЕС 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75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353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392</v>
          </cell>
        </row>
        <row r="297">
          <cell r="A297" t="str">
            <v>Чебуреки Мясные вес 2,7  ПОКОМ</v>
          </cell>
          <cell r="D297">
            <v>35.1</v>
          </cell>
        </row>
        <row r="298">
          <cell r="A298" t="str">
            <v>Чебуреки с мясом, грибами и картофелем. ВЕС  ПОКОМ</v>
          </cell>
          <cell r="D298">
            <v>10.8</v>
          </cell>
        </row>
        <row r="299">
          <cell r="A299" t="str">
            <v>Чебуреки сочные, ВЕС, куриные жарен. зам  ПОКОМ</v>
          </cell>
          <cell r="D299">
            <v>155</v>
          </cell>
        </row>
        <row r="300">
          <cell r="A300" t="str">
            <v>Шпикачки Русские (черева) (в ср.защ.атм.) "Высокий вкус"  СПК</v>
          </cell>
          <cell r="D300">
            <v>79.956000000000003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66</v>
          </cell>
        </row>
        <row r="302">
          <cell r="A302" t="str">
            <v>Юбилейная с/к 0,10 кг.шт. нарезка (лоток с ср.защ.атм.)  СПК</v>
          </cell>
          <cell r="D302">
            <v>35</v>
          </cell>
        </row>
        <row r="303">
          <cell r="A303" t="str">
            <v>Юбилейная с/к 0,235 кг.шт.  СПК</v>
          </cell>
          <cell r="D303">
            <v>367</v>
          </cell>
        </row>
        <row r="304">
          <cell r="A304" t="str">
            <v>Итого</v>
          </cell>
          <cell r="D304">
            <v>59594.216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2"/>
  <sheetViews>
    <sheetView tabSelected="1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S86" sqref="S86"/>
    </sheetView>
  </sheetViews>
  <sheetFormatPr defaultColWidth="10.5" defaultRowHeight="11.45" customHeight="1" outlineLevelRow="1" x14ac:dyDescent="0.2"/>
  <cols>
    <col min="1" max="1" width="48.16406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.33203125" style="5" customWidth="1"/>
    <col min="18" max="19" width="6.6640625" style="5" bestFit="1" customWidth="1"/>
    <col min="20" max="20" width="6.6640625" style="5" customWidth="1"/>
    <col min="21" max="21" width="5.6640625" style="5" bestFit="1" customWidth="1"/>
    <col min="22" max="23" width="0.8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7.33203125" style="5" customWidth="1"/>
    <col min="30" max="30" width="4.6640625" style="5" bestFit="1" customWidth="1"/>
    <col min="31" max="32" width="2.164062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S2" s="15" t="s">
        <v>118</v>
      </c>
      <c r="AC2" s="1" t="s">
        <v>119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10" t="s">
        <v>97</v>
      </c>
      <c r="H3" s="10" t="s">
        <v>98</v>
      </c>
      <c r="I3" s="10" t="s">
        <v>99</v>
      </c>
      <c r="J3" s="10" t="s">
        <v>100</v>
      </c>
      <c r="K3" s="10" t="s">
        <v>101</v>
      </c>
      <c r="L3" s="10" t="s">
        <v>101</v>
      </c>
      <c r="M3" s="10" t="s">
        <v>101</v>
      </c>
      <c r="N3" s="10" t="s">
        <v>101</v>
      </c>
      <c r="O3" s="10" t="s">
        <v>101</v>
      </c>
      <c r="P3" s="10" t="s">
        <v>101</v>
      </c>
      <c r="Q3" s="10" t="s">
        <v>101</v>
      </c>
      <c r="R3" s="10" t="s">
        <v>98</v>
      </c>
      <c r="S3" s="11" t="s">
        <v>101</v>
      </c>
      <c r="T3" s="10" t="s">
        <v>102</v>
      </c>
      <c r="U3" s="12" t="s">
        <v>103</v>
      </c>
      <c r="V3" s="10" t="s">
        <v>104</v>
      </c>
      <c r="W3" s="10" t="s">
        <v>105</v>
      </c>
      <c r="X3" s="10" t="s">
        <v>98</v>
      </c>
      <c r="Y3" s="10" t="s">
        <v>98</v>
      </c>
      <c r="Z3" s="10" t="s">
        <v>106</v>
      </c>
      <c r="AA3" s="10" t="s">
        <v>107</v>
      </c>
      <c r="AB3" s="10" t="s">
        <v>108</v>
      </c>
      <c r="AC3" s="12" t="s">
        <v>109</v>
      </c>
      <c r="AD3" s="12" t="s">
        <v>109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3" t="s">
        <v>110</v>
      </c>
      <c r="L4" s="13" t="s">
        <v>111</v>
      </c>
      <c r="M4" s="13" t="s">
        <v>112</v>
      </c>
      <c r="N4" s="13" t="s">
        <v>113</v>
      </c>
      <c r="S4" s="13" t="s">
        <v>114</v>
      </c>
      <c r="X4" s="13" t="s">
        <v>115</v>
      </c>
      <c r="Y4" s="13" t="s">
        <v>116</v>
      </c>
      <c r="Z4" s="13" t="s">
        <v>117</v>
      </c>
    </row>
    <row r="5" spans="1:32" ht="11.1" customHeight="1" x14ac:dyDescent="0.2">
      <c r="A5" s="6"/>
      <c r="B5" s="6"/>
      <c r="C5" s="3"/>
      <c r="D5" s="3"/>
      <c r="E5" s="9">
        <f>SUM(E6:E104)</f>
        <v>87161.849999999991</v>
      </c>
      <c r="F5" s="9">
        <f>SUM(F6:F104)</f>
        <v>82515.833999999988</v>
      </c>
      <c r="I5" s="9">
        <f>SUM(I6:I104)</f>
        <v>89456.503999999986</v>
      </c>
      <c r="J5" s="9">
        <f t="shared" ref="J5:S5" si="0">SUM(J6:J104)</f>
        <v>-2294.6540000000005</v>
      </c>
      <c r="K5" s="9">
        <f t="shared" si="0"/>
        <v>15310</v>
      </c>
      <c r="L5" s="9">
        <f t="shared" si="0"/>
        <v>17855</v>
      </c>
      <c r="M5" s="9">
        <f t="shared" si="0"/>
        <v>12750</v>
      </c>
      <c r="N5" s="9">
        <f t="shared" si="0"/>
        <v>16070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17432.370000000003</v>
      </c>
      <c r="S5" s="9">
        <f t="shared" si="0"/>
        <v>12665</v>
      </c>
      <c r="X5" s="9">
        <f t="shared" ref="X5" si="1">SUM(X6:X104)</f>
        <v>22100.274799999999</v>
      </c>
      <c r="Y5" s="9">
        <f t="shared" ref="Y5" si="2">SUM(Y6:Y104)</f>
        <v>20844.726999999999</v>
      </c>
      <c r="Z5" s="9">
        <f t="shared" ref="Z5" si="3">SUM(Z6:Z104)</f>
        <v>19460.237999999998</v>
      </c>
      <c r="AC5" s="9">
        <f t="shared" ref="AC5" si="4">SUM(AC6:AC104)</f>
        <v>5011.3500000000004</v>
      </c>
      <c r="AD5" s="9">
        <f t="shared" ref="AD5" si="5">SUM(AD6:AD104)</f>
        <v>0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71</v>
      </c>
      <c r="D6" s="8">
        <v>486</v>
      </c>
      <c r="E6" s="8">
        <v>291</v>
      </c>
      <c r="F6" s="8">
        <v>261</v>
      </c>
      <c r="G6" s="16">
        <f>VLOOKUP(A:A,[1]TDSheet!$A:$G,7,0)</f>
        <v>0.4</v>
      </c>
      <c r="H6" s="16">
        <f>VLOOKUP(A:A,[1]TDSheet!$A:$H,8,0)</f>
        <v>60</v>
      </c>
      <c r="I6" s="17">
        <f>VLOOKUP(A:A,[2]TDSheet!$A:$F,6,0)</f>
        <v>296</v>
      </c>
      <c r="J6" s="17">
        <f>E6-I6</f>
        <v>-5</v>
      </c>
      <c r="K6" s="17">
        <f>VLOOKUP(A:A,[1]TDSheet!$A:$L,12,0)</f>
        <v>0</v>
      </c>
      <c r="L6" s="17">
        <f>VLOOKUP(A:A,[1]TDSheet!$A:$M,13,0)</f>
        <v>0</v>
      </c>
      <c r="M6" s="17">
        <f>VLOOKUP(A:A,[1]TDSheet!$A:$N,14,0)</f>
        <v>0</v>
      </c>
      <c r="N6" s="17">
        <f>VLOOKUP(A:A,[1]TDSheet!$A:$S,19,0)</f>
        <v>120</v>
      </c>
      <c r="O6" s="17"/>
      <c r="P6" s="17"/>
      <c r="Q6" s="17"/>
      <c r="R6" s="17">
        <f>E6/5</f>
        <v>58.2</v>
      </c>
      <c r="S6" s="18">
        <v>120</v>
      </c>
      <c r="T6" s="19">
        <f>(F6+K6+L6+M6+N6+S6)/R6</f>
        <v>8.608247422680412</v>
      </c>
      <c r="U6" s="17">
        <f>F6/R6</f>
        <v>4.4845360824742269</v>
      </c>
      <c r="V6" s="17"/>
      <c r="W6" s="17"/>
      <c r="X6" s="17">
        <f>VLOOKUP(A:A,[1]TDSheet!$A:$X,24,0)</f>
        <v>69.599999999999994</v>
      </c>
      <c r="Y6" s="17">
        <f>VLOOKUP(A:A,[1]TDSheet!$A:$Y,25,0)</f>
        <v>50.4</v>
      </c>
      <c r="Z6" s="17">
        <f>VLOOKUP(A:A,[3]TDSheet!$A:$D,4,0)</f>
        <v>89</v>
      </c>
      <c r="AA6" s="17">
        <f>VLOOKUP(A:A,[1]TDSheet!$A:$AA,27,0)</f>
        <v>0</v>
      </c>
      <c r="AB6" s="17" t="str">
        <f>VLOOKUP(A:A,[1]TDSheet!$A:$AB,28,0)</f>
        <v>скидка</v>
      </c>
      <c r="AC6" s="17">
        <f>S6*G6</f>
        <v>48</v>
      </c>
      <c r="AD6" s="17"/>
      <c r="AE6" s="17"/>
      <c r="AF6" s="17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612.34799999999996</v>
      </c>
      <c r="D7" s="8">
        <v>4866.1729999999998</v>
      </c>
      <c r="E7" s="8">
        <v>2204.44</v>
      </c>
      <c r="F7" s="8">
        <v>3232.136</v>
      </c>
      <c r="G7" s="16">
        <f>VLOOKUP(A:A,[1]TDSheet!$A:$G,7,0)</f>
        <v>1</v>
      </c>
      <c r="H7" s="16">
        <f>VLOOKUP(A:A,[1]TDSheet!$A:$H,8,0)</f>
        <v>45</v>
      </c>
      <c r="I7" s="17">
        <f>VLOOKUP(A:A,[2]TDSheet!$A:$F,6,0)</f>
        <v>2181.011</v>
      </c>
      <c r="J7" s="17">
        <f t="shared" ref="J7:J70" si="6">E7-I7</f>
        <v>23.429000000000087</v>
      </c>
      <c r="K7" s="17">
        <f>VLOOKUP(A:A,[1]TDSheet!$A:$L,12,0)</f>
        <v>0</v>
      </c>
      <c r="L7" s="17">
        <f>VLOOKUP(A:A,[1]TDSheet!$A:$M,13,0)</f>
        <v>200</v>
      </c>
      <c r="M7" s="17">
        <f>VLOOKUP(A:A,[1]TDSheet!$A:$N,14,0)</f>
        <v>200</v>
      </c>
      <c r="N7" s="17">
        <f>VLOOKUP(A:A,[1]TDSheet!$A:$S,19,0)</f>
        <v>300</v>
      </c>
      <c r="O7" s="17"/>
      <c r="P7" s="17"/>
      <c r="Q7" s="17"/>
      <c r="R7" s="17">
        <f t="shared" ref="R7:R70" si="7">E7/5</f>
        <v>440.88800000000003</v>
      </c>
      <c r="S7" s="18"/>
      <c r="T7" s="19">
        <f t="shared" ref="T7:T70" si="8">(F7+K7+L7+M7+N7+S7)/R7</f>
        <v>8.9186732231314974</v>
      </c>
      <c r="U7" s="17">
        <f t="shared" ref="U7:U70" si="9">F7/R7</f>
        <v>7.3309684092105014</v>
      </c>
      <c r="V7" s="17"/>
      <c r="W7" s="17"/>
      <c r="X7" s="17">
        <f>VLOOKUP(A:A,[1]TDSheet!$A:$X,24,0)</f>
        <v>656.98800000000006</v>
      </c>
      <c r="Y7" s="17">
        <f>VLOOKUP(A:A,[1]TDSheet!$A:$Y,25,0)</f>
        <v>495.59019999999998</v>
      </c>
      <c r="Z7" s="17">
        <f>VLOOKUP(A:A,[3]TDSheet!$A:$D,4,0)</f>
        <v>558.50300000000004</v>
      </c>
      <c r="AA7" s="17">
        <f>VLOOKUP(A:A,[1]TDSheet!$A:$AA,27,0)</f>
        <v>0</v>
      </c>
      <c r="AB7" s="17" t="e">
        <f>VLOOKUP(A:A,[1]TDSheet!$A:$AB,28,0)</f>
        <v>#N/A</v>
      </c>
      <c r="AC7" s="17">
        <f t="shared" ref="AC7:AC70" si="10">S7*G7</f>
        <v>0</v>
      </c>
      <c r="AD7" s="17"/>
      <c r="AE7" s="17"/>
      <c r="AF7" s="17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1312.009</v>
      </c>
      <c r="D8" s="8">
        <v>3401.9430000000002</v>
      </c>
      <c r="E8" s="8">
        <v>1862.6780000000001</v>
      </c>
      <c r="F8" s="8">
        <v>2835.9</v>
      </c>
      <c r="G8" s="16">
        <f>VLOOKUP(A:A,[1]TDSheet!$A:$G,7,0)</f>
        <v>1</v>
      </c>
      <c r="H8" s="16">
        <f>VLOOKUP(A:A,[1]TDSheet!$A:$H,8,0)</f>
        <v>45</v>
      </c>
      <c r="I8" s="17">
        <f>VLOOKUP(A:A,[2]TDSheet!$A:$F,6,0)</f>
        <v>1807</v>
      </c>
      <c r="J8" s="17">
        <f t="shared" si="6"/>
        <v>55.678000000000111</v>
      </c>
      <c r="K8" s="17">
        <f>VLOOKUP(A:A,[1]TDSheet!$A:$L,12,0)</f>
        <v>600</v>
      </c>
      <c r="L8" s="17">
        <f>VLOOKUP(A:A,[1]TDSheet!$A:$M,13,0)</f>
        <v>200</v>
      </c>
      <c r="M8" s="17">
        <f>VLOOKUP(A:A,[1]TDSheet!$A:$N,14,0)</f>
        <v>300</v>
      </c>
      <c r="N8" s="17">
        <f>VLOOKUP(A:A,[1]TDSheet!$A:$S,19,0)</f>
        <v>0</v>
      </c>
      <c r="O8" s="17"/>
      <c r="P8" s="17"/>
      <c r="Q8" s="17"/>
      <c r="R8" s="17">
        <f t="shared" si="7"/>
        <v>372.53560000000004</v>
      </c>
      <c r="S8" s="18"/>
      <c r="T8" s="19">
        <f t="shared" si="8"/>
        <v>10.565164778882876</v>
      </c>
      <c r="U8" s="17">
        <f t="shared" si="9"/>
        <v>7.6124268392067762</v>
      </c>
      <c r="V8" s="17"/>
      <c r="W8" s="17"/>
      <c r="X8" s="17">
        <f>VLOOKUP(A:A,[1]TDSheet!$A:$X,24,0)</f>
        <v>465.66700000000003</v>
      </c>
      <c r="Y8" s="17">
        <f>VLOOKUP(A:A,[1]TDSheet!$A:$Y,25,0)</f>
        <v>515.101</v>
      </c>
      <c r="Z8" s="17">
        <f>VLOOKUP(A:A,[3]TDSheet!$A:$D,4,0)</f>
        <v>465.82799999999997</v>
      </c>
      <c r="AA8" s="17">
        <f>VLOOKUP(A:A,[1]TDSheet!$A:$AA,27,0)</f>
        <v>0</v>
      </c>
      <c r="AB8" s="17" t="str">
        <f>VLOOKUP(A:A,[1]TDSheet!$A:$AB,28,0)</f>
        <v>скидка</v>
      </c>
      <c r="AC8" s="17">
        <f t="shared" si="10"/>
        <v>0</v>
      </c>
      <c r="AD8" s="17"/>
      <c r="AE8" s="17"/>
      <c r="AF8" s="17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1817.0160000000001</v>
      </c>
      <c r="D9" s="8">
        <v>2076.877</v>
      </c>
      <c r="E9" s="8">
        <v>1909.3340000000001</v>
      </c>
      <c r="F9" s="8">
        <v>1968.299</v>
      </c>
      <c r="G9" s="16">
        <f>VLOOKUP(A:A,[1]TDSheet!$A:$G,7,0)</f>
        <v>1</v>
      </c>
      <c r="H9" s="16">
        <f>VLOOKUP(A:A,[1]TDSheet!$A:$H,8,0)</f>
        <v>60</v>
      </c>
      <c r="I9" s="17">
        <f>VLOOKUP(A:A,[2]TDSheet!$A:$F,6,0)</f>
        <v>1837.79</v>
      </c>
      <c r="J9" s="17">
        <f t="shared" si="6"/>
        <v>71.544000000000096</v>
      </c>
      <c r="K9" s="17">
        <f>VLOOKUP(A:A,[1]TDSheet!$A:$L,12,0)</f>
        <v>900</v>
      </c>
      <c r="L9" s="17">
        <f>VLOOKUP(A:A,[1]TDSheet!$A:$M,13,0)</f>
        <v>0</v>
      </c>
      <c r="M9" s="17">
        <f>VLOOKUP(A:A,[1]TDSheet!$A:$N,14,0)</f>
        <v>100</v>
      </c>
      <c r="N9" s="17">
        <f>VLOOKUP(A:A,[1]TDSheet!$A:$S,19,0)</f>
        <v>1000</v>
      </c>
      <c r="O9" s="17"/>
      <c r="P9" s="17"/>
      <c r="Q9" s="17"/>
      <c r="R9" s="17">
        <f t="shared" si="7"/>
        <v>381.86680000000001</v>
      </c>
      <c r="S9" s="18">
        <v>500</v>
      </c>
      <c r="T9" s="19">
        <f t="shared" si="8"/>
        <v>11.701197904609669</v>
      </c>
      <c r="U9" s="17">
        <f t="shared" si="9"/>
        <v>5.1544124810012288</v>
      </c>
      <c r="V9" s="17"/>
      <c r="W9" s="17"/>
      <c r="X9" s="17">
        <f>VLOOKUP(A:A,[1]TDSheet!$A:$X,24,0)</f>
        <v>456.53620000000001</v>
      </c>
      <c r="Y9" s="17">
        <f>VLOOKUP(A:A,[1]TDSheet!$A:$Y,25,0)</f>
        <v>397.39940000000001</v>
      </c>
      <c r="Z9" s="17">
        <f>VLOOKUP(A:A,[3]TDSheet!$A:$D,4,0)</f>
        <v>422.56900000000002</v>
      </c>
      <c r="AA9" s="17">
        <f>VLOOKUP(A:A,[1]TDSheet!$A:$AA,27,0)</f>
        <v>0</v>
      </c>
      <c r="AB9" s="17" t="e">
        <f>VLOOKUP(A:A,[1]TDSheet!$A:$AB,28,0)</f>
        <v>#N/A</v>
      </c>
      <c r="AC9" s="17">
        <f t="shared" si="10"/>
        <v>500</v>
      </c>
      <c r="AD9" s="17"/>
      <c r="AE9" s="17"/>
      <c r="AF9" s="17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43.029000000000003</v>
      </c>
      <c r="D10" s="8">
        <v>80.510000000000005</v>
      </c>
      <c r="E10" s="8">
        <v>71.391000000000005</v>
      </c>
      <c r="F10" s="8">
        <v>43.491999999999997</v>
      </c>
      <c r="G10" s="16">
        <f>VLOOKUP(A:A,[1]TDSheet!$A:$G,7,0)</f>
        <v>1</v>
      </c>
      <c r="H10" s="16">
        <f>VLOOKUP(A:A,[1]TDSheet!$A:$H,8,0)</f>
        <v>120</v>
      </c>
      <c r="I10" s="17">
        <f>VLOOKUP(A:A,[2]TDSheet!$A:$F,6,0)</f>
        <v>78</v>
      </c>
      <c r="J10" s="17">
        <f t="shared" si="6"/>
        <v>-6.6089999999999947</v>
      </c>
      <c r="K10" s="17">
        <f>VLOOKUP(A:A,[1]TDSheet!$A:$L,12,0)</f>
        <v>50</v>
      </c>
      <c r="L10" s="17">
        <f>VLOOKUP(A:A,[1]TDSheet!$A:$M,13,0)</f>
        <v>0</v>
      </c>
      <c r="M10" s="17">
        <f>VLOOKUP(A:A,[1]TDSheet!$A:$N,14,0)</f>
        <v>0</v>
      </c>
      <c r="N10" s="17">
        <f>VLOOKUP(A:A,[1]TDSheet!$A:$S,19,0)</f>
        <v>100</v>
      </c>
      <c r="O10" s="17"/>
      <c r="P10" s="17"/>
      <c r="Q10" s="17"/>
      <c r="R10" s="17">
        <f t="shared" si="7"/>
        <v>14.278200000000002</v>
      </c>
      <c r="S10" s="18"/>
      <c r="T10" s="19">
        <f t="shared" si="8"/>
        <v>13.551568124833659</v>
      </c>
      <c r="U10" s="17">
        <f t="shared" si="9"/>
        <v>3.0460422182067761</v>
      </c>
      <c r="V10" s="17"/>
      <c r="W10" s="17"/>
      <c r="X10" s="17">
        <f>VLOOKUP(A:A,[1]TDSheet!$A:$X,24,0)</f>
        <v>11.4206</v>
      </c>
      <c r="Y10" s="17">
        <f>VLOOKUP(A:A,[1]TDSheet!$A:$Y,25,0)</f>
        <v>12.3988</v>
      </c>
      <c r="Z10" s="17">
        <f>VLOOKUP(A:A,[3]TDSheet!$A:$D,4,0)</f>
        <v>5.63</v>
      </c>
      <c r="AA10" s="17" t="str">
        <f>VLOOKUP(A:A,[1]TDSheet!$A:$AA,27,0)</f>
        <v>яб ак ян</v>
      </c>
      <c r="AB10" s="17" t="e">
        <f>VLOOKUP(A:A,[1]TDSheet!$A:$AB,28,0)</f>
        <v>#N/A</v>
      </c>
      <c r="AC10" s="17">
        <f t="shared" si="10"/>
        <v>0</v>
      </c>
      <c r="AD10" s="17"/>
      <c r="AE10" s="17"/>
      <c r="AF10" s="17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72.411000000000001</v>
      </c>
      <c r="D11" s="8">
        <v>209.50700000000001</v>
      </c>
      <c r="E11" s="8">
        <v>135.28399999999999</v>
      </c>
      <c r="F11" s="8">
        <v>142.58600000000001</v>
      </c>
      <c r="G11" s="16">
        <f>VLOOKUP(A:A,[1]TDSheet!$A:$G,7,0)</f>
        <v>1</v>
      </c>
      <c r="H11" s="16">
        <f>VLOOKUP(A:A,[1]TDSheet!$A:$H,8,0)</f>
        <v>60</v>
      </c>
      <c r="I11" s="17">
        <f>VLOOKUP(A:A,[2]TDSheet!$A:$F,6,0)</f>
        <v>134.5</v>
      </c>
      <c r="J11" s="17">
        <f t="shared" si="6"/>
        <v>0.78399999999999181</v>
      </c>
      <c r="K11" s="17">
        <f>VLOOKUP(A:A,[1]TDSheet!$A:$L,12,0)</f>
        <v>0</v>
      </c>
      <c r="L11" s="17">
        <f>VLOOKUP(A:A,[1]TDSheet!$A:$M,13,0)</f>
        <v>50</v>
      </c>
      <c r="M11" s="17">
        <f>VLOOKUP(A:A,[1]TDSheet!$A:$N,14,0)</f>
        <v>0</v>
      </c>
      <c r="N11" s="17">
        <f>VLOOKUP(A:A,[1]TDSheet!$A:$S,19,0)</f>
        <v>50</v>
      </c>
      <c r="O11" s="17"/>
      <c r="P11" s="17"/>
      <c r="Q11" s="17"/>
      <c r="R11" s="17">
        <f t="shared" si="7"/>
        <v>27.056799999999999</v>
      </c>
      <c r="S11" s="18"/>
      <c r="T11" s="19">
        <f t="shared" si="8"/>
        <v>8.9658052689157639</v>
      </c>
      <c r="U11" s="17">
        <f t="shared" si="9"/>
        <v>5.2698767038230692</v>
      </c>
      <c r="V11" s="17"/>
      <c r="W11" s="17"/>
      <c r="X11" s="17">
        <f>VLOOKUP(A:A,[1]TDSheet!$A:$X,24,0)</f>
        <v>32.896599999999999</v>
      </c>
      <c r="Y11" s="17">
        <f>VLOOKUP(A:A,[1]TDSheet!$A:$Y,25,0)</f>
        <v>27.629399999999997</v>
      </c>
      <c r="Z11" s="17">
        <f>VLOOKUP(A:A,[3]TDSheet!$A:$D,4,0)</f>
        <v>29.835999999999999</v>
      </c>
      <c r="AA11" s="17">
        <f>VLOOKUP(A:A,[1]TDSheet!$A:$AA,27,0)</f>
        <v>0</v>
      </c>
      <c r="AB11" s="17">
        <f>VLOOKUP(A:A,[1]TDSheet!$A:$AB,28,0)</f>
        <v>0</v>
      </c>
      <c r="AC11" s="17">
        <f t="shared" si="10"/>
        <v>0</v>
      </c>
      <c r="AD11" s="17"/>
      <c r="AE11" s="17"/>
      <c r="AF11" s="17"/>
    </row>
    <row r="12" spans="1:32" s="1" customFormat="1" ht="11.1" customHeight="1" outlineLevel="1" x14ac:dyDescent="0.2">
      <c r="A12" s="7" t="s">
        <v>16</v>
      </c>
      <c r="B12" s="7" t="s">
        <v>8</v>
      </c>
      <c r="C12" s="8">
        <v>35</v>
      </c>
      <c r="D12" s="8">
        <v>169</v>
      </c>
      <c r="E12" s="8">
        <v>82</v>
      </c>
      <c r="F12" s="8">
        <v>113</v>
      </c>
      <c r="G12" s="16">
        <f>VLOOKUP(A:A,[1]TDSheet!$A:$G,7,0)</f>
        <v>0.4</v>
      </c>
      <c r="H12" s="16" t="e">
        <f>VLOOKUP(A:A,[1]TDSheet!$A:$H,8,0)</f>
        <v>#N/A</v>
      </c>
      <c r="I12" s="17">
        <f>VLOOKUP(A:A,[2]TDSheet!$A:$F,6,0)</f>
        <v>127</v>
      </c>
      <c r="J12" s="17">
        <f t="shared" si="6"/>
        <v>-45</v>
      </c>
      <c r="K12" s="17">
        <f>VLOOKUP(A:A,[1]TDSheet!$A:$L,12,0)</f>
        <v>0</v>
      </c>
      <c r="L12" s="17">
        <f>VLOOKUP(A:A,[1]TDSheet!$A:$M,13,0)</f>
        <v>0</v>
      </c>
      <c r="M12" s="17">
        <f>VLOOKUP(A:A,[1]TDSheet!$A:$N,14,0)</f>
        <v>0</v>
      </c>
      <c r="N12" s="17">
        <f>VLOOKUP(A:A,[1]TDSheet!$A:$S,19,0)</f>
        <v>40</v>
      </c>
      <c r="O12" s="17"/>
      <c r="P12" s="17"/>
      <c r="Q12" s="17"/>
      <c r="R12" s="17">
        <f t="shared" si="7"/>
        <v>16.399999999999999</v>
      </c>
      <c r="S12" s="18"/>
      <c r="T12" s="19">
        <f t="shared" si="8"/>
        <v>9.3292682926829276</v>
      </c>
      <c r="U12" s="17">
        <f t="shared" si="9"/>
        <v>6.8902439024390247</v>
      </c>
      <c r="V12" s="17"/>
      <c r="W12" s="17"/>
      <c r="X12" s="17">
        <f>VLOOKUP(A:A,[1]TDSheet!$A:$X,24,0)</f>
        <v>17.399999999999999</v>
      </c>
      <c r="Y12" s="17">
        <f>VLOOKUP(A:A,[1]TDSheet!$A:$Y,25,0)</f>
        <v>16.399999999999999</v>
      </c>
      <c r="Z12" s="17">
        <f>VLOOKUP(A:A,[3]TDSheet!$A:$D,4,0)</f>
        <v>23</v>
      </c>
      <c r="AA12" s="17" t="str">
        <f>VLOOKUP(A:A,[1]TDSheet!$A:$AA,27,0)</f>
        <v>?</v>
      </c>
      <c r="AB12" s="17" t="e">
        <f>VLOOKUP(A:A,[1]TDSheet!$A:$AB,28,0)</f>
        <v>#N/A</v>
      </c>
      <c r="AC12" s="17">
        <f t="shared" si="10"/>
        <v>0</v>
      </c>
      <c r="AD12" s="17"/>
      <c r="AE12" s="17"/>
      <c r="AF12" s="17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120.8</v>
      </c>
      <c r="D13" s="8">
        <v>733.89800000000002</v>
      </c>
      <c r="E13" s="8">
        <v>278.517</v>
      </c>
      <c r="F13" s="8">
        <v>414.33600000000001</v>
      </c>
      <c r="G13" s="16">
        <f>VLOOKUP(A:A,[1]TDSheet!$A:$G,7,0)</f>
        <v>1</v>
      </c>
      <c r="H13" s="16">
        <f>VLOOKUP(A:A,[1]TDSheet!$A:$H,8,0)</f>
        <v>60</v>
      </c>
      <c r="I13" s="17">
        <f>VLOOKUP(A:A,[2]TDSheet!$A:$F,6,0)</f>
        <v>276.5</v>
      </c>
      <c r="J13" s="17">
        <f t="shared" si="6"/>
        <v>2.0169999999999959</v>
      </c>
      <c r="K13" s="17">
        <f>VLOOKUP(A:A,[1]TDSheet!$A:$L,12,0)</f>
        <v>130</v>
      </c>
      <c r="L13" s="17">
        <f>VLOOKUP(A:A,[1]TDSheet!$A:$M,13,0)</f>
        <v>0</v>
      </c>
      <c r="M13" s="17">
        <f>VLOOKUP(A:A,[1]TDSheet!$A:$N,14,0)</f>
        <v>100</v>
      </c>
      <c r="N13" s="17">
        <f>VLOOKUP(A:A,[1]TDSheet!$A:$S,19,0)</f>
        <v>0</v>
      </c>
      <c r="O13" s="17"/>
      <c r="P13" s="17"/>
      <c r="Q13" s="17"/>
      <c r="R13" s="17">
        <f t="shared" si="7"/>
        <v>55.703400000000002</v>
      </c>
      <c r="S13" s="18"/>
      <c r="T13" s="19">
        <f t="shared" si="8"/>
        <v>11.567265193866083</v>
      </c>
      <c r="U13" s="17">
        <f t="shared" si="9"/>
        <v>7.4382533202641135</v>
      </c>
      <c r="V13" s="17"/>
      <c r="W13" s="17"/>
      <c r="X13" s="17">
        <f>VLOOKUP(A:A,[1]TDSheet!$A:$X,24,0)</f>
        <v>65.322800000000001</v>
      </c>
      <c r="Y13" s="17">
        <f>VLOOKUP(A:A,[1]TDSheet!$A:$Y,25,0)</f>
        <v>80.777999999999992</v>
      </c>
      <c r="Z13" s="17">
        <f>VLOOKUP(A:A,[3]TDSheet!$A:$D,4,0)</f>
        <v>67.117999999999995</v>
      </c>
      <c r="AA13" s="17">
        <f>VLOOKUP(A:A,[1]TDSheet!$A:$AA,27,0)</f>
        <v>0</v>
      </c>
      <c r="AB13" s="17">
        <f>VLOOKUP(A:A,[1]TDSheet!$A:$AB,28,0)</f>
        <v>0</v>
      </c>
      <c r="AC13" s="17">
        <f t="shared" si="10"/>
        <v>0</v>
      </c>
      <c r="AD13" s="17"/>
      <c r="AE13" s="17"/>
      <c r="AF13" s="17"/>
    </row>
    <row r="14" spans="1:32" s="1" customFormat="1" ht="11.1" customHeight="1" outlineLevel="1" x14ac:dyDescent="0.2">
      <c r="A14" s="7" t="s">
        <v>18</v>
      </c>
      <c r="B14" s="7" t="s">
        <v>9</v>
      </c>
      <c r="C14" s="8">
        <v>215.22300000000001</v>
      </c>
      <c r="D14" s="8">
        <v>864.07</v>
      </c>
      <c r="E14" s="8">
        <v>529.87</v>
      </c>
      <c r="F14" s="8">
        <v>545.34900000000005</v>
      </c>
      <c r="G14" s="16">
        <f>VLOOKUP(A:A,[1]TDSheet!$A:$G,7,0)</f>
        <v>1</v>
      </c>
      <c r="H14" s="16">
        <f>VLOOKUP(A:A,[1]TDSheet!$A:$H,8,0)</f>
        <v>60</v>
      </c>
      <c r="I14" s="17">
        <f>VLOOKUP(A:A,[2]TDSheet!$A:$F,6,0)</f>
        <v>508.35</v>
      </c>
      <c r="J14" s="17">
        <f t="shared" si="6"/>
        <v>21.519999999999982</v>
      </c>
      <c r="K14" s="17">
        <f>VLOOKUP(A:A,[1]TDSheet!$A:$L,12,0)</f>
        <v>100</v>
      </c>
      <c r="L14" s="17">
        <f>VLOOKUP(A:A,[1]TDSheet!$A:$M,13,0)</f>
        <v>0</v>
      </c>
      <c r="M14" s="17">
        <f>VLOOKUP(A:A,[1]TDSheet!$A:$N,14,0)</f>
        <v>100</v>
      </c>
      <c r="N14" s="17">
        <f>VLOOKUP(A:A,[1]TDSheet!$A:$S,19,0)</f>
        <v>250</v>
      </c>
      <c r="O14" s="17"/>
      <c r="P14" s="17"/>
      <c r="Q14" s="17"/>
      <c r="R14" s="17">
        <f t="shared" si="7"/>
        <v>105.974</v>
      </c>
      <c r="S14" s="18">
        <v>200</v>
      </c>
      <c r="T14" s="19">
        <f t="shared" si="8"/>
        <v>11.279644063638251</v>
      </c>
      <c r="U14" s="17">
        <f t="shared" si="9"/>
        <v>5.1460641289372866</v>
      </c>
      <c r="V14" s="17"/>
      <c r="W14" s="17"/>
      <c r="X14" s="17">
        <f>VLOOKUP(A:A,[1]TDSheet!$A:$X,24,0)</f>
        <v>124.57940000000001</v>
      </c>
      <c r="Y14" s="17">
        <f>VLOOKUP(A:A,[1]TDSheet!$A:$Y,25,0)</f>
        <v>106.4132</v>
      </c>
      <c r="Z14" s="17">
        <f>VLOOKUP(A:A,[3]TDSheet!$A:$D,4,0)</f>
        <v>130.33699999999999</v>
      </c>
      <c r="AA14" s="17">
        <f>VLOOKUP(A:A,[1]TDSheet!$A:$AA,27,0)</f>
        <v>0</v>
      </c>
      <c r="AB14" s="17" t="e">
        <f>VLOOKUP(A:A,[1]TDSheet!$A:$AB,28,0)</f>
        <v>#N/A</v>
      </c>
      <c r="AC14" s="17">
        <f t="shared" si="10"/>
        <v>200</v>
      </c>
      <c r="AD14" s="17"/>
      <c r="AE14" s="17"/>
      <c r="AF14" s="17"/>
    </row>
    <row r="15" spans="1:32" s="1" customFormat="1" ht="11.1" customHeight="1" outlineLevel="1" x14ac:dyDescent="0.2">
      <c r="A15" s="7" t="s">
        <v>19</v>
      </c>
      <c r="B15" s="7" t="s">
        <v>8</v>
      </c>
      <c r="C15" s="8">
        <v>535</v>
      </c>
      <c r="D15" s="8">
        <v>1423</v>
      </c>
      <c r="E15" s="8">
        <v>695</v>
      </c>
      <c r="F15" s="8">
        <v>1237</v>
      </c>
      <c r="G15" s="16">
        <f>VLOOKUP(A:A,[1]TDSheet!$A:$G,7,0)</f>
        <v>0.25</v>
      </c>
      <c r="H15" s="16">
        <f>VLOOKUP(A:A,[1]TDSheet!$A:$H,8,0)</f>
        <v>120</v>
      </c>
      <c r="I15" s="17">
        <f>VLOOKUP(A:A,[2]TDSheet!$A:$F,6,0)</f>
        <v>718</v>
      </c>
      <c r="J15" s="17">
        <f t="shared" si="6"/>
        <v>-23</v>
      </c>
      <c r="K15" s="17">
        <f>VLOOKUP(A:A,[1]TDSheet!$A:$L,12,0)</f>
        <v>0</v>
      </c>
      <c r="L15" s="17">
        <f>VLOOKUP(A:A,[1]TDSheet!$A:$M,13,0)</f>
        <v>0</v>
      </c>
      <c r="M15" s="17">
        <f>VLOOKUP(A:A,[1]TDSheet!$A:$N,14,0)</f>
        <v>600</v>
      </c>
      <c r="N15" s="17">
        <f>VLOOKUP(A:A,[1]TDSheet!$A:$S,19,0)</f>
        <v>200</v>
      </c>
      <c r="O15" s="17"/>
      <c r="P15" s="17"/>
      <c r="Q15" s="17"/>
      <c r="R15" s="17">
        <f t="shared" si="7"/>
        <v>139</v>
      </c>
      <c r="S15" s="18"/>
      <c r="T15" s="19">
        <f t="shared" si="8"/>
        <v>14.654676258992806</v>
      </c>
      <c r="U15" s="17">
        <f t="shared" si="9"/>
        <v>8.899280575539569</v>
      </c>
      <c r="V15" s="17"/>
      <c r="W15" s="17"/>
      <c r="X15" s="17">
        <f>VLOOKUP(A:A,[1]TDSheet!$A:$X,24,0)</f>
        <v>156.4</v>
      </c>
      <c r="Y15" s="17">
        <f>VLOOKUP(A:A,[1]TDSheet!$A:$Y,25,0)</f>
        <v>150.80000000000001</v>
      </c>
      <c r="Z15" s="17">
        <f>VLOOKUP(A:A,[3]TDSheet!$A:$D,4,0)</f>
        <v>128</v>
      </c>
      <c r="AA15" s="17">
        <f>VLOOKUP(A:A,[1]TDSheet!$A:$AA,27,0)</f>
        <v>0</v>
      </c>
      <c r="AB15" s="17" t="e">
        <f>VLOOKUP(A:A,[1]TDSheet!$A:$AB,28,0)</f>
        <v>#N/A</v>
      </c>
      <c r="AC15" s="17">
        <f t="shared" si="10"/>
        <v>0</v>
      </c>
      <c r="AD15" s="17"/>
      <c r="AE15" s="17"/>
      <c r="AF15" s="17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10.398999999999999</v>
      </c>
      <c r="D16" s="8">
        <v>171.298</v>
      </c>
      <c r="E16" s="8">
        <v>105.114</v>
      </c>
      <c r="F16" s="8">
        <v>69.192999999999998</v>
      </c>
      <c r="G16" s="16">
        <f>VLOOKUP(A:A,[1]TDSheet!$A:$G,7,0)</f>
        <v>1</v>
      </c>
      <c r="H16" s="16">
        <f>VLOOKUP(A:A,[1]TDSheet!$A:$H,8,0)</f>
        <v>30</v>
      </c>
      <c r="I16" s="17">
        <f>VLOOKUP(A:A,[2]TDSheet!$A:$F,6,0)</f>
        <v>105</v>
      </c>
      <c r="J16" s="17">
        <f t="shared" si="6"/>
        <v>0.11400000000000432</v>
      </c>
      <c r="K16" s="17">
        <f>VLOOKUP(A:A,[1]TDSheet!$A:$L,12,0)</f>
        <v>0</v>
      </c>
      <c r="L16" s="17">
        <f>VLOOKUP(A:A,[1]TDSheet!$A:$M,13,0)</f>
        <v>0</v>
      </c>
      <c r="M16" s="17">
        <f>VLOOKUP(A:A,[1]TDSheet!$A:$N,14,0)</f>
        <v>0</v>
      </c>
      <c r="N16" s="17">
        <f>VLOOKUP(A:A,[1]TDSheet!$A:$S,19,0)</f>
        <v>80</v>
      </c>
      <c r="O16" s="17"/>
      <c r="P16" s="17"/>
      <c r="Q16" s="17"/>
      <c r="R16" s="17">
        <f t="shared" si="7"/>
        <v>21.0228</v>
      </c>
      <c r="S16" s="18"/>
      <c r="T16" s="19">
        <f t="shared" si="8"/>
        <v>7.096723557280666</v>
      </c>
      <c r="U16" s="17">
        <f t="shared" si="9"/>
        <v>3.2913313164754454</v>
      </c>
      <c r="V16" s="17"/>
      <c r="W16" s="17"/>
      <c r="X16" s="17">
        <f>VLOOKUP(A:A,[1]TDSheet!$A:$X,24,0)</f>
        <v>19.875999999999998</v>
      </c>
      <c r="Y16" s="17">
        <f>VLOOKUP(A:A,[1]TDSheet!$A:$Y,25,0)</f>
        <v>18.844000000000001</v>
      </c>
      <c r="Z16" s="17">
        <f>VLOOKUP(A:A,[3]TDSheet!$A:$D,4,0)</f>
        <v>9.0150000000000006</v>
      </c>
      <c r="AA16" s="17">
        <f>VLOOKUP(A:A,[1]TDSheet!$A:$AA,27,0)</f>
        <v>0</v>
      </c>
      <c r="AB16" s="17">
        <f>VLOOKUP(A:A,[1]TDSheet!$A:$AB,28,0)</f>
        <v>0</v>
      </c>
      <c r="AC16" s="17">
        <f t="shared" si="10"/>
        <v>0</v>
      </c>
      <c r="AD16" s="17"/>
      <c r="AE16" s="17"/>
      <c r="AF16" s="17"/>
    </row>
    <row r="17" spans="1:32" s="1" customFormat="1" ht="11.1" customHeight="1" outlineLevel="1" x14ac:dyDescent="0.2">
      <c r="A17" s="7" t="s">
        <v>21</v>
      </c>
      <c r="B17" s="7" t="s">
        <v>9</v>
      </c>
      <c r="C17" s="8"/>
      <c r="D17" s="8">
        <v>169.578</v>
      </c>
      <c r="E17" s="8">
        <v>61.067</v>
      </c>
      <c r="F17" s="8">
        <v>93.8</v>
      </c>
      <c r="G17" s="16">
        <f>VLOOKUP(A:A,[1]TDSheet!$A:$G,7,0)</f>
        <v>1</v>
      </c>
      <c r="H17" s="16">
        <f>VLOOKUP(A:A,[1]TDSheet!$A:$H,8,0)</f>
        <v>30</v>
      </c>
      <c r="I17" s="17">
        <f>VLOOKUP(A:A,[2]TDSheet!$A:$F,6,0)</f>
        <v>76.5</v>
      </c>
      <c r="J17" s="17">
        <f t="shared" si="6"/>
        <v>-15.433</v>
      </c>
      <c r="K17" s="17">
        <f>VLOOKUP(A:A,[1]TDSheet!$A:$L,12,0)</f>
        <v>0</v>
      </c>
      <c r="L17" s="17">
        <f>VLOOKUP(A:A,[1]TDSheet!$A:$M,13,0)</f>
        <v>10</v>
      </c>
      <c r="M17" s="17">
        <f>VLOOKUP(A:A,[1]TDSheet!$A:$N,14,0)</f>
        <v>0</v>
      </c>
      <c r="N17" s="17">
        <f>VLOOKUP(A:A,[1]TDSheet!$A:$S,19,0)</f>
        <v>0</v>
      </c>
      <c r="O17" s="17"/>
      <c r="P17" s="17"/>
      <c r="Q17" s="17"/>
      <c r="R17" s="17">
        <f t="shared" si="7"/>
        <v>12.2134</v>
      </c>
      <c r="S17" s="18"/>
      <c r="T17" s="19">
        <f t="shared" si="8"/>
        <v>8.4988619057756232</v>
      </c>
      <c r="U17" s="17">
        <f t="shared" si="9"/>
        <v>7.6800890824831738</v>
      </c>
      <c r="V17" s="17"/>
      <c r="W17" s="17"/>
      <c r="X17" s="17">
        <f>VLOOKUP(A:A,[1]TDSheet!$A:$X,24,0)</f>
        <v>17.211600000000001</v>
      </c>
      <c r="Y17" s="17">
        <f>VLOOKUP(A:A,[1]TDSheet!$A:$Y,25,0)</f>
        <v>16.909399999999998</v>
      </c>
      <c r="Z17" s="17">
        <f>VLOOKUP(A:A,[3]TDSheet!$A:$D,4,0)</f>
        <v>23.803000000000001</v>
      </c>
      <c r="AA17" s="17">
        <f>VLOOKUP(A:A,[1]TDSheet!$A:$AA,27,0)</f>
        <v>0</v>
      </c>
      <c r="AB17" s="17">
        <f>VLOOKUP(A:A,[1]TDSheet!$A:$AB,28,0)</f>
        <v>0</v>
      </c>
      <c r="AC17" s="17">
        <f t="shared" si="10"/>
        <v>0</v>
      </c>
      <c r="AD17" s="17"/>
      <c r="AE17" s="17"/>
      <c r="AF17" s="17"/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27.231999999999999</v>
      </c>
      <c r="D18" s="8">
        <v>81.262</v>
      </c>
      <c r="E18" s="8">
        <v>42.408000000000001</v>
      </c>
      <c r="F18" s="8">
        <v>32.317999999999998</v>
      </c>
      <c r="G18" s="16">
        <f>VLOOKUP(A:A,[1]TDSheet!$A:$G,7,0)</f>
        <v>1</v>
      </c>
      <c r="H18" s="16">
        <f>VLOOKUP(A:A,[1]TDSheet!$A:$H,8,0)</f>
        <v>60</v>
      </c>
      <c r="I18" s="17">
        <f>VLOOKUP(A:A,[2]TDSheet!$A:$F,6,0)</f>
        <v>42</v>
      </c>
      <c r="J18" s="17">
        <f t="shared" si="6"/>
        <v>0.40800000000000125</v>
      </c>
      <c r="K18" s="17">
        <f>VLOOKUP(A:A,[1]TDSheet!$A:$L,12,0)</f>
        <v>0</v>
      </c>
      <c r="L18" s="17">
        <f>VLOOKUP(A:A,[1]TDSheet!$A:$M,13,0)</f>
        <v>10</v>
      </c>
      <c r="M18" s="17">
        <f>VLOOKUP(A:A,[1]TDSheet!$A:$N,14,0)</f>
        <v>0</v>
      </c>
      <c r="N18" s="17">
        <f>VLOOKUP(A:A,[1]TDSheet!$A:$S,19,0)</f>
        <v>40</v>
      </c>
      <c r="O18" s="17"/>
      <c r="P18" s="17"/>
      <c r="Q18" s="17"/>
      <c r="R18" s="17">
        <f t="shared" si="7"/>
        <v>8.4816000000000003</v>
      </c>
      <c r="S18" s="18"/>
      <c r="T18" s="19">
        <f t="shared" si="8"/>
        <v>9.7054800980946982</v>
      </c>
      <c r="U18" s="17">
        <f t="shared" si="9"/>
        <v>3.8103659686851534</v>
      </c>
      <c r="V18" s="17"/>
      <c r="W18" s="17"/>
      <c r="X18" s="17">
        <f>VLOOKUP(A:A,[1]TDSheet!$A:$X,24,0)</f>
        <v>12.033799999999999</v>
      </c>
      <c r="Y18" s="17">
        <f>VLOOKUP(A:A,[1]TDSheet!$A:$Y,25,0)</f>
        <v>9.3520000000000003</v>
      </c>
      <c r="Z18" s="17">
        <f>VLOOKUP(A:A,[3]TDSheet!$A:$D,4,0)</f>
        <v>6.0810000000000004</v>
      </c>
      <c r="AA18" s="17">
        <f>VLOOKUP(A:A,[1]TDSheet!$A:$AA,27,0)</f>
        <v>0</v>
      </c>
      <c r="AB18" s="17" t="str">
        <f>VLOOKUP(A:A,[1]TDSheet!$A:$AB,28,0)</f>
        <v>скидка</v>
      </c>
      <c r="AC18" s="17">
        <f t="shared" si="10"/>
        <v>0</v>
      </c>
      <c r="AD18" s="17"/>
      <c r="AE18" s="17"/>
      <c r="AF18" s="17"/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23.27</v>
      </c>
      <c r="D19" s="8">
        <v>73</v>
      </c>
      <c r="E19" s="8">
        <v>29.888000000000002</v>
      </c>
      <c r="F19" s="8">
        <v>44.250999999999998</v>
      </c>
      <c r="G19" s="16">
        <f>VLOOKUP(A:A,[1]TDSheet!$A:$G,7,0)</f>
        <v>1</v>
      </c>
      <c r="H19" s="16">
        <f>VLOOKUP(A:A,[1]TDSheet!$A:$H,8,0)</f>
        <v>60</v>
      </c>
      <c r="I19" s="17">
        <f>VLOOKUP(A:A,[2]TDSheet!$A:$F,6,0)</f>
        <v>43.5</v>
      </c>
      <c r="J19" s="17">
        <f t="shared" si="6"/>
        <v>-13.611999999999998</v>
      </c>
      <c r="K19" s="17">
        <f>VLOOKUP(A:A,[1]TDSheet!$A:$L,12,0)</f>
        <v>30</v>
      </c>
      <c r="L19" s="17">
        <f>VLOOKUP(A:A,[1]TDSheet!$A:$M,13,0)</f>
        <v>10</v>
      </c>
      <c r="M19" s="17">
        <f>VLOOKUP(A:A,[1]TDSheet!$A:$N,14,0)</f>
        <v>0</v>
      </c>
      <c r="N19" s="17">
        <f>VLOOKUP(A:A,[1]TDSheet!$A:$S,19,0)</f>
        <v>0</v>
      </c>
      <c r="O19" s="17"/>
      <c r="P19" s="17"/>
      <c r="Q19" s="17"/>
      <c r="R19" s="17">
        <f t="shared" si="7"/>
        <v>5.9776000000000007</v>
      </c>
      <c r="S19" s="18"/>
      <c r="T19" s="19">
        <f t="shared" si="8"/>
        <v>14.094452623126337</v>
      </c>
      <c r="U19" s="17">
        <f t="shared" si="9"/>
        <v>7.40280380085653</v>
      </c>
      <c r="V19" s="17"/>
      <c r="W19" s="17"/>
      <c r="X19" s="17">
        <f>VLOOKUP(A:A,[1]TDSheet!$A:$X,24,0)</f>
        <v>7.4552000000000005</v>
      </c>
      <c r="Y19" s="17">
        <f>VLOOKUP(A:A,[1]TDSheet!$A:$Y,25,0)</f>
        <v>10.3978</v>
      </c>
      <c r="Z19" s="17">
        <f>VLOOKUP(A:A,[3]TDSheet!$A:$D,4,0)</f>
        <v>8.0609999999999999</v>
      </c>
      <c r="AA19" s="17">
        <f>VLOOKUP(A:A,[1]TDSheet!$A:$AA,27,0)</f>
        <v>0</v>
      </c>
      <c r="AB19" s="17">
        <f>VLOOKUP(A:A,[1]TDSheet!$A:$AB,28,0)</f>
        <v>0</v>
      </c>
      <c r="AC19" s="17">
        <f t="shared" si="10"/>
        <v>0</v>
      </c>
      <c r="AD19" s="17"/>
      <c r="AE19" s="17"/>
      <c r="AF19" s="17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278.65300000000002</v>
      </c>
      <c r="D20" s="8">
        <v>575.899</v>
      </c>
      <c r="E20" s="8">
        <v>288.07499999999999</v>
      </c>
      <c r="F20" s="8">
        <v>471.21699999999998</v>
      </c>
      <c r="G20" s="16">
        <f>VLOOKUP(A:A,[1]TDSheet!$A:$G,7,0)</f>
        <v>1</v>
      </c>
      <c r="H20" s="16">
        <f>VLOOKUP(A:A,[1]TDSheet!$A:$H,8,0)</f>
        <v>45</v>
      </c>
      <c r="I20" s="17">
        <f>VLOOKUP(A:A,[2]TDSheet!$A:$F,6,0)</f>
        <v>365.41500000000002</v>
      </c>
      <c r="J20" s="17">
        <f t="shared" si="6"/>
        <v>-77.340000000000032</v>
      </c>
      <c r="K20" s="17">
        <f>VLOOKUP(A:A,[1]TDSheet!$A:$L,12,0)</f>
        <v>0</v>
      </c>
      <c r="L20" s="17">
        <f>VLOOKUP(A:A,[1]TDSheet!$A:$M,13,0)</f>
        <v>0</v>
      </c>
      <c r="M20" s="17">
        <f>VLOOKUP(A:A,[1]TDSheet!$A:$N,14,0)</f>
        <v>100</v>
      </c>
      <c r="N20" s="17">
        <f>VLOOKUP(A:A,[1]TDSheet!$A:$S,19,0)</f>
        <v>70</v>
      </c>
      <c r="O20" s="17"/>
      <c r="P20" s="17"/>
      <c r="Q20" s="17"/>
      <c r="R20" s="17">
        <f t="shared" si="7"/>
        <v>57.614999999999995</v>
      </c>
      <c r="S20" s="18"/>
      <c r="T20" s="19">
        <f t="shared" si="8"/>
        <v>11.12934131736527</v>
      </c>
      <c r="U20" s="17">
        <f t="shared" si="9"/>
        <v>8.1787208192311027</v>
      </c>
      <c r="V20" s="17"/>
      <c r="W20" s="17"/>
      <c r="X20" s="17">
        <f>VLOOKUP(A:A,[1]TDSheet!$A:$X,24,0)</f>
        <v>78.354200000000006</v>
      </c>
      <c r="Y20" s="17">
        <f>VLOOKUP(A:A,[1]TDSheet!$A:$Y,25,0)</f>
        <v>72.003399999999999</v>
      </c>
      <c r="Z20" s="17">
        <f>VLOOKUP(A:A,[3]TDSheet!$A:$D,4,0)</f>
        <v>80.733999999999995</v>
      </c>
      <c r="AA20" s="17" t="str">
        <f>VLOOKUP(A:A,[1]TDSheet!$A:$AA,27,0)</f>
        <v>яб ак ян</v>
      </c>
      <c r="AB20" s="17" t="str">
        <f>VLOOKUP(A:A,[1]TDSheet!$A:$AB,28,0)</f>
        <v>скидка</v>
      </c>
      <c r="AC20" s="17">
        <f t="shared" si="10"/>
        <v>0</v>
      </c>
      <c r="AD20" s="17"/>
      <c r="AE20" s="17"/>
      <c r="AF20" s="17"/>
    </row>
    <row r="21" spans="1:32" s="1" customFormat="1" ht="11.1" customHeight="1" outlineLevel="1" x14ac:dyDescent="0.2">
      <c r="A21" s="7" t="s">
        <v>25</v>
      </c>
      <c r="B21" s="7" t="s">
        <v>8</v>
      </c>
      <c r="C21" s="8">
        <v>967</v>
      </c>
      <c r="D21" s="8">
        <v>2039</v>
      </c>
      <c r="E21" s="8">
        <v>1163</v>
      </c>
      <c r="F21" s="8">
        <v>1816</v>
      </c>
      <c r="G21" s="16">
        <f>VLOOKUP(A:A,[1]TDSheet!$A:$G,7,0)</f>
        <v>0.25</v>
      </c>
      <c r="H21" s="16">
        <f>VLOOKUP(A:A,[1]TDSheet!$A:$H,8,0)</f>
        <v>120</v>
      </c>
      <c r="I21" s="17">
        <f>VLOOKUP(A:A,[2]TDSheet!$A:$F,6,0)</f>
        <v>1179</v>
      </c>
      <c r="J21" s="17">
        <f t="shared" si="6"/>
        <v>-16</v>
      </c>
      <c r="K21" s="17">
        <f>VLOOKUP(A:A,[1]TDSheet!$A:$L,12,0)</f>
        <v>600</v>
      </c>
      <c r="L21" s="17">
        <f>VLOOKUP(A:A,[1]TDSheet!$A:$M,13,0)</f>
        <v>0</v>
      </c>
      <c r="M21" s="17">
        <f>VLOOKUP(A:A,[1]TDSheet!$A:$N,14,0)</f>
        <v>400</v>
      </c>
      <c r="N21" s="17">
        <f>VLOOKUP(A:A,[1]TDSheet!$A:$S,19,0)</f>
        <v>400</v>
      </c>
      <c r="O21" s="17"/>
      <c r="P21" s="17"/>
      <c r="Q21" s="17"/>
      <c r="R21" s="17">
        <f t="shared" si="7"/>
        <v>232.6</v>
      </c>
      <c r="S21" s="18"/>
      <c r="T21" s="19">
        <f t="shared" si="8"/>
        <v>13.826311263972485</v>
      </c>
      <c r="U21" s="17">
        <f t="shared" si="9"/>
        <v>7.8073946689595877</v>
      </c>
      <c r="V21" s="17"/>
      <c r="W21" s="17"/>
      <c r="X21" s="17">
        <f>VLOOKUP(A:A,[1]TDSheet!$A:$X,24,0)</f>
        <v>279.60000000000002</v>
      </c>
      <c r="Y21" s="17">
        <f>VLOOKUP(A:A,[1]TDSheet!$A:$Y,25,0)</f>
        <v>234</v>
      </c>
      <c r="Z21" s="17">
        <f>VLOOKUP(A:A,[3]TDSheet!$A:$D,4,0)</f>
        <v>238</v>
      </c>
      <c r="AA21" s="17">
        <f>VLOOKUP(A:A,[1]TDSheet!$A:$AA,27,0)</f>
        <v>0</v>
      </c>
      <c r="AB21" s="17" t="str">
        <f>VLOOKUP(A:A,[1]TDSheet!$A:$AB,28,0)</f>
        <v>скидка</v>
      </c>
      <c r="AC21" s="17">
        <f t="shared" si="10"/>
        <v>0</v>
      </c>
      <c r="AD21" s="17"/>
      <c r="AE21" s="17"/>
      <c r="AF21" s="17"/>
    </row>
    <row r="22" spans="1:32" s="1" customFormat="1" ht="11.1" customHeight="1" outlineLevel="1" x14ac:dyDescent="0.2">
      <c r="A22" s="7" t="s">
        <v>26</v>
      </c>
      <c r="B22" s="7" t="s">
        <v>8</v>
      </c>
      <c r="C22" s="8">
        <v>3774</v>
      </c>
      <c r="D22" s="8">
        <v>9331</v>
      </c>
      <c r="E22" s="8">
        <v>7113</v>
      </c>
      <c r="F22" s="8">
        <v>5748</v>
      </c>
      <c r="G22" s="16">
        <f>VLOOKUP(A:A,[1]TDSheet!$A:$G,7,0)</f>
        <v>0.45</v>
      </c>
      <c r="H22" s="16">
        <f>VLOOKUP(A:A,[1]TDSheet!$A:$H,8,0)</f>
        <v>45</v>
      </c>
      <c r="I22" s="17">
        <f>VLOOKUP(A:A,[2]TDSheet!$A:$F,6,0)</f>
        <v>7339</v>
      </c>
      <c r="J22" s="17">
        <f t="shared" si="6"/>
        <v>-226</v>
      </c>
      <c r="K22" s="17">
        <f>VLOOKUP(A:A,[1]TDSheet!$A:$L,12,0)</f>
        <v>2400</v>
      </c>
      <c r="L22" s="17">
        <f>VLOOKUP(A:A,[1]TDSheet!$A:$M,13,0)</f>
        <v>1000</v>
      </c>
      <c r="M22" s="17">
        <f>VLOOKUP(A:A,[1]TDSheet!$A:$N,14,0)</f>
        <v>1000</v>
      </c>
      <c r="N22" s="17">
        <f>VLOOKUP(A:A,[1]TDSheet!$A:$S,19,0)</f>
        <v>1400</v>
      </c>
      <c r="O22" s="17"/>
      <c r="P22" s="17"/>
      <c r="Q22" s="17"/>
      <c r="R22" s="17">
        <f t="shared" si="7"/>
        <v>1422.6</v>
      </c>
      <c r="S22" s="18">
        <v>1200</v>
      </c>
      <c r="T22" s="19">
        <f t="shared" si="8"/>
        <v>8.9610572191761566</v>
      </c>
      <c r="U22" s="17">
        <f t="shared" si="9"/>
        <v>4.0404892450442853</v>
      </c>
      <c r="V22" s="17"/>
      <c r="W22" s="17"/>
      <c r="X22" s="17">
        <f>VLOOKUP(A:A,[1]TDSheet!$A:$X,24,0)</f>
        <v>1526.6</v>
      </c>
      <c r="Y22" s="17">
        <f>VLOOKUP(A:A,[1]TDSheet!$A:$Y,25,0)</f>
        <v>1449</v>
      </c>
      <c r="Z22" s="17">
        <f>VLOOKUP(A:A,[3]TDSheet!$A:$D,4,0)</f>
        <v>1512</v>
      </c>
      <c r="AA22" s="17">
        <f>VLOOKUP(A:A,[1]TDSheet!$A:$AA,27,0)</f>
        <v>0</v>
      </c>
      <c r="AB22" s="17" t="str">
        <f>VLOOKUP(A:A,[1]TDSheet!$A:$AB,28,0)</f>
        <v>скидка</v>
      </c>
      <c r="AC22" s="17">
        <f t="shared" si="10"/>
        <v>540</v>
      </c>
      <c r="AD22" s="17"/>
      <c r="AE22" s="17"/>
      <c r="AF22" s="17"/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140.74600000000001</v>
      </c>
      <c r="D23" s="8">
        <v>2080.3270000000002</v>
      </c>
      <c r="E23" s="8">
        <v>1068.963</v>
      </c>
      <c r="F23" s="8">
        <v>1131.258</v>
      </c>
      <c r="G23" s="16">
        <f>VLOOKUP(A:A,[1]TDSheet!$A:$G,7,0)</f>
        <v>1</v>
      </c>
      <c r="H23" s="16">
        <f>VLOOKUP(A:A,[1]TDSheet!$A:$H,8,0)</f>
        <v>45</v>
      </c>
      <c r="I23" s="17">
        <f>VLOOKUP(A:A,[2]TDSheet!$A:$F,6,0)</f>
        <v>1037.8</v>
      </c>
      <c r="J23" s="17">
        <f t="shared" si="6"/>
        <v>31.163000000000011</v>
      </c>
      <c r="K23" s="17">
        <f>VLOOKUP(A:A,[1]TDSheet!$A:$L,12,0)</f>
        <v>0</v>
      </c>
      <c r="L23" s="17">
        <f>VLOOKUP(A:A,[1]TDSheet!$A:$M,13,0)</f>
        <v>0</v>
      </c>
      <c r="M23" s="17">
        <f>VLOOKUP(A:A,[1]TDSheet!$A:$N,14,0)</f>
        <v>200</v>
      </c>
      <c r="N23" s="17">
        <f>VLOOKUP(A:A,[1]TDSheet!$A:$S,19,0)</f>
        <v>550</v>
      </c>
      <c r="O23" s="17"/>
      <c r="P23" s="17"/>
      <c r="Q23" s="17"/>
      <c r="R23" s="17">
        <f t="shared" si="7"/>
        <v>213.79259999999999</v>
      </c>
      <c r="S23" s="18">
        <v>200</v>
      </c>
      <c r="T23" s="19">
        <f t="shared" si="8"/>
        <v>9.7349393758249807</v>
      </c>
      <c r="U23" s="17">
        <f t="shared" si="9"/>
        <v>5.2913805248638166</v>
      </c>
      <c r="V23" s="17"/>
      <c r="W23" s="17"/>
      <c r="X23" s="17">
        <f>VLOOKUP(A:A,[1]TDSheet!$A:$X,24,0)</f>
        <v>248.6746</v>
      </c>
      <c r="Y23" s="17">
        <f>VLOOKUP(A:A,[1]TDSheet!$A:$Y,25,0)</f>
        <v>201.73</v>
      </c>
      <c r="Z23" s="17">
        <f>VLOOKUP(A:A,[3]TDSheet!$A:$D,4,0)</f>
        <v>235.98099999999999</v>
      </c>
      <c r="AA23" s="17">
        <f>VLOOKUP(A:A,[1]TDSheet!$A:$AA,27,0)</f>
        <v>0</v>
      </c>
      <c r="AB23" s="17" t="str">
        <f>VLOOKUP(A:A,[1]TDSheet!$A:$AB,28,0)</f>
        <v>скидка</v>
      </c>
      <c r="AC23" s="17">
        <f t="shared" si="10"/>
        <v>200</v>
      </c>
      <c r="AD23" s="17"/>
      <c r="AE23" s="17"/>
      <c r="AF23" s="17"/>
    </row>
    <row r="24" spans="1:32" s="1" customFormat="1" ht="11.1" customHeight="1" outlineLevel="1" x14ac:dyDescent="0.2">
      <c r="A24" s="7" t="s">
        <v>28</v>
      </c>
      <c r="B24" s="7" t="s">
        <v>8</v>
      </c>
      <c r="C24" s="8">
        <v>1745</v>
      </c>
      <c r="D24" s="8">
        <v>2843</v>
      </c>
      <c r="E24" s="8">
        <v>2975</v>
      </c>
      <c r="F24" s="8">
        <v>1577</v>
      </c>
      <c r="G24" s="16">
        <f>VLOOKUP(A:A,[1]TDSheet!$A:$G,7,0)</f>
        <v>0.12</v>
      </c>
      <c r="H24" s="16">
        <f>VLOOKUP(A:A,[1]TDSheet!$A:$H,8,0)</f>
        <v>60</v>
      </c>
      <c r="I24" s="17">
        <f>VLOOKUP(A:A,[2]TDSheet!$A:$F,6,0)</f>
        <v>3006</v>
      </c>
      <c r="J24" s="17">
        <f t="shared" si="6"/>
        <v>-31</v>
      </c>
      <c r="K24" s="17">
        <f>VLOOKUP(A:A,[1]TDSheet!$A:$L,12,0)</f>
        <v>800</v>
      </c>
      <c r="L24" s="17">
        <f>VLOOKUP(A:A,[1]TDSheet!$A:$M,13,0)</f>
        <v>800</v>
      </c>
      <c r="M24" s="17">
        <f>VLOOKUP(A:A,[1]TDSheet!$A:$N,14,0)</f>
        <v>0</v>
      </c>
      <c r="N24" s="17">
        <f>VLOOKUP(A:A,[1]TDSheet!$A:$S,19,0)</f>
        <v>1200</v>
      </c>
      <c r="O24" s="17"/>
      <c r="P24" s="17"/>
      <c r="Q24" s="17"/>
      <c r="R24" s="17">
        <f t="shared" si="7"/>
        <v>595</v>
      </c>
      <c r="S24" s="18">
        <v>1000</v>
      </c>
      <c r="T24" s="19">
        <f t="shared" si="8"/>
        <v>9.0369747899159663</v>
      </c>
      <c r="U24" s="17">
        <f t="shared" si="9"/>
        <v>2.6504201680672268</v>
      </c>
      <c r="V24" s="17"/>
      <c r="W24" s="17"/>
      <c r="X24" s="17">
        <f>VLOOKUP(A:A,[1]TDSheet!$A:$X,24,0)</f>
        <v>580.4</v>
      </c>
      <c r="Y24" s="17">
        <f>VLOOKUP(A:A,[1]TDSheet!$A:$Y,25,0)</f>
        <v>581.20000000000005</v>
      </c>
      <c r="Z24" s="17">
        <f>VLOOKUP(A:A,[3]TDSheet!$A:$D,4,0)</f>
        <v>620</v>
      </c>
      <c r="AA24" s="17" t="str">
        <f>VLOOKUP(A:A,[1]TDSheet!$A:$AA,27,0)</f>
        <v>яб ак ян</v>
      </c>
      <c r="AB24" s="17" t="str">
        <f>VLOOKUP(A:A,[1]TDSheet!$A:$AB,28,0)</f>
        <v>скидка</v>
      </c>
      <c r="AC24" s="17">
        <f t="shared" si="10"/>
        <v>120</v>
      </c>
      <c r="AD24" s="17"/>
      <c r="AE24" s="17"/>
      <c r="AF24" s="17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561</v>
      </c>
      <c r="D25" s="8">
        <v>1264</v>
      </c>
      <c r="E25" s="8">
        <v>1137</v>
      </c>
      <c r="F25" s="8">
        <v>671</v>
      </c>
      <c r="G25" s="16">
        <f>VLOOKUP(A:A,[1]TDSheet!$A:$G,7,0)</f>
        <v>0.25</v>
      </c>
      <c r="H25" s="16">
        <f>VLOOKUP(A:A,[1]TDSheet!$A:$H,8,0)</f>
        <v>120</v>
      </c>
      <c r="I25" s="17">
        <f>VLOOKUP(A:A,[2]TDSheet!$A:$F,6,0)</f>
        <v>1154</v>
      </c>
      <c r="J25" s="17">
        <f t="shared" si="6"/>
        <v>-17</v>
      </c>
      <c r="K25" s="17">
        <f>VLOOKUP(A:A,[1]TDSheet!$A:$L,12,0)</f>
        <v>800</v>
      </c>
      <c r="L25" s="17">
        <f>VLOOKUP(A:A,[1]TDSheet!$A:$M,13,0)</f>
        <v>0</v>
      </c>
      <c r="M25" s="17">
        <f>VLOOKUP(A:A,[1]TDSheet!$A:$N,14,0)</f>
        <v>600</v>
      </c>
      <c r="N25" s="17">
        <f>VLOOKUP(A:A,[1]TDSheet!$A:$S,19,0)</f>
        <v>1000</v>
      </c>
      <c r="O25" s="17"/>
      <c r="P25" s="17"/>
      <c r="Q25" s="17"/>
      <c r="R25" s="17">
        <f t="shared" si="7"/>
        <v>227.4</v>
      </c>
      <c r="S25" s="18"/>
      <c r="T25" s="19">
        <f t="shared" si="8"/>
        <v>13.504837291116974</v>
      </c>
      <c r="U25" s="17">
        <f t="shared" si="9"/>
        <v>2.9507475813544413</v>
      </c>
      <c r="V25" s="17"/>
      <c r="W25" s="17"/>
      <c r="X25" s="17">
        <f>VLOOKUP(A:A,[1]TDSheet!$A:$X,24,0)</f>
        <v>238</v>
      </c>
      <c r="Y25" s="17">
        <f>VLOOKUP(A:A,[1]TDSheet!$A:$Y,25,0)</f>
        <v>227.6</v>
      </c>
      <c r="Z25" s="17">
        <f>VLOOKUP(A:A,[3]TDSheet!$A:$D,4,0)</f>
        <v>221</v>
      </c>
      <c r="AA25" s="17">
        <f>VLOOKUP(A:A,[1]TDSheet!$A:$AA,27,0)</f>
        <v>0</v>
      </c>
      <c r="AB25" s="17" t="str">
        <f>VLOOKUP(A:A,[1]TDSheet!$A:$AB,28,0)</f>
        <v>скидка</v>
      </c>
      <c r="AC25" s="17">
        <f t="shared" si="10"/>
        <v>0</v>
      </c>
      <c r="AD25" s="17"/>
      <c r="AE25" s="17"/>
      <c r="AF25" s="17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29.696999999999999</v>
      </c>
      <c r="D26" s="8">
        <v>284.18299999999999</v>
      </c>
      <c r="E26" s="8">
        <v>128.69</v>
      </c>
      <c r="F26" s="8">
        <v>182.45099999999999</v>
      </c>
      <c r="G26" s="16">
        <f>VLOOKUP(A:A,[1]TDSheet!$A:$G,7,0)</f>
        <v>1</v>
      </c>
      <c r="H26" s="16">
        <f>VLOOKUP(A:A,[1]TDSheet!$A:$H,8,0)</f>
        <v>120</v>
      </c>
      <c r="I26" s="17">
        <f>VLOOKUP(A:A,[2]TDSheet!$A:$F,6,0)</f>
        <v>127</v>
      </c>
      <c r="J26" s="17">
        <f t="shared" si="6"/>
        <v>1.6899999999999977</v>
      </c>
      <c r="K26" s="17">
        <f>VLOOKUP(A:A,[1]TDSheet!$A:$L,12,0)</f>
        <v>0</v>
      </c>
      <c r="L26" s="17">
        <f>VLOOKUP(A:A,[1]TDSheet!$A:$M,13,0)</f>
        <v>0</v>
      </c>
      <c r="M26" s="17">
        <f>VLOOKUP(A:A,[1]TDSheet!$A:$N,14,0)</f>
        <v>0</v>
      </c>
      <c r="N26" s="17">
        <f>VLOOKUP(A:A,[1]TDSheet!$A:$S,19,0)</f>
        <v>100</v>
      </c>
      <c r="O26" s="17"/>
      <c r="P26" s="17"/>
      <c r="Q26" s="17"/>
      <c r="R26" s="17">
        <f t="shared" si="7"/>
        <v>25.738</v>
      </c>
      <c r="S26" s="18"/>
      <c r="T26" s="19">
        <f t="shared" si="8"/>
        <v>10.974085010490327</v>
      </c>
      <c r="U26" s="17">
        <f t="shared" si="9"/>
        <v>7.0887792369259461</v>
      </c>
      <c r="V26" s="17"/>
      <c r="W26" s="17"/>
      <c r="X26" s="17">
        <f>VLOOKUP(A:A,[1]TDSheet!$A:$X,24,0)</f>
        <v>56.528200000000005</v>
      </c>
      <c r="Y26" s="17">
        <f>VLOOKUP(A:A,[1]TDSheet!$A:$Y,25,0)</f>
        <v>26.849200000000003</v>
      </c>
      <c r="Z26" s="17">
        <f>VLOOKUP(A:A,[3]TDSheet!$A:$D,4,0)</f>
        <v>22.463000000000001</v>
      </c>
      <c r="AA26" s="17">
        <f>VLOOKUP(A:A,[1]TDSheet!$A:$AA,27,0)</f>
        <v>0</v>
      </c>
      <c r="AB26" s="17">
        <f>VLOOKUP(A:A,[1]TDSheet!$A:$AB,28,0)</f>
        <v>0</v>
      </c>
      <c r="AC26" s="17">
        <f t="shared" si="10"/>
        <v>0</v>
      </c>
      <c r="AD26" s="17"/>
      <c r="AE26" s="17"/>
      <c r="AF26" s="17"/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60.621000000000002</v>
      </c>
      <c r="D27" s="8">
        <v>707.73500000000001</v>
      </c>
      <c r="E27" s="8">
        <v>384.03699999999998</v>
      </c>
      <c r="F27" s="8">
        <v>380.15199999999999</v>
      </c>
      <c r="G27" s="16">
        <f>VLOOKUP(A:A,[1]TDSheet!$A:$G,7,0)</f>
        <v>1</v>
      </c>
      <c r="H27" s="16">
        <f>VLOOKUP(A:A,[1]TDSheet!$A:$H,8,0)</f>
        <v>30</v>
      </c>
      <c r="I27" s="17">
        <f>VLOOKUP(A:A,[2]TDSheet!$A:$F,6,0)</f>
        <v>370</v>
      </c>
      <c r="J27" s="17">
        <f t="shared" si="6"/>
        <v>14.036999999999978</v>
      </c>
      <c r="K27" s="17">
        <f>VLOOKUP(A:A,[1]TDSheet!$A:$L,12,0)</f>
        <v>0</v>
      </c>
      <c r="L27" s="17">
        <f>VLOOKUP(A:A,[1]TDSheet!$A:$M,13,0)</f>
        <v>100</v>
      </c>
      <c r="M27" s="17">
        <f>VLOOKUP(A:A,[1]TDSheet!$A:$N,14,0)</f>
        <v>50</v>
      </c>
      <c r="N27" s="17">
        <f>VLOOKUP(A:A,[1]TDSheet!$A:$S,19,0)</f>
        <v>50</v>
      </c>
      <c r="O27" s="17"/>
      <c r="P27" s="17"/>
      <c r="Q27" s="17"/>
      <c r="R27" s="17">
        <f t="shared" si="7"/>
        <v>76.807400000000001</v>
      </c>
      <c r="S27" s="18">
        <v>100</v>
      </c>
      <c r="T27" s="19">
        <f t="shared" si="8"/>
        <v>8.8552925889953311</v>
      </c>
      <c r="U27" s="17">
        <f t="shared" si="9"/>
        <v>4.9494189361962517</v>
      </c>
      <c r="V27" s="17"/>
      <c r="W27" s="17"/>
      <c r="X27" s="17">
        <f>VLOOKUP(A:A,[1]TDSheet!$A:$X,24,0)</f>
        <v>80.044000000000011</v>
      </c>
      <c r="Y27" s="17">
        <f>VLOOKUP(A:A,[1]TDSheet!$A:$Y,25,0)</f>
        <v>75.529399999999995</v>
      </c>
      <c r="Z27" s="17">
        <f>VLOOKUP(A:A,[3]TDSheet!$A:$D,4,0)</f>
        <v>140.98400000000001</v>
      </c>
      <c r="AA27" s="17">
        <f>VLOOKUP(A:A,[1]TDSheet!$A:$AA,27,0)</f>
        <v>0</v>
      </c>
      <c r="AB27" s="17">
        <f>VLOOKUP(A:A,[1]TDSheet!$A:$AB,28,0)</f>
        <v>0</v>
      </c>
      <c r="AC27" s="17">
        <f t="shared" si="10"/>
        <v>100</v>
      </c>
      <c r="AD27" s="17"/>
      <c r="AE27" s="17"/>
      <c r="AF27" s="17"/>
    </row>
    <row r="28" spans="1:32" s="1" customFormat="1" ht="11.1" customHeight="1" outlineLevel="1" x14ac:dyDescent="0.2">
      <c r="A28" s="7" t="s">
        <v>32</v>
      </c>
      <c r="B28" s="7" t="s">
        <v>8</v>
      </c>
      <c r="C28" s="8">
        <v>15</v>
      </c>
      <c r="D28" s="8">
        <v>58</v>
      </c>
      <c r="E28" s="8">
        <v>27</v>
      </c>
      <c r="F28" s="8">
        <v>37</v>
      </c>
      <c r="G28" s="16">
        <f>VLOOKUP(A:A,[1]TDSheet!$A:$G,7,0)</f>
        <v>0</v>
      </c>
      <c r="H28" s="16">
        <f>VLOOKUP(A:A,[1]TDSheet!$A:$H,8,0)</f>
        <v>45</v>
      </c>
      <c r="I28" s="17">
        <f>VLOOKUP(A:A,[2]TDSheet!$A:$F,6,0)</f>
        <v>37</v>
      </c>
      <c r="J28" s="17">
        <f t="shared" si="6"/>
        <v>-10</v>
      </c>
      <c r="K28" s="17">
        <f>VLOOKUP(A:A,[1]TDSheet!$A:$L,12,0)</f>
        <v>0</v>
      </c>
      <c r="L28" s="17">
        <f>VLOOKUP(A:A,[1]TDSheet!$A:$M,13,0)</f>
        <v>0</v>
      </c>
      <c r="M28" s="17">
        <f>VLOOKUP(A:A,[1]TDSheet!$A:$N,14,0)</f>
        <v>0</v>
      </c>
      <c r="N28" s="17">
        <f>VLOOKUP(A:A,[1]TDSheet!$A:$S,19,0)</f>
        <v>0</v>
      </c>
      <c r="O28" s="17"/>
      <c r="P28" s="17"/>
      <c r="Q28" s="17"/>
      <c r="R28" s="17">
        <f t="shared" si="7"/>
        <v>5.4</v>
      </c>
      <c r="S28" s="18"/>
      <c r="T28" s="19">
        <f t="shared" si="8"/>
        <v>6.8518518518518512</v>
      </c>
      <c r="U28" s="17">
        <f t="shared" si="9"/>
        <v>6.8518518518518512</v>
      </c>
      <c r="V28" s="17"/>
      <c r="W28" s="17"/>
      <c r="X28" s="17">
        <f>VLOOKUP(A:A,[1]TDSheet!$A:$X,24,0)</f>
        <v>51.2</v>
      </c>
      <c r="Y28" s="17">
        <f>VLOOKUP(A:A,[1]TDSheet!$A:$Y,25,0)</f>
        <v>6.2</v>
      </c>
      <c r="Z28" s="17">
        <f>VLOOKUP(A:A,[3]TDSheet!$A:$D,4,0)</f>
        <v>7</v>
      </c>
      <c r="AA28" s="17" t="str">
        <f>VLOOKUP(A:A,[1]TDSheet!$A:$AA,27,0)</f>
        <v>вывод</v>
      </c>
      <c r="AB28" s="17" t="e">
        <f>VLOOKUP(A:A,[1]TDSheet!$A:$AB,28,0)</f>
        <v>#N/A</v>
      </c>
      <c r="AC28" s="17">
        <f t="shared" si="10"/>
        <v>0</v>
      </c>
      <c r="AD28" s="17"/>
      <c r="AE28" s="17"/>
      <c r="AF28" s="17"/>
    </row>
    <row r="29" spans="1:32" s="1" customFormat="1" ht="11.1" customHeight="1" outlineLevel="1" x14ac:dyDescent="0.2">
      <c r="A29" s="7" t="s">
        <v>33</v>
      </c>
      <c r="B29" s="7" t="s">
        <v>9</v>
      </c>
      <c r="C29" s="8">
        <v>51.500999999999998</v>
      </c>
      <c r="D29" s="8">
        <v>185.92699999999999</v>
      </c>
      <c r="E29" s="8">
        <v>133.13300000000001</v>
      </c>
      <c r="F29" s="8">
        <v>102.23099999999999</v>
      </c>
      <c r="G29" s="16">
        <f>VLOOKUP(A:A,[1]TDSheet!$A:$G,7,0)</f>
        <v>1</v>
      </c>
      <c r="H29" s="16">
        <f>VLOOKUP(A:A,[1]TDSheet!$A:$H,8,0)</f>
        <v>45</v>
      </c>
      <c r="I29" s="17">
        <f>VLOOKUP(A:A,[2]TDSheet!$A:$F,6,0)</f>
        <v>127.2</v>
      </c>
      <c r="J29" s="17">
        <f t="shared" si="6"/>
        <v>5.9330000000000069</v>
      </c>
      <c r="K29" s="17">
        <f>VLOOKUP(A:A,[1]TDSheet!$A:$L,12,0)</f>
        <v>40</v>
      </c>
      <c r="L29" s="17">
        <f>VLOOKUP(A:A,[1]TDSheet!$A:$M,13,0)</f>
        <v>40</v>
      </c>
      <c r="M29" s="17">
        <f>VLOOKUP(A:A,[1]TDSheet!$A:$N,14,0)</f>
        <v>0</v>
      </c>
      <c r="N29" s="17">
        <f>VLOOKUP(A:A,[1]TDSheet!$A:$S,19,0)</f>
        <v>30</v>
      </c>
      <c r="O29" s="17"/>
      <c r="P29" s="17"/>
      <c r="Q29" s="17"/>
      <c r="R29" s="17">
        <f t="shared" si="7"/>
        <v>26.626600000000003</v>
      </c>
      <c r="S29" s="18"/>
      <c r="T29" s="19">
        <f t="shared" si="8"/>
        <v>7.9706383841722177</v>
      </c>
      <c r="U29" s="17">
        <f t="shared" si="9"/>
        <v>3.8394312454462822</v>
      </c>
      <c r="V29" s="17"/>
      <c r="W29" s="17"/>
      <c r="X29" s="17">
        <f>VLOOKUP(A:A,[1]TDSheet!$A:$X,24,0)</f>
        <v>35.157600000000002</v>
      </c>
      <c r="Y29" s="17">
        <f>VLOOKUP(A:A,[1]TDSheet!$A:$Y,25,0)</f>
        <v>26.620800000000003</v>
      </c>
      <c r="Z29" s="17">
        <f>VLOOKUP(A:A,[3]TDSheet!$A:$D,4,0)</f>
        <v>27.119</v>
      </c>
      <c r="AA29" s="17">
        <f>VLOOKUP(A:A,[1]TDSheet!$A:$AA,27,0)</f>
        <v>0</v>
      </c>
      <c r="AB29" s="17" t="e">
        <f>VLOOKUP(A:A,[1]TDSheet!$A:$AB,28,0)</f>
        <v>#N/A</v>
      </c>
      <c r="AC29" s="17">
        <f t="shared" si="10"/>
        <v>0</v>
      </c>
      <c r="AD29" s="17"/>
      <c r="AE29" s="17"/>
      <c r="AF29" s="17"/>
    </row>
    <row r="30" spans="1:32" s="1" customFormat="1" ht="11.1" customHeight="1" outlineLevel="1" x14ac:dyDescent="0.2">
      <c r="A30" s="7" t="s">
        <v>34</v>
      </c>
      <c r="B30" s="7" t="s">
        <v>8</v>
      </c>
      <c r="C30" s="8">
        <v>105</v>
      </c>
      <c r="D30" s="8">
        <v>9</v>
      </c>
      <c r="E30" s="8">
        <v>9</v>
      </c>
      <c r="F30" s="8">
        <v>104</v>
      </c>
      <c r="G30" s="16">
        <f>VLOOKUP(A:A,[1]TDSheet!$A:$G,7,0)</f>
        <v>0</v>
      </c>
      <c r="H30" s="16">
        <f>VLOOKUP(A:A,[1]TDSheet!$A:$H,8,0)</f>
        <v>45</v>
      </c>
      <c r="I30" s="17">
        <f>VLOOKUP(A:A,[2]TDSheet!$A:$F,6,0)</f>
        <v>31</v>
      </c>
      <c r="J30" s="17">
        <f t="shared" si="6"/>
        <v>-22</v>
      </c>
      <c r="K30" s="17">
        <f>VLOOKUP(A:A,[1]TDSheet!$A:$L,12,0)</f>
        <v>0</v>
      </c>
      <c r="L30" s="17">
        <f>VLOOKUP(A:A,[1]TDSheet!$A:$M,13,0)</f>
        <v>0</v>
      </c>
      <c r="M30" s="17">
        <f>VLOOKUP(A:A,[1]TDSheet!$A:$N,14,0)</f>
        <v>0</v>
      </c>
      <c r="N30" s="17">
        <f>VLOOKUP(A:A,[1]TDSheet!$A:$S,19,0)</f>
        <v>0</v>
      </c>
      <c r="O30" s="17"/>
      <c r="P30" s="17"/>
      <c r="Q30" s="17"/>
      <c r="R30" s="17">
        <f t="shared" si="7"/>
        <v>1.8</v>
      </c>
      <c r="S30" s="18"/>
      <c r="T30" s="19">
        <f t="shared" si="8"/>
        <v>57.777777777777779</v>
      </c>
      <c r="U30" s="17">
        <f t="shared" si="9"/>
        <v>57.777777777777779</v>
      </c>
      <c r="V30" s="17"/>
      <c r="W30" s="17"/>
      <c r="X30" s="17">
        <f>VLOOKUP(A:A,[1]TDSheet!$A:$X,24,0)</f>
        <v>342.6</v>
      </c>
      <c r="Y30" s="17">
        <f>VLOOKUP(A:A,[1]TDSheet!$A:$Y,25,0)</f>
        <v>138.6</v>
      </c>
      <c r="Z30" s="17">
        <v>0</v>
      </c>
      <c r="AA30" s="21" t="str">
        <f>VLOOKUP(A:A,[1]TDSheet!$A:$AA,27,0)</f>
        <v>замена</v>
      </c>
      <c r="AB30" s="17">
        <f>VLOOKUP(A:A,[1]TDSheet!$A:$AB,28,0)</f>
        <v>0</v>
      </c>
      <c r="AC30" s="17">
        <f t="shared" si="10"/>
        <v>0</v>
      </c>
      <c r="AD30" s="17"/>
      <c r="AE30" s="17"/>
      <c r="AF30" s="17"/>
    </row>
    <row r="31" spans="1:32" s="1" customFormat="1" ht="11.1" customHeight="1" outlineLevel="1" x14ac:dyDescent="0.2">
      <c r="A31" s="7" t="s">
        <v>35</v>
      </c>
      <c r="B31" s="7" t="s">
        <v>9</v>
      </c>
      <c r="C31" s="8">
        <v>140.33099999999999</v>
      </c>
      <c r="D31" s="8">
        <v>1268.817</v>
      </c>
      <c r="E31" s="8">
        <v>497.30799999999999</v>
      </c>
      <c r="F31" s="8">
        <v>856.33199999999999</v>
      </c>
      <c r="G31" s="16">
        <f>VLOOKUP(A:A,[1]TDSheet!$A:$G,7,0)</f>
        <v>1</v>
      </c>
      <c r="H31" s="16">
        <f>VLOOKUP(A:A,[1]TDSheet!$A:$H,8,0)</f>
        <v>60</v>
      </c>
      <c r="I31" s="17">
        <f>VLOOKUP(A:A,[2]TDSheet!$A:$F,6,0)</f>
        <v>563.20000000000005</v>
      </c>
      <c r="J31" s="17">
        <f t="shared" si="6"/>
        <v>-65.892000000000053</v>
      </c>
      <c r="K31" s="17">
        <f>VLOOKUP(A:A,[1]TDSheet!$A:$L,12,0)</f>
        <v>0</v>
      </c>
      <c r="L31" s="17">
        <f>VLOOKUP(A:A,[1]TDSheet!$A:$M,13,0)</f>
        <v>150</v>
      </c>
      <c r="M31" s="17">
        <f>VLOOKUP(A:A,[1]TDSheet!$A:$N,14,0)</f>
        <v>100</v>
      </c>
      <c r="N31" s="17">
        <f>VLOOKUP(A:A,[1]TDSheet!$A:$S,19,0)</f>
        <v>0</v>
      </c>
      <c r="O31" s="17"/>
      <c r="P31" s="17"/>
      <c r="Q31" s="17"/>
      <c r="R31" s="17">
        <f t="shared" si="7"/>
        <v>99.461600000000004</v>
      </c>
      <c r="S31" s="18"/>
      <c r="T31" s="19">
        <f t="shared" si="8"/>
        <v>11.123207348363588</v>
      </c>
      <c r="U31" s="17">
        <f t="shared" si="9"/>
        <v>8.6096744874403779</v>
      </c>
      <c r="V31" s="17"/>
      <c r="W31" s="17"/>
      <c r="X31" s="17">
        <f>VLOOKUP(A:A,[1]TDSheet!$A:$X,24,0)</f>
        <v>124.51379999999999</v>
      </c>
      <c r="Y31" s="17">
        <f>VLOOKUP(A:A,[1]TDSheet!$A:$Y,25,0)</f>
        <v>130.53960000000001</v>
      </c>
      <c r="Z31" s="17">
        <f>VLOOKUP(A:A,[3]TDSheet!$A:$D,4,0)</f>
        <v>161.83199999999999</v>
      </c>
      <c r="AA31" s="17" t="str">
        <f>VLOOKUP(A:A,[1]TDSheet!$A:$AA,27,0)</f>
        <v>яб ак ян</v>
      </c>
      <c r="AB31" s="17" t="str">
        <f>VLOOKUP(A:A,[1]TDSheet!$A:$AB,28,0)</f>
        <v>скидка</v>
      </c>
      <c r="AC31" s="17">
        <f t="shared" si="10"/>
        <v>0</v>
      </c>
      <c r="AD31" s="17"/>
      <c r="AE31" s="17"/>
      <c r="AF31" s="17"/>
    </row>
    <row r="32" spans="1:32" s="1" customFormat="1" ht="11.1" customHeight="1" outlineLevel="1" x14ac:dyDescent="0.2">
      <c r="A32" s="7" t="s">
        <v>36</v>
      </c>
      <c r="B32" s="7" t="s">
        <v>8</v>
      </c>
      <c r="C32" s="8">
        <v>199</v>
      </c>
      <c r="D32" s="8">
        <v>1706</v>
      </c>
      <c r="E32" s="8">
        <v>807</v>
      </c>
      <c r="F32" s="8">
        <v>1078</v>
      </c>
      <c r="G32" s="16">
        <f>VLOOKUP(A:A,[1]TDSheet!$A:$G,7,0)</f>
        <v>0.22</v>
      </c>
      <c r="H32" s="16" t="e">
        <f>VLOOKUP(A:A,[1]TDSheet!$A:$H,8,0)</f>
        <v>#N/A</v>
      </c>
      <c r="I32" s="17">
        <f>VLOOKUP(A:A,[2]TDSheet!$A:$F,6,0)</f>
        <v>947</v>
      </c>
      <c r="J32" s="17">
        <f t="shared" si="6"/>
        <v>-140</v>
      </c>
      <c r="K32" s="17">
        <f>VLOOKUP(A:A,[1]TDSheet!$A:$L,12,0)</f>
        <v>200</v>
      </c>
      <c r="L32" s="17">
        <f>VLOOKUP(A:A,[1]TDSheet!$A:$M,13,0)</f>
        <v>0</v>
      </c>
      <c r="M32" s="17">
        <f>VLOOKUP(A:A,[1]TDSheet!$A:$N,14,0)</f>
        <v>0</v>
      </c>
      <c r="N32" s="17">
        <f>VLOOKUP(A:A,[1]TDSheet!$A:$S,19,0)</f>
        <v>0</v>
      </c>
      <c r="O32" s="17"/>
      <c r="P32" s="17"/>
      <c r="Q32" s="17"/>
      <c r="R32" s="17">
        <f t="shared" si="7"/>
        <v>161.4</v>
      </c>
      <c r="S32" s="18"/>
      <c r="T32" s="19">
        <f t="shared" si="8"/>
        <v>7.9182156133828991</v>
      </c>
      <c r="U32" s="17">
        <f t="shared" si="9"/>
        <v>6.6790582403965297</v>
      </c>
      <c r="V32" s="17"/>
      <c r="W32" s="17"/>
      <c r="X32" s="17">
        <f>VLOOKUP(A:A,[1]TDSheet!$A:$X,24,0)</f>
        <v>213</v>
      </c>
      <c r="Y32" s="17">
        <f>VLOOKUP(A:A,[1]TDSheet!$A:$Y,25,0)</f>
        <v>170.2</v>
      </c>
      <c r="Z32" s="17">
        <f>VLOOKUP(A:A,[3]TDSheet!$A:$D,4,0)</f>
        <v>251</v>
      </c>
      <c r="AA32" s="17" t="str">
        <f>VLOOKUP(A:A,[1]TDSheet!$A:$AA,27,0)</f>
        <v>яб ак ян</v>
      </c>
      <c r="AB32" s="17" t="e">
        <f>VLOOKUP(A:A,[1]TDSheet!$A:$AB,28,0)</f>
        <v>#N/A</v>
      </c>
      <c r="AC32" s="17">
        <f t="shared" si="10"/>
        <v>0</v>
      </c>
      <c r="AD32" s="17"/>
      <c r="AE32" s="17"/>
      <c r="AF32" s="17"/>
    </row>
    <row r="33" spans="1:32" s="1" customFormat="1" ht="11.1" customHeight="1" outlineLevel="1" x14ac:dyDescent="0.2">
      <c r="A33" s="7" t="s">
        <v>37</v>
      </c>
      <c r="B33" s="7" t="s">
        <v>8</v>
      </c>
      <c r="C33" s="8">
        <v>6</v>
      </c>
      <c r="D33" s="8">
        <v>161</v>
      </c>
      <c r="E33" s="8">
        <v>109</v>
      </c>
      <c r="F33" s="8">
        <v>57</v>
      </c>
      <c r="G33" s="16">
        <f>VLOOKUP(A:A,[1]TDSheet!$A:$G,7,0)</f>
        <v>0.4</v>
      </c>
      <c r="H33" s="16" t="e">
        <f>VLOOKUP(A:A,[1]TDSheet!$A:$H,8,0)</f>
        <v>#N/A</v>
      </c>
      <c r="I33" s="17">
        <f>VLOOKUP(A:A,[2]TDSheet!$A:$F,6,0)</f>
        <v>110</v>
      </c>
      <c r="J33" s="17">
        <f t="shared" si="6"/>
        <v>-1</v>
      </c>
      <c r="K33" s="17">
        <f>VLOOKUP(A:A,[1]TDSheet!$A:$L,12,0)</f>
        <v>0</v>
      </c>
      <c r="L33" s="17">
        <f>VLOOKUP(A:A,[1]TDSheet!$A:$M,13,0)</f>
        <v>40</v>
      </c>
      <c r="M33" s="17">
        <f>VLOOKUP(A:A,[1]TDSheet!$A:$N,14,0)</f>
        <v>0</v>
      </c>
      <c r="N33" s="17">
        <f>VLOOKUP(A:A,[1]TDSheet!$A:$S,19,0)</f>
        <v>0</v>
      </c>
      <c r="O33" s="17"/>
      <c r="P33" s="17"/>
      <c r="Q33" s="17"/>
      <c r="R33" s="17">
        <f t="shared" si="7"/>
        <v>21.8</v>
      </c>
      <c r="S33" s="18">
        <v>40</v>
      </c>
      <c r="T33" s="19">
        <f t="shared" si="8"/>
        <v>6.28440366972477</v>
      </c>
      <c r="U33" s="17">
        <f t="shared" si="9"/>
        <v>2.6146788990825689</v>
      </c>
      <c r="V33" s="17"/>
      <c r="W33" s="17"/>
      <c r="X33" s="17">
        <f>VLOOKUP(A:A,[1]TDSheet!$A:$X,24,0)</f>
        <v>28.2</v>
      </c>
      <c r="Y33" s="17">
        <f>VLOOKUP(A:A,[1]TDSheet!$A:$Y,25,0)</f>
        <v>19.8</v>
      </c>
      <c r="Z33" s="17">
        <f>VLOOKUP(A:A,[3]TDSheet!$A:$D,4,0)</f>
        <v>57</v>
      </c>
      <c r="AA33" s="17" t="str">
        <f>VLOOKUP(A:A,[1]TDSheet!$A:$AA,27,0)</f>
        <v>увел</v>
      </c>
      <c r="AB33" s="17" t="e">
        <f>VLOOKUP(A:A,[1]TDSheet!$A:$AB,28,0)</f>
        <v>#N/A</v>
      </c>
      <c r="AC33" s="17">
        <f t="shared" si="10"/>
        <v>16</v>
      </c>
      <c r="AD33" s="17"/>
      <c r="AE33" s="17"/>
      <c r="AF33" s="17"/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49.493000000000002</v>
      </c>
      <c r="D34" s="8">
        <v>282.60700000000003</v>
      </c>
      <c r="E34" s="8">
        <v>84.043999999999997</v>
      </c>
      <c r="F34" s="8">
        <v>202.411</v>
      </c>
      <c r="G34" s="16">
        <f>VLOOKUP(A:A,[1]TDSheet!$A:$G,7,0)</f>
        <v>1</v>
      </c>
      <c r="H34" s="16" t="e">
        <f>VLOOKUP(A:A,[1]TDSheet!$A:$H,8,0)</f>
        <v>#N/A</v>
      </c>
      <c r="I34" s="17">
        <f>VLOOKUP(A:A,[2]TDSheet!$A:$F,6,0)</f>
        <v>73.55</v>
      </c>
      <c r="J34" s="17">
        <f t="shared" si="6"/>
        <v>10.494</v>
      </c>
      <c r="K34" s="17">
        <f>VLOOKUP(A:A,[1]TDSheet!$A:$L,12,0)</f>
        <v>0</v>
      </c>
      <c r="L34" s="17">
        <f>VLOOKUP(A:A,[1]TDSheet!$A:$M,13,0)</f>
        <v>0</v>
      </c>
      <c r="M34" s="17">
        <f>VLOOKUP(A:A,[1]TDSheet!$A:$N,14,0)</f>
        <v>0</v>
      </c>
      <c r="N34" s="17">
        <f>VLOOKUP(A:A,[1]TDSheet!$A:$S,19,0)</f>
        <v>0</v>
      </c>
      <c r="O34" s="17"/>
      <c r="P34" s="17"/>
      <c r="Q34" s="17"/>
      <c r="R34" s="17">
        <f t="shared" si="7"/>
        <v>16.808799999999998</v>
      </c>
      <c r="S34" s="18"/>
      <c r="T34" s="19">
        <f t="shared" si="8"/>
        <v>12.041966112988437</v>
      </c>
      <c r="U34" s="17">
        <f t="shared" si="9"/>
        <v>12.041966112988437</v>
      </c>
      <c r="V34" s="17"/>
      <c r="W34" s="17"/>
      <c r="X34" s="17">
        <f>VLOOKUP(A:A,[1]TDSheet!$A:$X,24,0)</f>
        <v>34.887</v>
      </c>
      <c r="Y34" s="17">
        <f>VLOOKUP(A:A,[1]TDSheet!$A:$Y,25,0)</f>
        <v>23.366800000000001</v>
      </c>
      <c r="Z34" s="17">
        <f>VLOOKUP(A:A,[3]TDSheet!$A:$D,4,0)</f>
        <v>6.7610000000000001</v>
      </c>
      <c r="AA34" s="17" t="str">
        <f>VLOOKUP(A:A,[1]TDSheet!$A:$AA,27,0)</f>
        <v>костик</v>
      </c>
      <c r="AB34" s="17" t="e">
        <f>VLOOKUP(A:A,[1]TDSheet!$A:$AB,28,0)</f>
        <v>#N/A</v>
      </c>
      <c r="AC34" s="17">
        <f t="shared" si="10"/>
        <v>0</v>
      </c>
      <c r="AD34" s="17"/>
      <c r="AE34" s="17"/>
      <c r="AF34" s="17"/>
    </row>
    <row r="35" spans="1:32" s="1" customFormat="1" ht="11.1" customHeight="1" outlineLevel="1" x14ac:dyDescent="0.2">
      <c r="A35" s="7" t="s">
        <v>39</v>
      </c>
      <c r="B35" s="7" t="s">
        <v>8</v>
      </c>
      <c r="C35" s="8">
        <v>530</v>
      </c>
      <c r="D35" s="8">
        <v>2437</v>
      </c>
      <c r="E35" s="8">
        <v>1653</v>
      </c>
      <c r="F35" s="8">
        <v>1280</v>
      </c>
      <c r="G35" s="16">
        <f>VLOOKUP(A:A,[1]TDSheet!$A:$G,7,0)</f>
        <v>0.4</v>
      </c>
      <c r="H35" s="16">
        <f>VLOOKUP(A:A,[1]TDSheet!$A:$H,8,0)</f>
        <v>45</v>
      </c>
      <c r="I35" s="17">
        <f>VLOOKUP(A:A,[2]TDSheet!$A:$F,6,0)</f>
        <v>1675</v>
      </c>
      <c r="J35" s="17">
        <f t="shared" si="6"/>
        <v>-22</v>
      </c>
      <c r="K35" s="17">
        <f>VLOOKUP(A:A,[1]TDSheet!$A:$L,12,0)</f>
        <v>0</v>
      </c>
      <c r="L35" s="17">
        <f>VLOOKUP(A:A,[1]TDSheet!$A:$M,13,0)</f>
        <v>480</v>
      </c>
      <c r="M35" s="17">
        <f>VLOOKUP(A:A,[1]TDSheet!$A:$N,14,0)</f>
        <v>400</v>
      </c>
      <c r="N35" s="17">
        <f>VLOOKUP(A:A,[1]TDSheet!$A:$S,19,0)</f>
        <v>200</v>
      </c>
      <c r="O35" s="17"/>
      <c r="P35" s="17"/>
      <c r="Q35" s="17"/>
      <c r="R35" s="17">
        <f t="shared" si="7"/>
        <v>330.6</v>
      </c>
      <c r="S35" s="18">
        <v>400</v>
      </c>
      <c r="T35" s="19">
        <f t="shared" si="8"/>
        <v>8.3484573502722323</v>
      </c>
      <c r="U35" s="17">
        <f t="shared" si="9"/>
        <v>3.8717483363581366</v>
      </c>
      <c r="V35" s="17"/>
      <c r="W35" s="17"/>
      <c r="X35" s="17">
        <f>VLOOKUP(A:A,[1]TDSheet!$A:$X,24,0)</f>
        <v>354.2</v>
      </c>
      <c r="Y35" s="17">
        <f>VLOOKUP(A:A,[1]TDSheet!$A:$Y,25,0)</f>
        <v>305.2</v>
      </c>
      <c r="Z35" s="17">
        <f>VLOOKUP(A:A,[3]TDSheet!$A:$D,4,0)</f>
        <v>344</v>
      </c>
      <c r="AA35" s="17">
        <f>VLOOKUP(A:A,[1]TDSheet!$A:$AA,27,0)</f>
        <v>0</v>
      </c>
      <c r="AB35" s="17" t="e">
        <f>VLOOKUP(A:A,[1]TDSheet!$A:$AB,28,0)</f>
        <v>#N/A</v>
      </c>
      <c r="AC35" s="17">
        <f t="shared" si="10"/>
        <v>160</v>
      </c>
      <c r="AD35" s="17"/>
      <c r="AE35" s="17"/>
      <c r="AF35" s="17"/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357.60199999999998</v>
      </c>
      <c r="D36" s="8">
        <v>745.70100000000002</v>
      </c>
      <c r="E36" s="8">
        <v>529.44100000000003</v>
      </c>
      <c r="F36" s="8">
        <v>555.39</v>
      </c>
      <c r="G36" s="16">
        <f>VLOOKUP(A:A,[1]TDSheet!$A:$G,7,0)</f>
        <v>1</v>
      </c>
      <c r="H36" s="16">
        <f>VLOOKUP(A:A,[1]TDSheet!$A:$H,8,0)</f>
        <v>45</v>
      </c>
      <c r="I36" s="17">
        <f>VLOOKUP(A:A,[2]TDSheet!$A:$F,6,0)</f>
        <v>523.1</v>
      </c>
      <c r="J36" s="17">
        <f t="shared" si="6"/>
        <v>6.3410000000000082</v>
      </c>
      <c r="K36" s="17">
        <f>VLOOKUP(A:A,[1]TDSheet!$A:$L,12,0)</f>
        <v>0</v>
      </c>
      <c r="L36" s="17">
        <f>VLOOKUP(A:A,[1]TDSheet!$A:$M,13,0)</f>
        <v>170</v>
      </c>
      <c r="M36" s="17">
        <f>VLOOKUP(A:A,[1]TDSheet!$A:$N,14,0)</f>
        <v>0</v>
      </c>
      <c r="N36" s="17">
        <f>VLOOKUP(A:A,[1]TDSheet!$A:$S,19,0)</f>
        <v>150</v>
      </c>
      <c r="O36" s="17"/>
      <c r="P36" s="17"/>
      <c r="Q36" s="17"/>
      <c r="R36" s="17">
        <f t="shared" si="7"/>
        <v>105.88820000000001</v>
      </c>
      <c r="S36" s="18"/>
      <c r="T36" s="19">
        <f t="shared" si="8"/>
        <v>8.2671156937222463</v>
      </c>
      <c r="U36" s="17">
        <f t="shared" si="9"/>
        <v>5.2450603561114448</v>
      </c>
      <c r="V36" s="17"/>
      <c r="W36" s="17"/>
      <c r="X36" s="17">
        <f>VLOOKUP(A:A,[1]TDSheet!$A:$X,24,0)</f>
        <v>138.15960000000001</v>
      </c>
      <c r="Y36" s="17">
        <f>VLOOKUP(A:A,[1]TDSheet!$A:$Y,25,0)</f>
        <v>110.82599999999999</v>
      </c>
      <c r="Z36" s="17">
        <f>VLOOKUP(A:A,[3]TDSheet!$A:$D,4,0)</f>
        <v>87.900999999999996</v>
      </c>
      <c r="AA36" s="17">
        <f>VLOOKUP(A:A,[1]TDSheet!$A:$AA,27,0)</f>
        <v>0</v>
      </c>
      <c r="AB36" s="17" t="str">
        <f>VLOOKUP(A:A,[1]TDSheet!$A:$AB,28,0)</f>
        <v>скидка</v>
      </c>
      <c r="AC36" s="17">
        <f t="shared" si="10"/>
        <v>0</v>
      </c>
      <c r="AD36" s="17"/>
      <c r="AE36" s="17"/>
      <c r="AF36" s="17"/>
    </row>
    <row r="37" spans="1:32" s="1" customFormat="1" ht="11.1" customHeight="1" outlineLevel="1" x14ac:dyDescent="0.2">
      <c r="A37" s="7" t="s">
        <v>41</v>
      </c>
      <c r="B37" s="7" t="s">
        <v>9</v>
      </c>
      <c r="C37" s="8">
        <v>300.10399999999998</v>
      </c>
      <c r="D37" s="8">
        <v>2126.1179999999999</v>
      </c>
      <c r="E37" s="8">
        <v>1311.52</v>
      </c>
      <c r="F37" s="8">
        <v>1097.8620000000001</v>
      </c>
      <c r="G37" s="16">
        <f>VLOOKUP(A:A,[1]TDSheet!$A:$G,7,0)</f>
        <v>1</v>
      </c>
      <c r="H37" s="16">
        <f>VLOOKUP(A:A,[1]TDSheet!$A:$H,8,0)</f>
        <v>45</v>
      </c>
      <c r="I37" s="17">
        <f>VLOOKUP(A:A,[2]TDSheet!$A:$F,6,0)</f>
        <v>1303</v>
      </c>
      <c r="J37" s="17">
        <f t="shared" si="6"/>
        <v>8.5199999999999818</v>
      </c>
      <c r="K37" s="17">
        <f>VLOOKUP(A:A,[1]TDSheet!$A:$L,12,0)</f>
        <v>600</v>
      </c>
      <c r="L37" s="17">
        <f>VLOOKUP(A:A,[1]TDSheet!$A:$M,13,0)</f>
        <v>600</v>
      </c>
      <c r="M37" s="17">
        <f>VLOOKUP(A:A,[1]TDSheet!$A:$N,14,0)</f>
        <v>0</v>
      </c>
      <c r="N37" s="17">
        <f>VLOOKUP(A:A,[1]TDSheet!$A:$S,19,0)</f>
        <v>0</v>
      </c>
      <c r="O37" s="17"/>
      <c r="P37" s="17"/>
      <c r="Q37" s="17"/>
      <c r="R37" s="17">
        <f t="shared" si="7"/>
        <v>262.30399999999997</v>
      </c>
      <c r="S37" s="18"/>
      <c r="T37" s="19">
        <f t="shared" si="8"/>
        <v>8.7603010247651589</v>
      </c>
      <c r="U37" s="17">
        <f t="shared" si="9"/>
        <v>4.1854565694766386</v>
      </c>
      <c r="V37" s="17"/>
      <c r="W37" s="17"/>
      <c r="X37" s="17">
        <f>VLOOKUP(A:A,[1]TDSheet!$A:$X,24,0)</f>
        <v>256.86919999999998</v>
      </c>
      <c r="Y37" s="17">
        <f>VLOOKUP(A:A,[1]TDSheet!$A:$Y,25,0)</f>
        <v>292.56479999999999</v>
      </c>
      <c r="Z37" s="17">
        <f>VLOOKUP(A:A,[3]TDSheet!$A:$D,4,0)</f>
        <v>243.024</v>
      </c>
      <c r="AA37" s="17">
        <f>VLOOKUP(A:A,[1]TDSheet!$A:$AA,27,0)</f>
        <v>0</v>
      </c>
      <c r="AB37" s="17" t="e">
        <f>VLOOKUP(A:A,[1]TDSheet!$A:$AB,28,0)</f>
        <v>#N/A</v>
      </c>
      <c r="AC37" s="17">
        <f t="shared" si="10"/>
        <v>0</v>
      </c>
      <c r="AD37" s="17"/>
      <c r="AE37" s="17"/>
      <c r="AF37" s="17"/>
    </row>
    <row r="38" spans="1:32" s="1" customFormat="1" ht="11.1" customHeight="1" outlineLevel="1" x14ac:dyDescent="0.2">
      <c r="A38" s="7" t="s">
        <v>42</v>
      </c>
      <c r="B38" s="7" t="s">
        <v>8</v>
      </c>
      <c r="C38" s="8">
        <v>88</v>
      </c>
      <c r="D38" s="8">
        <v>158</v>
      </c>
      <c r="E38" s="8">
        <v>132</v>
      </c>
      <c r="F38" s="8">
        <v>107</v>
      </c>
      <c r="G38" s="16">
        <f>VLOOKUP(A:A,[1]TDSheet!$A:$G,7,0)</f>
        <v>0.15</v>
      </c>
      <c r="H38" s="16" t="e">
        <f>VLOOKUP(A:A,[1]TDSheet!$A:$H,8,0)</f>
        <v>#N/A</v>
      </c>
      <c r="I38" s="17">
        <f>VLOOKUP(A:A,[2]TDSheet!$A:$F,6,0)</f>
        <v>154</v>
      </c>
      <c r="J38" s="17">
        <f t="shared" si="6"/>
        <v>-22</v>
      </c>
      <c r="K38" s="17">
        <f>VLOOKUP(A:A,[1]TDSheet!$A:$L,12,0)</f>
        <v>120</v>
      </c>
      <c r="L38" s="17">
        <f>VLOOKUP(A:A,[1]TDSheet!$A:$M,13,0)</f>
        <v>80</v>
      </c>
      <c r="M38" s="17">
        <f>VLOOKUP(A:A,[1]TDSheet!$A:$N,14,0)</f>
        <v>0</v>
      </c>
      <c r="N38" s="17">
        <f>VLOOKUP(A:A,[1]TDSheet!$A:$S,19,0)</f>
        <v>0</v>
      </c>
      <c r="O38" s="17"/>
      <c r="P38" s="17"/>
      <c r="Q38" s="17"/>
      <c r="R38" s="17">
        <f t="shared" si="7"/>
        <v>26.4</v>
      </c>
      <c r="S38" s="18"/>
      <c r="T38" s="19">
        <f t="shared" si="8"/>
        <v>11.628787878787879</v>
      </c>
      <c r="U38" s="17">
        <f t="shared" si="9"/>
        <v>4.0530303030303036</v>
      </c>
      <c r="V38" s="17"/>
      <c r="W38" s="17"/>
      <c r="X38" s="17">
        <f>VLOOKUP(A:A,[1]TDSheet!$A:$X,24,0)</f>
        <v>38.4</v>
      </c>
      <c r="Y38" s="17">
        <f>VLOOKUP(A:A,[1]TDSheet!$A:$Y,25,0)</f>
        <v>43.8</v>
      </c>
      <c r="Z38" s="17">
        <f>VLOOKUP(A:A,[3]TDSheet!$A:$D,4,0)</f>
        <v>37</v>
      </c>
      <c r="AA38" s="17" t="str">
        <f>VLOOKUP(A:A,[1]TDSheet!$A:$AA,27,0)</f>
        <v>костик</v>
      </c>
      <c r="AB38" s="17" t="e">
        <f>VLOOKUP(A:A,[1]TDSheet!$A:$AB,28,0)</f>
        <v>#N/A</v>
      </c>
      <c r="AC38" s="17">
        <f t="shared" si="10"/>
        <v>0</v>
      </c>
      <c r="AD38" s="17"/>
      <c r="AE38" s="17"/>
      <c r="AF38" s="17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377</v>
      </c>
      <c r="D39" s="8">
        <v>819</v>
      </c>
      <c r="E39" s="8">
        <v>689</v>
      </c>
      <c r="F39" s="8">
        <v>492</v>
      </c>
      <c r="G39" s="16">
        <f>VLOOKUP(A:A,[1]TDSheet!$A:$G,7,0)</f>
        <v>0.3</v>
      </c>
      <c r="H39" s="16">
        <f>VLOOKUP(A:A,[1]TDSheet!$A:$H,8,0)</f>
        <v>45</v>
      </c>
      <c r="I39" s="17">
        <f>VLOOKUP(A:A,[2]TDSheet!$A:$F,6,0)</f>
        <v>700</v>
      </c>
      <c r="J39" s="17">
        <f t="shared" si="6"/>
        <v>-11</v>
      </c>
      <c r="K39" s="17">
        <f>VLOOKUP(A:A,[1]TDSheet!$A:$L,12,0)</f>
        <v>0</v>
      </c>
      <c r="L39" s="17">
        <f>VLOOKUP(A:A,[1]TDSheet!$A:$M,13,0)</f>
        <v>240</v>
      </c>
      <c r="M39" s="17">
        <f>VLOOKUP(A:A,[1]TDSheet!$A:$N,14,0)</f>
        <v>0</v>
      </c>
      <c r="N39" s="17">
        <f>VLOOKUP(A:A,[1]TDSheet!$A:$S,19,0)</f>
        <v>360</v>
      </c>
      <c r="O39" s="17"/>
      <c r="P39" s="17"/>
      <c r="Q39" s="17"/>
      <c r="R39" s="17">
        <f t="shared" si="7"/>
        <v>137.80000000000001</v>
      </c>
      <c r="S39" s="18"/>
      <c r="T39" s="19">
        <f t="shared" si="8"/>
        <v>7.9245283018867916</v>
      </c>
      <c r="U39" s="17">
        <f t="shared" si="9"/>
        <v>3.5703918722786643</v>
      </c>
      <c r="V39" s="17"/>
      <c r="W39" s="17"/>
      <c r="X39" s="17">
        <f>VLOOKUP(A:A,[1]TDSheet!$A:$X,24,0)</f>
        <v>154.4</v>
      </c>
      <c r="Y39" s="17">
        <f>VLOOKUP(A:A,[1]TDSheet!$A:$Y,25,0)</f>
        <v>132.80000000000001</v>
      </c>
      <c r="Z39" s="17">
        <f>VLOOKUP(A:A,[3]TDSheet!$A:$D,4,0)</f>
        <v>150</v>
      </c>
      <c r="AA39" s="17" t="str">
        <f>VLOOKUP(A:A,[1]TDSheet!$A:$AA,27,0)</f>
        <v>яб ак ян</v>
      </c>
      <c r="AB39" s="17" t="e">
        <f>VLOOKUP(A:A,[1]TDSheet!$A:$AB,28,0)</f>
        <v>#N/A</v>
      </c>
      <c r="AC39" s="17">
        <f t="shared" si="10"/>
        <v>0</v>
      </c>
      <c r="AD39" s="17"/>
      <c r="AE39" s="17"/>
      <c r="AF39" s="17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1180</v>
      </c>
      <c r="D40" s="8">
        <v>4931</v>
      </c>
      <c r="E40" s="8">
        <v>3233</v>
      </c>
      <c r="F40" s="8">
        <v>2803</v>
      </c>
      <c r="G40" s="16">
        <f>VLOOKUP(A:A,[1]TDSheet!$A:$G,7,0)</f>
        <v>0.27</v>
      </c>
      <c r="H40" s="16">
        <f>VLOOKUP(A:A,[1]TDSheet!$A:$H,8,0)</f>
        <v>45</v>
      </c>
      <c r="I40" s="17">
        <f>VLOOKUP(A:A,[2]TDSheet!$A:$F,6,0)</f>
        <v>3264</v>
      </c>
      <c r="J40" s="17">
        <f t="shared" si="6"/>
        <v>-31</v>
      </c>
      <c r="K40" s="17">
        <f>VLOOKUP(A:A,[1]TDSheet!$A:$L,12,0)</f>
        <v>900</v>
      </c>
      <c r="L40" s="17">
        <f>VLOOKUP(A:A,[1]TDSheet!$A:$M,13,0)</f>
        <v>1200</v>
      </c>
      <c r="M40" s="17">
        <f>VLOOKUP(A:A,[1]TDSheet!$A:$N,14,0)</f>
        <v>0</v>
      </c>
      <c r="N40" s="17">
        <f>VLOOKUP(A:A,[1]TDSheet!$A:$S,19,0)</f>
        <v>600</v>
      </c>
      <c r="O40" s="17"/>
      <c r="P40" s="17"/>
      <c r="Q40" s="17"/>
      <c r="R40" s="17">
        <f t="shared" si="7"/>
        <v>646.6</v>
      </c>
      <c r="S40" s="18"/>
      <c r="T40" s="19">
        <f t="shared" si="8"/>
        <v>8.5106712032168268</v>
      </c>
      <c r="U40" s="17">
        <f t="shared" si="9"/>
        <v>4.3349829879369004</v>
      </c>
      <c r="V40" s="17"/>
      <c r="W40" s="17"/>
      <c r="X40" s="17">
        <f>VLOOKUP(A:A,[1]TDSheet!$A:$X,24,0)</f>
        <v>707</v>
      </c>
      <c r="Y40" s="17">
        <f>VLOOKUP(A:A,[1]TDSheet!$A:$Y,25,0)</f>
        <v>699.2</v>
      </c>
      <c r="Z40" s="17">
        <f>VLOOKUP(A:A,[3]TDSheet!$A:$D,4,0)</f>
        <v>757</v>
      </c>
      <c r="AA40" s="17">
        <f>VLOOKUP(A:A,[1]TDSheet!$A:$AA,27,0)</f>
        <v>0</v>
      </c>
      <c r="AB40" s="17" t="e">
        <f>VLOOKUP(A:A,[1]TDSheet!$A:$AB,28,0)</f>
        <v>#N/A</v>
      </c>
      <c r="AC40" s="17">
        <f t="shared" si="10"/>
        <v>0</v>
      </c>
      <c r="AD40" s="17"/>
      <c r="AE40" s="17"/>
      <c r="AF40" s="17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222</v>
      </c>
      <c r="D41" s="8">
        <v>1429</v>
      </c>
      <c r="E41" s="8">
        <v>964</v>
      </c>
      <c r="F41" s="8">
        <v>670</v>
      </c>
      <c r="G41" s="16">
        <f>VLOOKUP(A:A,[1]TDSheet!$A:$G,7,0)</f>
        <v>0.4</v>
      </c>
      <c r="H41" s="16">
        <f>VLOOKUP(A:A,[1]TDSheet!$A:$H,8,0)</f>
        <v>60</v>
      </c>
      <c r="I41" s="17">
        <f>VLOOKUP(A:A,[2]TDSheet!$A:$F,6,0)</f>
        <v>978</v>
      </c>
      <c r="J41" s="17">
        <f t="shared" si="6"/>
        <v>-14</v>
      </c>
      <c r="K41" s="17">
        <f>VLOOKUP(A:A,[1]TDSheet!$A:$L,12,0)</f>
        <v>240</v>
      </c>
      <c r="L41" s="17">
        <f>VLOOKUP(A:A,[1]TDSheet!$A:$M,13,0)</f>
        <v>400</v>
      </c>
      <c r="M41" s="17">
        <f>VLOOKUP(A:A,[1]TDSheet!$A:$N,14,0)</f>
        <v>200</v>
      </c>
      <c r="N41" s="17">
        <f>VLOOKUP(A:A,[1]TDSheet!$A:$S,19,0)</f>
        <v>0</v>
      </c>
      <c r="O41" s="17"/>
      <c r="P41" s="17"/>
      <c r="Q41" s="17"/>
      <c r="R41" s="17">
        <f t="shared" si="7"/>
        <v>192.8</v>
      </c>
      <c r="S41" s="18">
        <v>200</v>
      </c>
      <c r="T41" s="19">
        <f t="shared" si="8"/>
        <v>8.8692946058091273</v>
      </c>
      <c r="U41" s="17">
        <f t="shared" si="9"/>
        <v>3.4751037344398337</v>
      </c>
      <c r="V41" s="17"/>
      <c r="W41" s="17"/>
      <c r="X41" s="17">
        <f>VLOOKUP(A:A,[1]TDSheet!$A:$X,24,0)</f>
        <v>201.2</v>
      </c>
      <c r="Y41" s="17">
        <f>VLOOKUP(A:A,[1]TDSheet!$A:$Y,25,0)</f>
        <v>188.6</v>
      </c>
      <c r="Z41" s="17">
        <f>VLOOKUP(A:A,[3]TDSheet!$A:$D,4,0)</f>
        <v>281</v>
      </c>
      <c r="AA41" s="17">
        <f>VLOOKUP(A:A,[1]TDSheet!$A:$AA,27,0)</f>
        <v>0</v>
      </c>
      <c r="AB41" s="17" t="e">
        <f>VLOOKUP(A:A,[1]TDSheet!$A:$AB,28,0)</f>
        <v>#N/A</v>
      </c>
      <c r="AC41" s="17">
        <f t="shared" si="10"/>
        <v>80</v>
      </c>
      <c r="AD41" s="17"/>
      <c r="AE41" s="17"/>
      <c r="AF41" s="17"/>
    </row>
    <row r="42" spans="1:32" s="1" customFormat="1" ht="11.1" customHeight="1" outlineLevel="1" x14ac:dyDescent="0.2">
      <c r="A42" s="7" t="s">
        <v>46</v>
      </c>
      <c r="B42" s="7" t="s">
        <v>8</v>
      </c>
      <c r="C42" s="8">
        <v>5023</v>
      </c>
      <c r="D42" s="8">
        <v>9473</v>
      </c>
      <c r="E42" s="8">
        <v>7704</v>
      </c>
      <c r="F42" s="8">
        <v>5489</v>
      </c>
      <c r="G42" s="16">
        <f>VLOOKUP(A:A,[1]TDSheet!$A:$G,7,0)</f>
        <v>0.4</v>
      </c>
      <c r="H42" s="16">
        <f>VLOOKUP(A:A,[1]TDSheet!$A:$H,8,0)</f>
        <v>60</v>
      </c>
      <c r="I42" s="17">
        <f>VLOOKUP(A:A,[2]TDSheet!$A:$F,6,0)</f>
        <v>7812</v>
      </c>
      <c r="J42" s="17">
        <f t="shared" si="6"/>
        <v>-108</v>
      </c>
      <c r="K42" s="17">
        <f>VLOOKUP(A:A,[1]TDSheet!$A:$L,12,0)</f>
        <v>4600</v>
      </c>
      <c r="L42" s="17">
        <f>VLOOKUP(A:A,[1]TDSheet!$A:$M,13,0)</f>
        <v>1600</v>
      </c>
      <c r="M42" s="17">
        <f>VLOOKUP(A:A,[1]TDSheet!$A:$N,14,0)</f>
        <v>2400</v>
      </c>
      <c r="N42" s="17">
        <f>VLOOKUP(A:A,[1]TDSheet!$A:$S,19,0)</f>
        <v>1200</v>
      </c>
      <c r="O42" s="17"/>
      <c r="P42" s="17"/>
      <c r="Q42" s="17"/>
      <c r="R42" s="17">
        <f t="shared" si="7"/>
        <v>1540.8</v>
      </c>
      <c r="S42" s="18"/>
      <c r="T42" s="19">
        <f t="shared" si="8"/>
        <v>9.9227673935617862</v>
      </c>
      <c r="U42" s="17">
        <f t="shared" si="9"/>
        <v>3.5624350986500519</v>
      </c>
      <c r="V42" s="17"/>
      <c r="W42" s="17"/>
      <c r="X42" s="17">
        <f>VLOOKUP(A:A,[1]TDSheet!$A:$X,24,0)</f>
        <v>1687.6</v>
      </c>
      <c r="Y42" s="17">
        <f>VLOOKUP(A:A,[1]TDSheet!$A:$Y,25,0)</f>
        <v>1602</v>
      </c>
      <c r="Z42" s="17">
        <f>VLOOKUP(A:A,[3]TDSheet!$A:$D,4,0)</f>
        <v>1555</v>
      </c>
      <c r="AA42" s="17">
        <f>VLOOKUP(A:A,[1]TDSheet!$A:$AA,27,0)</f>
        <v>0</v>
      </c>
      <c r="AB42" s="17" t="e">
        <f>VLOOKUP(A:A,[1]TDSheet!$A:$AB,28,0)</f>
        <v>#N/A</v>
      </c>
      <c r="AC42" s="17">
        <f t="shared" si="10"/>
        <v>0</v>
      </c>
      <c r="AD42" s="17"/>
      <c r="AE42" s="17"/>
      <c r="AF42" s="17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3839</v>
      </c>
      <c r="D43" s="8">
        <v>5911</v>
      </c>
      <c r="E43" s="8">
        <v>5137</v>
      </c>
      <c r="F43" s="8">
        <v>4555</v>
      </c>
      <c r="G43" s="16">
        <f>VLOOKUP(A:A,[1]TDSheet!$A:$G,7,0)</f>
        <v>0.4</v>
      </c>
      <c r="H43" s="16">
        <f>VLOOKUP(A:A,[1]TDSheet!$A:$H,8,0)</f>
        <v>60</v>
      </c>
      <c r="I43" s="17">
        <f>VLOOKUP(A:A,[2]TDSheet!$A:$F,6,0)</f>
        <v>5184</v>
      </c>
      <c r="J43" s="17">
        <f t="shared" si="6"/>
        <v>-47</v>
      </c>
      <c r="K43" s="17">
        <f>VLOOKUP(A:A,[1]TDSheet!$A:$L,12,0)</f>
        <v>2200</v>
      </c>
      <c r="L43" s="17">
        <f>VLOOKUP(A:A,[1]TDSheet!$A:$M,13,0)</f>
        <v>1200</v>
      </c>
      <c r="M43" s="17">
        <f>VLOOKUP(A:A,[1]TDSheet!$A:$N,14,0)</f>
        <v>1600</v>
      </c>
      <c r="N43" s="17">
        <f>VLOOKUP(A:A,[1]TDSheet!$A:$S,19,0)</f>
        <v>0</v>
      </c>
      <c r="O43" s="17"/>
      <c r="P43" s="17"/>
      <c r="Q43" s="17"/>
      <c r="R43" s="17">
        <f t="shared" si="7"/>
        <v>1027.4000000000001</v>
      </c>
      <c r="S43" s="18">
        <v>800</v>
      </c>
      <c r="T43" s="19">
        <f t="shared" si="8"/>
        <v>10.078839789760559</v>
      </c>
      <c r="U43" s="17">
        <f t="shared" si="9"/>
        <v>4.4335215106093049</v>
      </c>
      <c r="V43" s="17"/>
      <c r="W43" s="17"/>
      <c r="X43" s="17">
        <f>VLOOKUP(A:A,[1]TDSheet!$A:$X,24,0)</f>
        <v>1117.5999999999999</v>
      </c>
      <c r="Y43" s="17">
        <f>VLOOKUP(A:A,[1]TDSheet!$A:$Y,25,0)</f>
        <v>1082.8</v>
      </c>
      <c r="Z43" s="17">
        <f>VLOOKUP(A:A,[3]TDSheet!$A:$D,4,0)</f>
        <v>1114</v>
      </c>
      <c r="AA43" s="17">
        <f>VLOOKUP(A:A,[1]TDSheet!$A:$AA,27,0)</f>
        <v>0</v>
      </c>
      <c r="AB43" s="17" t="e">
        <f>VLOOKUP(A:A,[1]TDSheet!$A:$AB,28,0)</f>
        <v>#N/A</v>
      </c>
      <c r="AC43" s="17">
        <f t="shared" si="10"/>
        <v>320</v>
      </c>
      <c r="AD43" s="17"/>
      <c r="AE43" s="17"/>
      <c r="AF43" s="17"/>
    </row>
    <row r="44" spans="1:32" s="1" customFormat="1" ht="11.1" customHeight="1" outlineLevel="1" x14ac:dyDescent="0.2">
      <c r="A44" s="7" t="s">
        <v>48</v>
      </c>
      <c r="B44" s="7" t="s">
        <v>8</v>
      </c>
      <c r="C44" s="8">
        <v>750</v>
      </c>
      <c r="D44" s="8">
        <v>5371</v>
      </c>
      <c r="E44" s="8">
        <v>2545</v>
      </c>
      <c r="F44" s="8">
        <v>3550</v>
      </c>
      <c r="G44" s="16">
        <f>VLOOKUP(A:A,[1]TDSheet!$A:$G,7,0)</f>
        <v>0.4</v>
      </c>
      <c r="H44" s="16">
        <f>VLOOKUP(A:A,[1]TDSheet!$A:$H,8,0)</f>
        <v>60</v>
      </c>
      <c r="I44" s="17">
        <f>VLOOKUP(A:A,[2]TDSheet!$A:$F,6,0)</f>
        <v>2566</v>
      </c>
      <c r="J44" s="17">
        <f t="shared" si="6"/>
        <v>-21</v>
      </c>
      <c r="K44" s="17">
        <f>VLOOKUP(A:A,[1]TDSheet!$A:$L,12,0)</f>
        <v>0</v>
      </c>
      <c r="L44" s="17">
        <f>VLOOKUP(A:A,[1]TDSheet!$A:$M,13,0)</f>
        <v>600</v>
      </c>
      <c r="M44" s="17">
        <f>VLOOKUP(A:A,[1]TDSheet!$A:$N,14,0)</f>
        <v>800</v>
      </c>
      <c r="N44" s="17">
        <f>VLOOKUP(A:A,[1]TDSheet!$A:$S,19,0)</f>
        <v>0</v>
      </c>
      <c r="O44" s="17"/>
      <c r="P44" s="17"/>
      <c r="Q44" s="17"/>
      <c r="R44" s="17">
        <f t="shared" si="7"/>
        <v>509</v>
      </c>
      <c r="S44" s="18"/>
      <c r="T44" s="19">
        <f t="shared" si="8"/>
        <v>9.7249508840864447</v>
      </c>
      <c r="U44" s="17">
        <f t="shared" si="9"/>
        <v>6.9744597249508837</v>
      </c>
      <c r="V44" s="17"/>
      <c r="W44" s="17"/>
      <c r="X44" s="17">
        <f>VLOOKUP(A:A,[1]TDSheet!$A:$X,24,0)</f>
        <v>544</v>
      </c>
      <c r="Y44" s="17">
        <f>VLOOKUP(A:A,[1]TDSheet!$A:$Y,25,0)</f>
        <v>556.79999999999995</v>
      </c>
      <c r="Z44" s="17">
        <f>VLOOKUP(A:A,[3]TDSheet!$A:$D,4,0)</f>
        <v>546</v>
      </c>
      <c r="AA44" s="17">
        <f>VLOOKUP(A:A,[1]TDSheet!$A:$AA,27,0)</f>
        <v>0</v>
      </c>
      <c r="AB44" s="17" t="e">
        <f>VLOOKUP(A:A,[1]TDSheet!$A:$AB,28,0)</f>
        <v>#N/A</v>
      </c>
      <c r="AC44" s="17">
        <f t="shared" si="10"/>
        <v>0</v>
      </c>
      <c r="AD44" s="17"/>
      <c r="AE44" s="17"/>
      <c r="AF44" s="17"/>
    </row>
    <row r="45" spans="1:32" s="1" customFormat="1" ht="11.1" customHeight="1" outlineLevel="1" x14ac:dyDescent="0.2">
      <c r="A45" s="7" t="s">
        <v>49</v>
      </c>
      <c r="B45" s="7" t="s">
        <v>8</v>
      </c>
      <c r="C45" s="8">
        <v>889</v>
      </c>
      <c r="D45" s="8">
        <v>3068</v>
      </c>
      <c r="E45" s="8">
        <v>1920</v>
      </c>
      <c r="F45" s="8">
        <v>1990</v>
      </c>
      <c r="G45" s="16">
        <f>VLOOKUP(A:A,[1]TDSheet!$A:$G,7,0)</f>
        <v>0.28000000000000003</v>
      </c>
      <c r="H45" s="16">
        <f>VLOOKUP(A:A,[1]TDSheet!$A:$H,8,0)</f>
        <v>45</v>
      </c>
      <c r="I45" s="17">
        <f>VLOOKUP(A:A,[2]TDSheet!$A:$F,6,0)</f>
        <v>1964</v>
      </c>
      <c r="J45" s="17">
        <f t="shared" si="6"/>
        <v>-44</v>
      </c>
      <c r="K45" s="17">
        <f>VLOOKUP(A:A,[1]TDSheet!$A:$L,12,0)</f>
        <v>0</v>
      </c>
      <c r="L45" s="17">
        <f>VLOOKUP(A:A,[1]TDSheet!$A:$M,13,0)</f>
        <v>600</v>
      </c>
      <c r="M45" s="17">
        <f>VLOOKUP(A:A,[1]TDSheet!$A:$N,14,0)</f>
        <v>400</v>
      </c>
      <c r="N45" s="17">
        <f>VLOOKUP(A:A,[1]TDSheet!$A:$S,19,0)</f>
        <v>0</v>
      </c>
      <c r="O45" s="17"/>
      <c r="P45" s="17"/>
      <c r="Q45" s="17"/>
      <c r="R45" s="17">
        <f t="shared" si="7"/>
        <v>384</v>
      </c>
      <c r="S45" s="18">
        <v>400</v>
      </c>
      <c r="T45" s="19">
        <f t="shared" si="8"/>
        <v>8.828125</v>
      </c>
      <c r="U45" s="17">
        <f t="shared" si="9"/>
        <v>5.182291666666667</v>
      </c>
      <c r="V45" s="17"/>
      <c r="W45" s="17"/>
      <c r="X45" s="17">
        <f>VLOOKUP(A:A,[1]TDSheet!$A:$X,24,0)</f>
        <v>409</v>
      </c>
      <c r="Y45" s="17">
        <f>VLOOKUP(A:A,[1]TDSheet!$A:$Y,25,0)</f>
        <v>385.8</v>
      </c>
      <c r="Z45" s="17">
        <f>VLOOKUP(A:A,[3]TDSheet!$A:$D,4,0)</f>
        <v>459</v>
      </c>
      <c r="AA45" s="17" t="e">
        <f>VLOOKUP(A:A,[1]TDSheet!$A:$AA,27,0)</f>
        <v>#N/A</v>
      </c>
      <c r="AB45" s="17" t="e">
        <f>VLOOKUP(A:A,[1]TDSheet!$A:$AB,28,0)</f>
        <v>#N/A</v>
      </c>
      <c r="AC45" s="17">
        <f t="shared" si="10"/>
        <v>112.00000000000001</v>
      </c>
      <c r="AD45" s="17"/>
      <c r="AE45" s="17"/>
      <c r="AF45" s="17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295</v>
      </c>
      <c r="D46" s="8">
        <v>715</v>
      </c>
      <c r="E46" s="14">
        <v>871</v>
      </c>
      <c r="F46" s="8"/>
      <c r="G46" s="20">
        <v>0</v>
      </c>
      <c r="H46" s="16">
        <f>VLOOKUP(A:A,[1]TDSheet!$A:$H,8,0)</f>
        <v>45</v>
      </c>
      <c r="I46" s="17">
        <f>VLOOKUP(A:A,[2]TDSheet!$A:$F,6,0)</f>
        <v>882</v>
      </c>
      <c r="J46" s="17">
        <f t="shared" si="6"/>
        <v>-11</v>
      </c>
      <c r="K46" s="17">
        <f>VLOOKUP(A:A,[1]TDSheet!$A:$L,12,0)</f>
        <v>0</v>
      </c>
      <c r="L46" s="21">
        <v>0</v>
      </c>
      <c r="M46" s="17">
        <f>VLOOKUP(A:A,[1]TDSheet!$A:$N,14,0)</f>
        <v>0</v>
      </c>
      <c r="N46" s="21">
        <v>0</v>
      </c>
      <c r="O46" s="17"/>
      <c r="P46" s="17"/>
      <c r="Q46" s="17"/>
      <c r="R46" s="17">
        <f t="shared" si="7"/>
        <v>174.2</v>
      </c>
      <c r="S46" s="18"/>
      <c r="T46" s="19">
        <f t="shared" si="8"/>
        <v>0</v>
      </c>
      <c r="U46" s="17">
        <f t="shared" si="9"/>
        <v>0</v>
      </c>
      <c r="V46" s="17"/>
      <c r="W46" s="17"/>
      <c r="X46" s="17">
        <f>VLOOKUP(A:A,[1]TDSheet!$A:$X,24,0)</f>
        <v>172</v>
      </c>
      <c r="Y46" s="17">
        <f>VLOOKUP(A:A,[1]TDSheet!$A:$Y,25,0)</f>
        <v>154</v>
      </c>
      <c r="Z46" s="17">
        <f>VLOOKUP(A:A,[3]TDSheet!$A:$D,4,0)</f>
        <v>200</v>
      </c>
      <c r="AA46" s="17" t="str">
        <f>VLOOKUP(A:A,[1]TDSheet!$A:$AA,27,0)</f>
        <v>яб ак ян</v>
      </c>
      <c r="AB46" s="17" t="e">
        <f>VLOOKUP(A:A,[1]TDSheet!$A:$AB,28,0)</f>
        <v>#N/A</v>
      </c>
      <c r="AC46" s="17">
        <f t="shared" si="10"/>
        <v>0</v>
      </c>
      <c r="AD46" s="17"/>
      <c r="AE46" s="17"/>
      <c r="AF46" s="17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201</v>
      </c>
      <c r="D47" s="8">
        <v>860</v>
      </c>
      <c r="E47" s="8">
        <v>490</v>
      </c>
      <c r="F47" s="8">
        <v>555</v>
      </c>
      <c r="G47" s="16">
        <f>VLOOKUP(A:A,[1]TDSheet!$A:$G,7,0)</f>
        <v>0.84</v>
      </c>
      <c r="H47" s="16">
        <f>VLOOKUP(A:A,[1]TDSheet!$A:$H,8,0)</f>
        <v>45</v>
      </c>
      <c r="I47" s="17">
        <f>VLOOKUP(A:A,[2]TDSheet!$A:$F,6,0)</f>
        <v>508</v>
      </c>
      <c r="J47" s="17">
        <f t="shared" si="6"/>
        <v>-18</v>
      </c>
      <c r="K47" s="17">
        <f>VLOOKUP(A:A,[1]TDSheet!$A:$L,12,0)</f>
        <v>0</v>
      </c>
      <c r="L47" s="17">
        <f>VLOOKUP(A:A,[1]TDSheet!$A:$M,13,0)</f>
        <v>180</v>
      </c>
      <c r="M47" s="17">
        <f>VLOOKUP(A:A,[1]TDSheet!$A:$N,14,0)</f>
        <v>0</v>
      </c>
      <c r="N47" s="17">
        <f>VLOOKUP(A:A,[1]TDSheet!$A:$S,19,0)</f>
        <v>0</v>
      </c>
      <c r="O47" s="17"/>
      <c r="P47" s="17"/>
      <c r="Q47" s="17"/>
      <c r="R47" s="17">
        <f t="shared" si="7"/>
        <v>98</v>
      </c>
      <c r="S47" s="18"/>
      <c r="T47" s="19">
        <f t="shared" si="8"/>
        <v>7.5</v>
      </c>
      <c r="U47" s="17">
        <f t="shared" si="9"/>
        <v>5.6632653061224492</v>
      </c>
      <c r="V47" s="17"/>
      <c r="W47" s="17"/>
      <c r="X47" s="17">
        <f>VLOOKUP(A:A,[1]TDSheet!$A:$X,24,0)</f>
        <v>98.8</v>
      </c>
      <c r="Y47" s="17">
        <f>VLOOKUP(A:A,[1]TDSheet!$A:$Y,25,0)</f>
        <v>103.6</v>
      </c>
      <c r="Z47" s="17">
        <f>VLOOKUP(A:A,[3]TDSheet!$A:$D,4,0)</f>
        <v>112</v>
      </c>
      <c r="AA47" s="17" t="str">
        <f>VLOOKUP(A:A,[1]TDSheet!$A:$AA,27,0)</f>
        <v>костик</v>
      </c>
      <c r="AB47" s="17">
        <f>VLOOKUP(A:A,[1]TDSheet!$A:$AB,28,0)</f>
        <v>250</v>
      </c>
      <c r="AC47" s="17">
        <f t="shared" si="10"/>
        <v>0</v>
      </c>
      <c r="AD47" s="17"/>
      <c r="AE47" s="17"/>
      <c r="AF47" s="17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537</v>
      </c>
      <c r="D48" s="8">
        <v>1744</v>
      </c>
      <c r="E48" s="8">
        <v>1258</v>
      </c>
      <c r="F48" s="8">
        <v>1008</v>
      </c>
      <c r="G48" s="16">
        <f>VLOOKUP(A:A,[1]TDSheet!$A:$G,7,0)</f>
        <v>0.35</v>
      </c>
      <c r="H48" s="16">
        <f>VLOOKUP(A:A,[1]TDSheet!$A:$H,8,0)</f>
        <v>60</v>
      </c>
      <c r="I48" s="17">
        <f>VLOOKUP(A:A,[2]TDSheet!$A:$F,6,0)</f>
        <v>1274</v>
      </c>
      <c r="J48" s="17">
        <f t="shared" si="6"/>
        <v>-16</v>
      </c>
      <c r="K48" s="17">
        <f>VLOOKUP(A:A,[1]TDSheet!$A:$L,12,0)</f>
        <v>0</v>
      </c>
      <c r="L48" s="17">
        <f>VLOOKUP(A:A,[1]TDSheet!$A:$M,13,0)</f>
        <v>400</v>
      </c>
      <c r="M48" s="17">
        <f>VLOOKUP(A:A,[1]TDSheet!$A:$N,14,0)</f>
        <v>200</v>
      </c>
      <c r="N48" s="17">
        <f>VLOOKUP(A:A,[1]TDSheet!$A:$S,19,0)</f>
        <v>400</v>
      </c>
      <c r="O48" s="17"/>
      <c r="P48" s="17"/>
      <c r="Q48" s="17"/>
      <c r="R48" s="17">
        <f t="shared" si="7"/>
        <v>251.6</v>
      </c>
      <c r="S48" s="18">
        <v>200</v>
      </c>
      <c r="T48" s="19">
        <f t="shared" si="8"/>
        <v>8.7758346581876001</v>
      </c>
      <c r="U48" s="17">
        <f t="shared" si="9"/>
        <v>4.006359300476948</v>
      </c>
      <c r="V48" s="17"/>
      <c r="W48" s="17"/>
      <c r="X48" s="17">
        <f>VLOOKUP(A:A,[1]TDSheet!$A:$X,24,0)</f>
        <v>276.39999999999998</v>
      </c>
      <c r="Y48" s="17">
        <f>VLOOKUP(A:A,[1]TDSheet!$A:$Y,25,0)</f>
        <v>230</v>
      </c>
      <c r="Z48" s="17">
        <f>VLOOKUP(A:A,[3]TDSheet!$A:$D,4,0)</f>
        <v>274</v>
      </c>
      <c r="AA48" s="17" t="str">
        <f>VLOOKUP(A:A,[1]TDSheet!$A:$AA,27,0)</f>
        <v>костик</v>
      </c>
      <c r="AB48" s="17" t="e">
        <f>VLOOKUP(A:A,[1]TDSheet!$A:$AB,28,0)</f>
        <v>#N/A</v>
      </c>
      <c r="AC48" s="17">
        <f t="shared" si="10"/>
        <v>70</v>
      </c>
      <c r="AD48" s="17"/>
      <c r="AE48" s="17"/>
      <c r="AF48" s="17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-3</v>
      </c>
      <c r="D49" s="8">
        <v>106</v>
      </c>
      <c r="E49" s="8">
        <v>38</v>
      </c>
      <c r="F49" s="8">
        <v>18</v>
      </c>
      <c r="G49" s="16">
        <f>VLOOKUP(A:A,[1]TDSheet!$A:$G,7,0)</f>
        <v>0</v>
      </c>
      <c r="H49" s="16">
        <f>VLOOKUP(A:A,[1]TDSheet!$A:$H,8,0)</f>
        <v>45</v>
      </c>
      <c r="I49" s="17">
        <f>VLOOKUP(A:A,[2]TDSheet!$A:$F,6,0)</f>
        <v>147</v>
      </c>
      <c r="J49" s="17">
        <f t="shared" si="6"/>
        <v>-109</v>
      </c>
      <c r="K49" s="17">
        <f>VLOOKUP(A:A,[1]TDSheet!$A:$L,12,0)</f>
        <v>0</v>
      </c>
      <c r="L49" s="17">
        <f>VLOOKUP(A:A,[1]TDSheet!$A:$M,13,0)</f>
        <v>0</v>
      </c>
      <c r="M49" s="17">
        <f>VLOOKUP(A:A,[1]TDSheet!$A:$N,14,0)</f>
        <v>0</v>
      </c>
      <c r="N49" s="17">
        <f>VLOOKUP(A:A,[1]TDSheet!$A:$S,19,0)</f>
        <v>0</v>
      </c>
      <c r="O49" s="17"/>
      <c r="P49" s="17"/>
      <c r="Q49" s="17"/>
      <c r="R49" s="17">
        <f t="shared" si="7"/>
        <v>7.6</v>
      </c>
      <c r="S49" s="18"/>
      <c r="T49" s="19">
        <f t="shared" si="8"/>
        <v>2.3684210526315792</v>
      </c>
      <c r="U49" s="17">
        <f t="shared" si="9"/>
        <v>2.3684210526315792</v>
      </c>
      <c r="V49" s="17"/>
      <c r="W49" s="17"/>
      <c r="X49" s="17">
        <f>VLOOKUP(A:A,[1]TDSheet!$A:$X,24,0)</f>
        <v>362.4</v>
      </c>
      <c r="Y49" s="17">
        <f>VLOOKUP(A:A,[1]TDSheet!$A:$Y,25,0)</f>
        <v>118</v>
      </c>
      <c r="Z49" s="17">
        <v>0</v>
      </c>
      <c r="AA49" s="17" t="str">
        <f>VLOOKUP(A:A,[1]TDSheet!$A:$AA,27,0)</f>
        <v>замена</v>
      </c>
      <c r="AB49" s="17" t="e">
        <f>VLOOKUP(A:A,[1]TDSheet!$A:$AB,28,0)</f>
        <v>#N/A</v>
      </c>
      <c r="AC49" s="17">
        <f t="shared" si="10"/>
        <v>0</v>
      </c>
      <c r="AD49" s="17"/>
      <c r="AE49" s="17"/>
      <c r="AF49" s="17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159</v>
      </c>
      <c r="D50" s="8">
        <v>1446</v>
      </c>
      <c r="E50" s="8">
        <v>853</v>
      </c>
      <c r="F50" s="8">
        <v>727</v>
      </c>
      <c r="G50" s="16">
        <f>VLOOKUP(A:A,[1]TDSheet!$A:$G,7,0)</f>
        <v>0.3</v>
      </c>
      <c r="H50" s="16" t="e">
        <f>VLOOKUP(A:A,[1]TDSheet!$A:$H,8,0)</f>
        <v>#N/A</v>
      </c>
      <c r="I50" s="17">
        <f>VLOOKUP(A:A,[2]TDSheet!$A:$F,6,0)</f>
        <v>870</v>
      </c>
      <c r="J50" s="17">
        <f t="shared" si="6"/>
        <v>-17</v>
      </c>
      <c r="K50" s="17">
        <f>VLOOKUP(A:A,[1]TDSheet!$A:$L,12,0)</f>
        <v>0</v>
      </c>
      <c r="L50" s="17">
        <f>VLOOKUP(A:A,[1]TDSheet!$A:$M,13,0)</f>
        <v>240</v>
      </c>
      <c r="M50" s="17">
        <f>VLOOKUP(A:A,[1]TDSheet!$A:$N,14,0)</f>
        <v>0</v>
      </c>
      <c r="N50" s="17">
        <f>VLOOKUP(A:A,[1]TDSheet!$A:$S,19,0)</f>
        <v>80</v>
      </c>
      <c r="O50" s="17"/>
      <c r="P50" s="17"/>
      <c r="Q50" s="17"/>
      <c r="R50" s="17">
        <f t="shared" si="7"/>
        <v>170.6</v>
      </c>
      <c r="S50" s="18">
        <v>120</v>
      </c>
      <c r="T50" s="19">
        <f t="shared" si="8"/>
        <v>6.8405627198124268</v>
      </c>
      <c r="U50" s="17">
        <f t="shared" si="9"/>
        <v>4.2614302461899181</v>
      </c>
      <c r="V50" s="17"/>
      <c r="W50" s="17"/>
      <c r="X50" s="17">
        <f>VLOOKUP(A:A,[1]TDSheet!$A:$X,24,0)</f>
        <v>168.6</v>
      </c>
      <c r="Y50" s="17">
        <f>VLOOKUP(A:A,[1]TDSheet!$A:$Y,25,0)</f>
        <v>164.2</v>
      </c>
      <c r="Z50" s="17">
        <f>VLOOKUP(A:A,[3]TDSheet!$A:$D,4,0)</f>
        <v>210</v>
      </c>
      <c r="AA50" s="17" t="str">
        <f>VLOOKUP(A:A,[1]TDSheet!$A:$AA,27,0)</f>
        <v>костик</v>
      </c>
      <c r="AB50" s="17" t="e">
        <f>VLOOKUP(A:A,[1]TDSheet!$A:$AB,28,0)</f>
        <v>#N/A</v>
      </c>
      <c r="AC50" s="17">
        <f t="shared" si="10"/>
        <v>36</v>
      </c>
      <c r="AD50" s="17"/>
      <c r="AE50" s="17"/>
      <c r="AF50" s="17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250</v>
      </c>
      <c r="D51" s="8">
        <v>858</v>
      </c>
      <c r="E51" s="8">
        <v>625</v>
      </c>
      <c r="F51" s="8">
        <v>478</v>
      </c>
      <c r="G51" s="16">
        <f>VLOOKUP(A:A,[1]TDSheet!$A:$G,7,0)</f>
        <v>0.38</v>
      </c>
      <c r="H51" s="16" t="e">
        <f>VLOOKUP(A:A,[1]TDSheet!$A:$H,8,0)</f>
        <v>#N/A</v>
      </c>
      <c r="I51" s="17">
        <f>VLOOKUP(A:A,[2]TDSheet!$A:$F,6,0)</f>
        <v>629</v>
      </c>
      <c r="J51" s="17">
        <f t="shared" si="6"/>
        <v>-4</v>
      </c>
      <c r="K51" s="17">
        <f>VLOOKUP(A:A,[1]TDSheet!$A:$L,12,0)</f>
        <v>0</v>
      </c>
      <c r="L51" s="17">
        <f>VLOOKUP(A:A,[1]TDSheet!$A:$M,13,0)</f>
        <v>240</v>
      </c>
      <c r="M51" s="17">
        <f>VLOOKUP(A:A,[1]TDSheet!$A:$N,14,0)</f>
        <v>0</v>
      </c>
      <c r="N51" s="17">
        <f>VLOOKUP(A:A,[1]TDSheet!$A:$S,19,0)</f>
        <v>180</v>
      </c>
      <c r="O51" s="17"/>
      <c r="P51" s="17"/>
      <c r="Q51" s="17"/>
      <c r="R51" s="17">
        <f t="shared" si="7"/>
        <v>125</v>
      </c>
      <c r="S51" s="18"/>
      <c r="T51" s="19">
        <f t="shared" si="8"/>
        <v>7.1840000000000002</v>
      </c>
      <c r="U51" s="17">
        <f t="shared" si="9"/>
        <v>3.8239999999999998</v>
      </c>
      <c r="V51" s="17"/>
      <c r="W51" s="17"/>
      <c r="X51" s="17">
        <f>VLOOKUP(A:A,[1]TDSheet!$A:$X,24,0)</f>
        <v>117</v>
      </c>
      <c r="Y51" s="17">
        <f>VLOOKUP(A:A,[1]TDSheet!$A:$Y,25,0)</f>
        <v>126.2</v>
      </c>
      <c r="Z51" s="17">
        <f>VLOOKUP(A:A,[3]TDSheet!$A:$D,4,0)</f>
        <v>136</v>
      </c>
      <c r="AA51" s="17" t="str">
        <f>VLOOKUP(A:A,[1]TDSheet!$A:$AA,27,0)</f>
        <v>костик</v>
      </c>
      <c r="AB51" s="17" t="e">
        <f>VLOOKUP(A:A,[1]TDSheet!$A:$AB,28,0)</f>
        <v>#N/A</v>
      </c>
      <c r="AC51" s="17">
        <f t="shared" si="10"/>
        <v>0</v>
      </c>
      <c r="AD51" s="17"/>
      <c r="AE51" s="17"/>
      <c r="AF51" s="17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25</v>
      </c>
      <c r="D52" s="8">
        <v>449</v>
      </c>
      <c r="E52" s="8">
        <v>220</v>
      </c>
      <c r="F52" s="8">
        <v>248</v>
      </c>
      <c r="G52" s="16">
        <f>VLOOKUP(A:A,[1]TDSheet!$A:$G,7,0)</f>
        <v>0.1</v>
      </c>
      <c r="H52" s="16" t="e">
        <f>VLOOKUP(A:A,[1]TDSheet!$A:$H,8,0)</f>
        <v>#N/A</v>
      </c>
      <c r="I52" s="17">
        <f>VLOOKUP(A:A,[2]TDSheet!$A:$F,6,0)</f>
        <v>223</v>
      </c>
      <c r="J52" s="17">
        <f t="shared" si="6"/>
        <v>-3</v>
      </c>
      <c r="K52" s="17">
        <f>VLOOKUP(A:A,[1]TDSheet!$A:$L,12,0)</f>
        <v>0</v>
      </c>
      <c r="L52" s="17">
        <f>VLOOKUP(A:A,[1]TDSheet!$A:$M,13,0)</f>
        <v>40</v>
      </c>
      <c r="M52" s="17">
        <f>VLOOKUP(A:A,[1]TDSheet!$A:$N,14,0)</f>
        <v>0</v>
      </c>
      <c r="N52" s="17">
        <f>VLOOKUP(A:A,[1]TDSheet!$A:$S,19,0)</f>
        <v>0</v>
      </c>
      <c r="O52" s="17"/>
      <c r="P52" s="17"/>
      <c r="Q52" s="17"/>
      <c r="R52" s="17">
        <f t="shared" si="7"/>
        <v>44</v>
      </c>
      <c r="S52" s="18">
        <v>40</v>
      </c>
      <c r="T52" s="19">
        <f t="shared" si="8"/>
        <v>7.4545454545454541</v>
      </c>
      <c r="U52" s="17">
        <f t="shared" si="9"/>
        <v>5.6363636363636367</v>
      </c>
      <c r="V52" s="17"/>
      <c r="W52" s="17"/>
      <c r="X52" s="17">
        <f>VLOOKUP(A:A,[1]TDSheet!$A:$X,24,0)</f>
        <v>45.4</v>
      </c>
      <c r="Y52" s="17">
        <f>VLOOKUP(A:A,[1]TDSheet!$A:$Y,25,0)</f>
        <v>45.8</v>
      </c>
      <c r="Z52" s="17">
        <f>VLOOKUP(A:A,[3]TDSheet!$A:$D,4,0)</f>
        <v>54</v>
      </c>
      <c r="AA52" s="17" t="e">
        <f>VLOOKUP(A:A,[1]TDSheet!$A:$AA,27,0)</f>
        <v>#N/A</v>
      </c>
      <c r="AB52" s="17" t="e">
        <f>VLOOKUP(A:A,[1]TDSheet!$A:$AB,28,0)</f>
        <v>#N/A</v>
      </c>
      <c r="AC52" s="17">
        <f t="shared" si="10"/>
        <v>4</v>
      </c>
      <c r="AD52" s="17"/>
      <c r="AE52" s="17"/>
      <c r="AF52" s="17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120</v>
      </c>
      <c r="D53" s="8">
        <v>815</v>
      </c>
      <c r="E53" s="8">
        <v>513</v>
      </c>
      <c r="F53" s="8">
        <v>402</v>
      </c>
      <c r="G53" s="16">
        <f>VLOOKUP(A:A,[1]TDSheet!$A:$G,7,0)</f>
        <v>0.1</v>
      </c>
      <c r="H53" s="16" t="e">
        <f>VLOOKUP(A:A,[1]TDSheet!$A:$H,8,0)</f>
        <v>#N/A</v>
      </c>
      <c r="I53" s="17">
        <f>VLOOKUP(A:A,[2]TDSheet!$A:$F,6,0)</f>
        <v>531</v>
      </c>
      <c r="J53" s="17">
        <f t="shared" si="6"/>
        <v>-18</v>
      </c>
      <c r="K53" s="17">
        <f>VLOOKUP(A:A,[1]TDSheet!$A:$L,12,0)</f>
        <v>0</v>
      </c>
      <c r="L53" s="17">
        <f>VLOOKUP(A:A,[1]TDSheet!$A:$M,13,0)</f>
        <v>150</v>
      </c>
      <c r="M53" s="17">
        <f>VLOOKUP(A:A,[1]TDSheet!$A:$N,14,0)</f>
        <v>0</v>
      </c>
      <c r="N53" s="17">
        <f>VLOOKUP(A:A,[1]TDSheet!$A:$S,19,0)</f>
        <v>120</v>
      </c>
      <c r="O53" s="17"/>
      <c r="P53" s="17"/>
      <c r="Q53" s="17"/>
      <c r="R53" s="17">
        <f t="shared" si="7"/>
        <v>102.6</v>
      </c>
      <c r="S53" s="18">
        <v>40</v>
      </c>
      <c r="T53" s="19">
        <f t="shared" si="8"/>
        <v>6.9395711500974659</v>
      </c>
      <c r="U53" s="17">
        <f t="shared" si="9"/>
        <v>3.9181286549707606</v>
      </c>
      <c r="V53" s="17"/>
      <c r="W53" s="17"/>
      <c r="X53" s="17">
        <f>VLOOKUP(A:A,[1]TDSheet!$A:$X,24,0)</f>
        <v>98.2</v>
      </c>
      <c r="Y53" s="17">
        <f>VLOOKUP(A:A,[1]TDSheet!$A:$Y,25,0)</f>
        <v>103.2</v>
      </c>
      <c r="Z53" s="17">
        <f>VLOOKUP(A:A,[3]TDSheet!$A:$D,4,0)</f>
        <v>123</v>
      </c>
      <c r="AA53" s="17" t="str">
        <f>VLOOKUP(A:A,[1]TDSheet!$A:$AA,27,0)</f>
        <v>костик</v>
      </c>
      <c r="AB53" s="17" t="e">
        <f>VLOOKUP(A:A,[1]TDSheet!$A:$AB,28,0)</f>
        <v>#N/A</v>
      </c>
      <c r="AC53" s="17">
        <f t="shared" si="10"/>
        <v>4</v>
      </c>
      <c r="AD53" s="17"/>
      <c r="AE53" s="17"/>
      <c r="AF53" s="17"/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782</v>
      </c>
      <c r="D54" s="8">
        <v>2709</v>
      </c>
      <c r="E54" s="8">
        <v>1749</v>
      </c>
      <c r="F54" s="8">
        <v>1707</v>
      </c>
      <c r="G54" s="16">
        <f>VLOOKUP(A:A,[1]TDSheet!$A:$G,7,0)</f>
        <v>0.1</v>
      </c>
      <c r="H54" s="16">
        <f>VLOOKUP(A:A,[1]TDSheet!$A:$H,8,0)</f>
        <v>60</v>
      </c>
      <c r="I54" s="17">
        <f>VLOOKUP(A:A,[2]TDSheet!$A:$F,6,0)</f>
        <v>1770</v>
      </c>
      <c r="J54" s="17">
        <f t="shared" si="6"/>
        <v>-21</v>
      </c>
      <c r="K54" s="17">
        <f>VLOOKUP(A:A,[1]TDSheet!$A:$L,12,0)</f>
        <v>0</v>
      </c>
      <c r="L54" s="17">
        <f>VLOOKUP(A:A,[1]TDSheet!$A:$M,13,0)</f>
        <v>420</v>
      </c>
      <c r="M54" s="17">
        <f>VLOOKUP(A:A,[1]TDSheet!$A:$N,14,0)</f>
        <v>0</v>
      </c>
      <c r="N54" s="17">
        <f>VLOOKUP(A:A,[1]TDSheet!$A:$S,19,0)</f>
        <v>280</v>
      </c>
      <c r="O54" s="17"/>
      <c r="P54" s="17"/>
      <c r="Q54" s="17"/>
      <c r="R54" s="17">
        <f t="shared" si="7"/>
        <v>349.8</v>
      </c>
      <c r="S54" s="18">
        <v>40</v>
      </c>
      <c r="T54" s="19">
        <f t="shared" si="8"/>
        <v>6.9954259576901086</v>
      </c>
      <c r="U54" s="17">
        <f t="shared" si="9"/>
        <v>4.8799313893653515</v>
      </c>
      <c r="V54" s="17"/>
      <c r="W54" s="17"/>
      <c r="X54" s="17">
        <f>VLOOKUP(A:A,[1]TDSheet!$A:$X,24,0)</f>
        <v>384.8</v>
      </c>
      <c r="Y54" s="17">
        <f>VLOOKUP(A:A,[1]TDSheet!$A:$Y,25,0)</f>
        <v>371.4</v>
      </c>
      <c r="Z54" s="17">
        <f>VLOOKUP(A:A,[3]TDSheet!$A:$D,4,0)</f>
        <v>377</v>
      </c>
      <c r="AA54" s="17" t="str">
        <f>VLOOKUP(A:A,[1]TDSheet!$A:$AA,27,0)</f>
        <v>костик</v>
      </c>
      <c r="AB54" s="17" t="e">
        <f>VLOOKUP(A:A,[1]TDSheet!$A:$AB,28,0)</f>
        <v>#N/A</v>
      </c>
      <c r="AC54" s="17">
        <f t="shared" si="10"/>
        <v>4</v>
      </c>
      <c r="AD54" s="17"/>
      <c r="AE54" s="17"/>
      <c r="AF54" s="17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510</v>
      </c>
      <c r="D55" s="8">
        <v>2569</v>
      </c>
      <c r="E55" s="8">
        <v>1634</v>
      </c>
      <c r="F55" s="8">
        <v>1416</v>
      </c>
      <c r="G55" s="16">
        <f>VLOOKUP(A:A,[1]TDSheet!$A:$G,7,0)</f>
        <v>0.1</v>
      </c>
      <c r="H55" s="16">
        <f>VLOOKUP(A:A,[1]TDSheet!$A:$H,8,0)</f>
        <v>60</v>
      </c>
      <c r="I55" s="17">
        <f>VLOOKUP(A:A,[2]TDSheet!$A:$F,6,0)</f>
        <v>1667</v>
      </c>
      <c r="J55" s="17">
        <f t="shared" si="6"/>
        <v>-33</v>
      </c>
      <c r="K55" s="17">
        <f>VLOOKUP(A:A,[1]TDSheet!$A:$L,12,0)</f>
        <v>0</v>
      </c>
      <c r="L55" s="17">
        <f>VLOOKUP(A:A,[1]TDSheet!$A:$M,13,0)</f>
        <v>420</v>
      </c>
      <c r="M55" s="17">
        <f>VLOOKUP(A:A,[1]TDSheet!$A:$N,14,0)</f>
        <v>0</v>
      </c>
      <c r="N55" s="17">
        <f>VLOOKUP(A:A,[1]TDSheet!$A:$S,19,0)</f>
        <v>420</v>
      </c>
      <c r="O55" s="17"/>
      <c r="P55" s="17"/>
      <c r="Q55" s="17"/>
      <c r="R55" s="17">
        <f t="shared" si="7"/>
        <v>326.8</v>
      </c>
      <c r="S55" s="18"/>
      <c r="T55" s="19">
        <f t="shared" si="8"/>
        <v>6.9033047735618114</v>
      </c>
      <c r="U55" s="17">
        <f t="shared" si="9"/>
        <v>4.3329253365973068</v>
      </c>
      <c r="V55" s="17"/>
      <c r="W55" s="17"/>
      <c r="X55" s="17">
        <f>VLOOKUP(A:A,[1]TDSheet!$A:$X,24,0)</f>
        <v>354.4</v>
      </c>
      <c r="Y55" s="17">
        <f>VLOOKUP(A:A,[1]TDSheet!$A:$Y,25,0)</f>
        <v>328.8</v>
      </c>
      <c r="Z55" s="17">
        <f>VLOOKUP(A:A,[3]TDSheet!$A:$D,4,0)</f>
        <v>369</v>
      </c>
      <c r="AA55" s="17" t="str">
        <f>VLOOKUP(A:A,[1]TDSheet!$A:$AA,27,0)</f>
        <v>костик</v>
      </c>
      <c r="AB55" s="17" t="e">
        <f>VLOOKUP(A:A,[1]TDSheet!$A:$AB,28,0)</f>
        <v>#N/A</v>
      </c>
      <c r="AC55" s="17">
        <f t="shared" si="10"/>
        <v>0</v>
      </c>
      <c r="AD55" s="17"/>
      <c r="AE55" s="17"/>
      <c r="AF55" s="17"/>
    </row>
    <row r="56" spans="1:32" s="1" customFormat="1" ht="11.1" customHeight="1" outlineLevel="1" x14ac:dyDescent="0.2">
      <c r="A56" s="7" t="s">
        <v>60</v>
      </c>
      <c r="B56" s="7" t="s">
        <v>9</v>
      </c>
      <c r="C56" s="8">
        <v>85.402000000000001</v>
      </c>
      <c r="D56" s="8">
        <v>351.95699999999999</v>
      </c>
      <c r="E56" s="8">
        <v>247.22499999999999</v>
      </c>
      <c r="F56" s="8">
        <v>168.51400000000001</v>
      </c>
      <c r="G56" s="16">
        <f>VLOOKUP(A:A,[1]TDSheet!$A:$G,7,0)</f>
        <v>1</v>
      </c>
      <c r="H56" s="16" t="e">
        <f>VLOOKUP(A:A,[1]TDSheet!$A:$H,8,0)</f>
        <v>#N/A</v>
      </c>
      <c r="I56" s="17">
        <f>VLOOKUP(A:A,[2]TDSheet!$A:$F,6,0)</f>
        <v>260</v>
      </c>
      <c r="J56" s="17">
        <f t="shared" si="6"/>
        <v>-12.775000000000006</v>
      </c>
      <c r="K56" s="17">
        <f>VLOOKUP(A:A,[1]TDSheet!$A:$L,12,0)</f>
        <v>0</v>
      </c>
      <c r="L56" s="17">
        <f>VLOOKUP(A:A,[1]TDSheet!$A:$M,13,0)</f>
        <v>50</v>
      </c>
      <c r="M56" s="17">
        <f>VLOOKUP(A:A,[1]TDSheet!$A:$N,14,0)</f>
        <v>0</v>
      </c>
      <c r="N56" s="17">
        <f>VLOOKUP(A:A,[1]TDSheet!$A:$S,19,0)</f>
        <v>60</v>
      </c>
      <c r="O56" s="17"/>
      <c r="P56" s="17"/>
      <c r="Q56" s="17"/>
      <c r="R56" s="17">
        <f t="shared" si="7"/>
        <v>49.445</v>
      </c>
      <c r="S56" s="18">
        <v>100</v>
      </c>
      <c r="T56" s="19">
        <f t="shared" si="8"/>
        <v>7.6552533117605419</v>
      </c>
      <c r="U56" s="17">
        <f t="shared" si="9"/>
        <v>3.4081100212357165</v>
      </c>
      <c r="V56" s="17"/>
      <c r="W56" s="17"/>
      <c r="X56" s="17">
        <f>VLOOKUP(A:A,[1]TDSheet!$A:$X,24,0)</f>
        <v>42.763400000000004</v>
      </c>
      <c r="Y56" s="17">
        <f>VLOOKUP(A:A,[1]TDSheet!$A:$Y,25,0)</f>
        <v>44.39</v>
      </c>
      <c r="Z56" s="17">
        <f>VLOOKUP(A:A,[3]TDSheet!$A:$D,4,0)</f>
        <v>85.917000000000002</v>
      </c>
      <c r="AA56" s="17" t="str">
        <f>VLOOKUP(A:A,[1]TDSheet!$A:$AA,27,0)</f>
        <v>увел</v>
      </c>
      <c r="AB56" s="17" t="e">
        <f>VLOOKUP(A:A,[1]TDSheet!$A:$AB,28,0)</f>
        <v>#N/A</v>
      </c>
      <c r="AC56" s="17">
        <f t="shared" si="10"/>
        <v>100</v>
      </c>
      <c r="AD56" s="17"/>
      <c r="AE56" s="17"/>
      <c r="AF56" s="17"/>
    </row>
    <row r="57" spans="1:32" s="1" customFormat="1" ht="11.1" customHeight="1" outlineLevel="1" x14ac:dyDescent="0.2">
      <c r="A57" s="7" t="s">
        <v>61</v>
      </c>
      <c r="B57" s="7" t="s">
        <v>8</v>
      </c>
      <c r="C57" s="8">
        <v>162</v>
      </c>
      <c r="D57" s="8">
        <v>908</v>
      </c>
      <c r="E57" s="8">
        <v>518</v>
      </c>
      <c r="F57" s="8">
        <v>549</v>
      </c>
      <c r="G57" s="16">
        <f>VLOOKUP(A:A,[1]TDSheet!$A:$G,7,0)</f>
        <v>0.4</v>
      </c>
      <c r="H57" s="16" t="e">
        <f>VLOOKUP(A:A,[1]TDSheet!$A:$H,8,0)</f>
        <v>#N/A</v>
      </c>
      <c r="I57" s="17">
        <f>VLOOKUP(A:A,[2]TDSheet!$A:$F,6,0)</f>
        <v>522</v>
      </c>
      <c r="J57" s="17">
        <f t="shared" si="6"/>
        <v>-4</v>
      </c>
      <c r="K57" s="17">
        <f>VLOOKUP(A:A,[1]TDSheet!$A:$L,12,0)</f>
        <v>0</v>
      </c>
      <c r="L57" s="17">
        <f>VLOOKUP(A:A,[1]TDSheet!$A:$M,13,0)</f>
        <v>90</v>
      </c>
      <c r="M57" s="17">
        <f>VLOOKUP(A:A,[1]TDSheet!$A:$N,14,0)</f>
        <v>0</v>
      </c>
      <c r="N57" s="17">
        <f>VLOOKUP(A:A,[1]TDSheet!$A:$S,19,0)</f>
        <v>60</v>
      </c>
      <c r="O57" s="17"/>
      <c r="P57" s="17"/>
      <c r="Q57" s="17"/>
      <c r="R57" s="17">
        <f t="shared" si="7"/>
        <v>103.6</v>
      </c>
      <c r="S57" s="18">
        <v>120</v>
      </c>
      <c r="T57" s="19">
        <f t="shared" si="8"/>
        <v>7.9054054054054061</v>
      </c>
      <c r="U57" s="17">
        <f t="shared" si="9"/>
        <v>5.2992277992277996</v>
      </c>
      <c r="V57" s="17"/>
      <c r="W57" s="17"/>
      <c r="X57" s="17">
        <f>VLOOKUP(A:A,[1]TDSheet!$A:$X,24,0)</f>
        <v>109.4</v>
      </c>
      <c r="Y57" s="17">
        <f>VLOOKUP(A:A,[1]TDSheet!$A:$Y,25,0)</f>
        <v>114.6</v>
      </c>
      <c r="Z57" s="17">
        <f>VLOOKUP(A:A,[3]TDSheet!$A:$D,4,0)</f>
        <v>137</v>
      </c>
      <c r="AA57" s="17" t="str">
        <f>VLOOKUP(A:A,[1]TDSheet!$A:$AA,27,0)</f>
        <v>костик</v>
      </c>
      <c r="AB57" s="17" t="e">
        <f>VLOOKUP(A:A,[1]TDSheet!$A:$AB,28,0)</f>
        <v>#N/A</v>
      </c>
      <c r="AC57" s="17">
        <f t="shared" si="10"/>
        <v>48</v>
      </c>
      <c r="AD57" s="17"/>
      <c r="AE57" s="17"/>
      <c r="AF57" s="17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428</v>
      </c>
      <c r="D58" s="8">
        <v>9146</v>
      </c>
      <c r="E58" s="14">
        <v>718</v>
      </c>
      <c r="F58" s="14">
        <v>189</v>
      </c>
      <c r="G58" s="20">
        <v>0</v>
      </c>
      <c r="H58" s="16">
        <f>VLOOKUP(A:A,[1]TDSheet!$A:$H,8,0)</f>
        <v>45</v>
      </c>
      <c r="I58" s="17">
        <f>VLOOKUP(A:A,[2]TDSheet!$A:$F,6,0)</f>
        <v>1176</v>
      </c>
      <c r="J58" s="17">
        <f t="shared" si="6"/>
        <v>-458</v>
      </c>
      <c r="K58" s="17">
        <f>VLOOKUP(A:A,[1]TDSheet!$A:$L,12,0)</f>
        <v>0</v>
      </c>
      <c r="L58" s="21">
        <v>0</v>
      </c>
      <c r="M58" s="21">
        <v>0</v>
      </c>
      <c r="N58" s="21">
        <v>0</v>
      </c>
      <c r="O58" s="17"/>
      <c r="P58" s="17"/>
      <c r="Q58" s="17"/>
      <c r="R58" s="17">
        <f t="shared" si="7"/>
        <v>143.6</v>
      </c>
      <c r="S58" s="18"/>
      <c r="T58" s="19">
        <f t="shared" si="8"/>
        <v>1.3161559888579388</v>
      </c>
      <c r="U58" s="17">
        <f t="shared" si="9"/>
        <v>1.3161559888579388</v>
      </c>
      <c r="V58" s="17"/>
      <c r="W58" s="17"/>
      <c r="X58" s="17">
        <f>VLOOKUP(A:A,[1]TDSheet!$A:$X,24,0)</f>
        <v>1340.8</v>
      </c>
      <c r="Y58" s="17">
        <f>VLOOKUP(A:A,[1]TDSheet!$A:$Y,25,0)</f>
        <v>953.2</v>
      </c>
      <c r="Z58" s="17">
        <f>VLOOKUP(A:A,[3]TDSheet!$A:$D,4,0)</f>
        <v>8</v>
      </c>
      <c r="AA58" s="17">
        <f>VLOOKUP(A:A,[1]TDSheet!$A:$AA,27,0)</f>
        <v>0</v>
      </c>
      <c r="AB58" s="17" t="e">
        <f>VLOOKUP(A:A,[1]TDSheet!$A:$AB,28,0)</f>
        <v>#N/A</v>
      </c>
      <c r="AC58" s="17">
        <f t="shared" si="10"/>
        <v>0</v>
      </c>
      <c r="AD58" s="17"/>
      <c r="AE58" s="17"/>
      <c r="AF58" s="17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-12</v>
      </c>
      <c r="D59" s="8">
        <v>60</v>
      </c>
      <c r="E59" s="8">
        <v>3</v>
      </c>
      <c r="F59" s="8">
        <v>1</v>
      </c>
      <c r="G59" s="20">
        <v>0</v>
      </c>
      <c r="H59" s="16" t="e">
        <f>VLOOKUP(A:A,[1]TDSheet!$A:$H,8,0)</f>
        <v>#N/A</v>
      </c>
      <c r="I59" s="17">
        <f>VLOOKUP(A:A,[2]TDSheet!$A:$F,6,0)</f>
        <v>3</v>
      </c>
      <c r="J59" s="17">
        <f t="shared" si="6"/>
        <v>0</v>
      </c>
      <c r="K59" s="17">
        <f>VLOOKUP(A:A,[1]TDSheet!$A:$L,12,0)</f>
        <v>0</v>
      </c>
      <c r="L59" s="21">
        <v>0</v>
      </c>
      <c r="M59" s="21">
        <v>0</v>
      </c>
      <c r="N59" s="21">
        <v>0</v>
      </c>
      <c r="O59" s="17"/>
      <c r="P59" s="17"/>
      <c r="Q59" s="17"/>
      <c r="R59" s="17">
        <f t="shared" si="7"/>
        <v>0.6</v>
      </c>
      <c r="S59" s="18"/>
      <c r="T59" s="19">
        <f t="shared" si="8"/>
        <v>1.6666666666666667</v>
      </c>
      <c r="U59" s="17">
        <f t="shared" si="9"/>
        <v>1.6666666666666667</v>
      </c>
      <c r="V59" s="17"/>
      <c r="W59" s="17"/>
      <c r="X59" s="17">
        <f>VLOOKUP(A:A,[1]TDSheet!$A:$X,24,0)</f>
        <v>805.2</v>
      </c>
      <c r="Y59" s="17">
        <f>VLOOKUP(A:A,[1]TDSheet!$A:$Y,25,0)</f>
        <v>887</v>
      </c>
      <c r="Z59" s="17">
        <f>VLOOKUP(A:A,[3]TDSheet!$A:$D,4,0)</f>
        <v>1</v>
      </c>
      <c r="AA59" s="17" t="e">
        <f>VLOOKUP(A:A,[1]TDSheet!$A:$AA,27,0)</f>
        <v>#N/A</v>
      </c>
      <c r="AB59" s="17" t="e">
        <f>VLOOKUP(A:A,[1]TDSheet!$A:$AB,28,0)</f>
        <v>#N/A</v>
      </c>
      <c r="AC59" s="17">
        <f t="shared" si="10"/>
        <v>0</v>
      </c>
      <c r="AD59" s="17"/>
      <c r="AE59" s="17"/>
      <c r="AF59" s="17"/>
    </row>
    <row r="60" spans="1:32" s="1" customFormat="1" ht="11.1" customHeight="1" outlineLevel="1" x14ac:dyDescent="0.2">
      <c r="A60" s="7" t="s">
        <v>64</v>
      </c>
      <c r="B60" s="7" t="s">
        <v>9</v>
      </c>
      <c r="C60" s="8">
        <v>7.5369999999999999</v>
      </c>
      <c r="D60" s="8">
        <v>117.1</v>
      </c>
      <c r="E60" s="8">
        <v>50.34</v>
      </c>
      <c r="F60" s="8">
        <v>64.879000000000005</v>
      </c>
      <c r="G60" s="16">
        <f>VLOOKUP(A:A,[1]TDSheet!$A:$G,7,0)</f>
        <v>1</v>
      </c>
      <c r="H60" s="16" t="e">
        <f>VLOOKUP(A:A,[1]TDSheet!$A:$H,8,0)</f>
        <v>#N/A</v>
      </c>
      <c r="I60" s="17">
        <f>VLOOKUP(A:A,[2]TDSheet!$A:$F,6,0)</f>
        <v>60</v>
      </c>
      <c r="J60" s="17">
        <f t="shared" si="6"/>
        <v>-9.6599999999999966</v>
      </c>
      <c r="K60" s="17">
        <f>VLOOKUP(A:A,[1]TDSheet!$A:$L,12,0)</f>
        <v>0</v>
      </c>
      <c r="L60" s="17">
        <f>VLOOKUP(A:A,[1]TDSheet!$A:$M,13,0)</f>
        <v>10</v>
      </c>
      <c r="M60" s="17">
        <f>VLOOKUP(A:A,[1]TDSheet!$A:$N,14,0)</f>
        <v>0</v>
      </c>
      <c r="N60" s="17">
        <f>VLOOKUP(A:A,[1]TDSheet!$A:$S,19,0)</f>
        <v>0</v>
      </c>
      <c r="O60" s="17"/>
      <c r="P60" s="17"/>
      <c r="Q60" s="17"/>
      <c r="R60" s="17">
        <f t="shared" si="7"/>
        <v>10.068000000000001</v>
      </c>
      <c r="S60" s="18"/>
      <c r="T60" s="19">
        <f t="shared" si="8"/>
        <v>7.4373261819626535</v>
      </c>
      <c r="U60" s="17">
        <f t="shared" si="9"/>
        <v>6.4440802542709568</v>
      </c>
      <c r="V60" s="17"/>
      <c r="W60" s="17"/>
      <c r="X60" s="17">
        <f>VLOOKUP(A:A,[1]TDSheet!$A:$X,24,0)</f>
        <v>13.032599999999999</v>
      </c>
      <c r="Y60" s="17">
        <f>VLOOKUP(A:A,[1]TDSheet!$A:$Y,25,0)</f>
        <v>11.978400000000001</v>
      </c>
      <c r="Z60" s="17">
        <f>VLOOKUP(A:A,[3]TDSheet!$A:$D,4,0)</f>
        <v>8.3819999999999997</v>
      </c>
      <c r="AA60" s="17" t="str">
        <f>VLOOKUP(A:A,[1]TDSheet!$A:$AA,27,0)</f>
        <v>костик</v>
      </c>
      <c r="AB60" s="17" t="e">
        <f>VLOOKUP(A:A,[1]TDSheet!$A:$AB,28,0)</f>
        <v>#N/A</v>
      </c>
      <c r="AC60" s="17">
        <f t="shared" si="10"/>
        <v>0</v>
      </c>
      <c r="AD60" s="17"/>
      <c r="AE60" s="17"/>
      <c r="AF60" s="17"/>
    </row>
    <row r="61" spans="1:32" s="1" customFormat="1" ht="11.1" customHeight="1" outlineLevel="1" x14ac:dyDescent="0.2">
      <c r="A61" s="7" t="s">
        <v>65</v>
      </c>
      <c r="B61" s="7" t="s">
        <v>9</v>
      </c>
      <c r="C61" s="8">
        <v>98.278000000000006</v>
      </c>
      <c r="D61" s="8">
        <v>961.32399999999996</v>
      </c>
      <c r="E61" s="8">
        <v>508.03500000000003</v>
      </c>
      <c r="F61" s="8">
        <v>546.66899999999998</v>
      </c>
      <c r="G61" s="16">
        <f>VLOOKUP(A:A,[1]TDSheet!$A:$G,7,0)</f>
        <v>1</v>
      </c>
      <c r="H61" s="16">
        <f>VLOOKUP(A:A,[1]TDSheet!$A:$H,8,0)</f>
        <v>45</v>
      </c>
      <c r="I61" s="17">
        <f>VLOOKUP(A:A,[2]TDSheet!$A:$F,6,0)</f>
        <v>579.34</v>
      </c>
      <c r="J61" s="17">
        <f t="shared" si="6"/>
        <v>-71.305000000000007</v>
      </c>
      <c r="K61" s="17">
        <f>VLOOKUP(A:A,[1]TDSheet!$A:$L,12,0)</f>
        <v>0</v>
      </c>
      <c r="L61" s="17">
        <f>VLOOKUP(A:A,[1]TDSheet!$A:$M,13,0)</f>
        <v>180</v>
      </c>
      <c r="M61" s="17">
        <f>VLOOKUP(A:A,[1]TDSheet!$A:$N,14,0)</f>
        <v>0</v>
      </c>
      <c r="N61" s="17">
        <f>VLOOKUP(A:A,[1]TDSheet!$A:$S,19,0)</f>
        <v>100</v>
      </c>
      <c r="O61" s="17"/>
      <c r="P61" s="17"/>
      <c r="Q61" s="17"/>
      <c r="R61" s="17">
        <f t="shared" si="7"/>
        <v>101.607</v>
      </c>
      <c r="S61" s="18"/>
      <c r="T61" s="19">
        <f t="shared" si="8"/>
        <v>8.1359453580954071</v>
      </c>
      <c r="U61" s="17">
        <f t="shared" si="9"/>
        <v>5.3802297085830704</v>
      </c>
      <c r="V61" s="17"/>
      <c r="W61" s="17"/>
      <c r="X61" s="17">
        <f>VLOOKUP(A:A,[1]TDSheet!$A:$X,24,0)</f>
        <v>103.76679999999999</v>
      </c>
      <c r="Y61" s="17">
        <f>VLOOKUP(A:A,[1]TDSheet!$A:$Y,25,0)</f>
        <v>109.77419999999999</v>
      </c>
      <c r="Z61" s="17">
        <f>VLOOKUP(A:A,[3]TDSheet!$A:$D,4,0)</f>
        <v>111.929</v>
      </c>
      <c r="AA61" s="17" t="e">
        <f>VLOOKUP(A:A,[1]TDSheet!$A:$AA,27,0)</f>
        <v>#N/A</v>
      </c>
      <c r="AB61" s="17" t="e">
        <f>VLOOKUP(A:A,[1]TDSheet!$A:$AB,28,0)</f>
        <v>#N/A</v>
      </c>
      <c r="AC61" s="17">
        <f t="shared" si="10"/>
        <v>0</v>
      </c>
      <c r="AD61" s="17"/>
      <c r="AE61" s="17"/>
      <c r="AF61" s="17"/>
    </row>
    <row r="62" spans="1:32" s="1" customFormat="1" ht="11.1" customHeight="1" outlineLevel="1" x14ac:dyDescent="0.2">
      <c r="A62" s="7" t="s">
        <v>66</v>
      </c>
      <c r="B62" s="7" t="s">
        <v>8</v>
      </c>
      <c r="C62" s="8">
        <v>278</v>
      </c>
      <c r="D62" s="8">
        <v>255</v>
      </c>
      <c r="E62" s="8">
        <v>230</v>
      </c>
      <c r="F62" s="8">
        <v>293</v>
      </c>
      <c r="G62" s="16">
        <f>VLOOKUP(A:A,[1]TDSheet!$A:$G,7,0)</f>
        <v>0.35</v>
      </c>
      <c r="H62" s="16" t="e">
        <f>VLOOKUP(A:A,[1]TDSheet!$A:$H,8,0)</f>
        <v>#N/A</v>
      </c>
      <c r="I62" s="17">
        <f>VLOOKUP(A:A,[2]TDSheet!$A:$F,6,0)</f>
        <v>233</v>
      </c>
      <c r="J62" s="17">
        <f t="shared" si="6"/>
        <v>-3</v>
      </c>
      <c r="K62" s="17">
        <f>VLOOKUP(A:A,[1]TDSheet!$A:$L,12,0)</f>
        <v>0</v>
      </c>
      <c r="L62" s="17">
        <f>VLOOKUP(A:A,[1]TDSheet!$A:$M,13,0)</f>
        <v>0</v>
      </c>
      <c r="M62" s="17">
        <f>VLOOKUP(A:A,[1]TDSheet!$A:$N,14,0)</f>
        <v>0</v>
      </c>
      <c r="N62" s="17">
        <f>VLOOKUP(A:A,[1]TDSheet!$A:$S,19,0)</f>
        <v>0</v>
      </c>
      <c r="O62" s="17"/>
      <c r="P62" s="17"/>
      <c r="Q62" s="17"/>
      <c r="R62" s="17">
        <f t="shared" si="7"/>
        <v>46</v>
      </c>
      <c r="S62" s="18">
        <v>40</v>
      </c>
      <c r="T62" s="19">
        <f t="shared" si="8"/>
        <v>7.2391304347826084</v>
      </c>
      <c r="U62" s="17">
        <f t="shared" si="9"/>
        <v>6.3695652173913047</v>
      </c>
      <c r="V62" s="17"/>
      <c r="W62" s="17"/>
      <c r="X62" s="17">
        <f>VLOOKUP(A:A,[1]TDSheet!$A:$X,24,0)</f>
        <v>69.8</v>
      </c>
      <c r="Y62" s="17">
        <f>VLOOKUP(A:A,[1]TDSheet!$A:$Y,25,0)</f>
        <v>49</v>
      </c>
      <c r="Z62" s="17">
        <f>VLOOKUP(A:A,[3]TDSheet!$A:$D,4,0)</f>
        <v>61</v>
      </c>
      <c r="AA62" s="17" t="str">
        <f>VLOOKUP(A:A,[1]TDSheet!$A:$AA,27,0)</f>
        <v>костик</v>
      </c>
      <c r="AB62" s="17" t="e">
        <f>VLOOKUP(A:A,[1]TDSheet!$A:$AB,28,0)</f>
        <v>#N/A</v>
      </c>
      <c r="AC62" s="17">
        <f t="shared" si="10"/>
        <v>14</v>
      </c>
      <c r="AD62" s="17"/>
      <c r="AE62" s="17"/>
      <c r="AF62" s="17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602</v>
      </c>
      <c r="D63" s="8">
        <v>522</v>
      </c>
      <c r="E63" s="8">
        <v>477</v>
      </c>
      <c r="F63" s="8">
        <v>647</v>
      </c>
      <c r="G63" s="16">
        <f>VLOOKUP(A:A,[1]TDSheet!$A:$G,7,0)</f>
        <v>0.35</v>
      </c>
      <c r="H63" s="16" t="e">
        <f>VLOOKUP(A:A,[1]TDSheet!$A:$H,8,0)</f>
        <v>#N/A</v>
      </c>
      <c r="I63" s="17">
        <f>VLOOKUP(A:A,[2]TDSheet!$A:$F,6,0)</f>
        <v>476</v>
      </c>
      <c r="J63" s="17">
        <f t="shared" si="6"/>
        <v>1</v>
      </c>
      <c r="K63" s="17">
        <f>VLOOKUP(A:A,[1]TDSheet!$A:$L,12,0)</f>
        <v>0</v>
      </c>
      <c r="L63" s="17">
        <f>VLOOKUP(A:A,[1]TDSheet!$A:$M,13,0)</f>
        <v>160</v>
      </c>
      <c r="M63" s="17">
        <f>VLOOKUP(A:A,[1]TDSheet!$A:$N,14,0)</f>
        <v>0</v>
      </c>
      <c r="N63" s="17">
        <f>VLOOKUP(A:A,[1]TDSheet!$A:$S,19,0)</f>
        <v>0</v>
      </c>
      <c r="O63" s="17"/>
      <c r="P63" s="17"/>
      <c r="Q63" s="17"/>
      <c r="R63" s="17">
        <f t="shared" si="7"/>
        <v>95.4</v>
      </c>
      <c r="S63" s="18"/>
      <c r="T63" s="19">
        <f t="shared" si="8"/>
        <v>8.4591194968553456</v>
      </c>
      <c r="U63" s="17">
        <f t="shared" si="9"/>
        <v>6.7819706498951779</v>
      </c>
      <c r="V63" s="17"/>
      <c r="W63" s="17"/>
      <c r="X63" s="17">
        <f>VLOOKUP(A:A,[1]TDSheet!$A:$X,24,0)</f>
        <v>149.6</v>
      </c>
      <c r="Y63" s="17">
        <f>VLOOKUP(A:A,[1]TDSheet!$A:$Y,25,0)</f>
        <v>116.4</v>
      </c>
      <c r="Z63" s="17">
        <f>VLOOKUP(A:A,[3]TDSheet!$A:$D,4,0)</f>
        <v>101</v>
      </c>
      <c r="AA63" s="17" t="str">
        <f>VLOOKUP(A:A,[1]TDSheet!$A:$AA,27,0)</f>
        <v>витхол</v>
      </c>
      <c r="AB63" s="17" t="e">
        <f>VLOOKUP(A:A,[1]TDSheet!$A:$AB,28,0)</f>
        <v>#N/A</v>
      </c>
      <c r="AC63" s="17">
        <f t="shared" si="10"/>
        <v>0</v>
      </c>
      <c r="AD63" s="17"/>
      <c r="AE63" s="17"/>
      <c r="AF63" s="17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437</v>
      </c>
      <c r="D64" s="8">
        <v>2333</v>
      </c>
      <c r="E64" s="8">
        <v>1069</v>
      </c>
      <c r="F64" s="8">
        <v>1506</v>
      </c>
      <c r="G64" s="16">
        <f>VLOOKUP(A:A,[1]TDSheet!$A:$G,7,0)</f>
        <v>0.28000000000000003</v>
      </c>
      <c r="H64" s="16" t="e">
        <f>VLOOKUP(A:A,[1]TDSheet!$A:$H,8,0)</f>
        <v>#N/A</v>
      </c>
      <c r="I64" s="17">
        <f>VLOOKUP(A:A,[2]TDSheet!$A:$F,6,0)</f>
        <v>1257</v>
      </c>
      <c r="J64" s="17">
        <f t="shared" si="6"/>
        <v>-188</v>
      </c>
      <c r="K64" s="17">
        <f>VLOOKUP(A:A,[1]TDSheet!$A:$L,12,0)</f>
        <v>0</v>
      </c>
      <c r="L64" s="17">
        <f>VLOOKUP(A:A,[1]TDSheet!$A:$M,13,0)</f>
        <v>400</v>
      </c>
      <c r="M64" s="17">
        <f>VLOOKUP(A:A,[1]TDSheet!$A:$N,14,0)</f>
        <v>0</v>
      </c>
      <c r="N64" s="17">
        <f>VLOOKUP(A:A,[1]TDSheet!$A:$S,19,0)</f>
        <v>0</v>
      </c>
      <c r="O64" s="17"/>
      <c r="P64" s="17"/>
      <c r="Q64" s="17"/>
      <c r="R64" s="17">
        <f t="shared" si="7"/>
        <v>213.8</v>
      </c>
      <c r="S64" s="18"/>
      <c r="T64" s="19">
        <f t="shared" si="8"/>
        <v>8.9148737137511684</v>
      </c>
      <c r="U64" s="17">
        <f t="shared" si="9"/>
        <v>7.0439663236669778</v>
      </c>
      <c r="V64" s="17"/>
      <c r="W64" s="17"/>
      <c r="X64" s="17">
        <f>VLOOKUP(A:A,[1]TDSheet!$A:$X,24,0)</f>
        <v>251</v>
      </c>
      <c r="Y64" s="17">
        <f>VLOOKUP(A:A,[1]TDSheet!$A:$Y,25,0)</f>
        <v>263</v>
      </c>
      <c r="Z64" s="17">
        <f>VLOOKUP(A:A,[3]TDSheet!$A:$D,4,0)</f>
        <v>266</v>
      </c>
      <c r="AA64" s="17" t="str">
        <f>VLOOKUP(A:A,[1]TDSheet!$A:$AA,27,0)</f>
        <v>костик</v>
      </c>
      <c r="AB64" s="17" t="e">
        <f>VLOOKUP(A:A,[1]TDSheet!$A:$AB,28,0)</f>
        <v>#N/A</v>
      </c>
      <c r="AC64" s="17">
        <f t="shared" si="10"/>
        <v>0</v>
      </c>
      <c r="AD64" s="17"/>
      <c r="AE64" s="17"/>
      <c r="AF64" s="17"/>
    </row>
    <row r="65" spans="1:32" s="1" customFormat="1" ht="11.1" customHeight="1" outlineLevel="1" x14ac:dyDescent="0.2">
      <c r="A65" s="7" t="s">
        <v>69</v>
      </c>
      <c r="B65" s="7" t="s">
        <v>9</v>
      </c>
      <c r="C65" s="8">
        <v>100.702</v>
      </c>
      <c r="D65" s="8">
        <v>67.858000000000004</v>
      </c>
      <c r="E65" s="8">
        <v>83.153000000000006</v>
      </c>
      <c r="F65" s="8">
        <v>69.474999999999994</v>
      </c>
      <c r="G65" s="16">
        <f>VLOOKUP(A:A,[1]TDSheet!$A:$G,7,0)</f>
        <v>1</v>
      </c>
      <c r="H65" s="16" t="e">
        <f>VLOOKUP(A:A,[1]TDSheet!$A:$H,8,0)</f>
        <v>#N/A</v>
      </c>
      <c r="I65" s="17">
        <f>VLOOKUP(A:A,[2]TDSheet!$A:$F,6,0)</f>
        <v>79</v>
      </c>
      <c r="J65" s="17">
        <f t="shared" si="6"/>
        <v>4.1530000000000058</v>
      </c>
      <c r="K65" s="17">
        <f>VLOOKUP(A:A,[1]TDSheet!$A:$L,12,0)</f>
        <v>0</v>
      </c>
      <c r="L65" s="17">
        <f>VLOOKUP(A:A,[1]TDSheet!$A:$M,13,0)</f>
        <v>10</v>
      </c>
      <c r="M65" s="17">
        <f>VLOOKUP(A:A,[1]TDSheet!$A:$N,14,0)</f>
        <v>0</v>
      </c>
      <c r="N65" s="17">
        <f>VLOOKUP(A:A,[1]TDSheet!$A:$S,19,0)</f>
        <v>20</v>
      </c>
      <c r="O65" s="17"/>
      <c r="P65" s="17"/>
      <c r="Q65" s="17"/>
      <c r="R65" s="17">
        <f t="shared" si="7"/>
        <v>16.630600000000001</v>
      </c>
      <c r="S65" s="18">
        <v>30</v>
      </c>
      <c r="T65" s="19">
        <f t="shared" si="8"/>
        <v>7.7853474919726278</v>
      </c>
      <c r="U65" s="17">
        <f t="shared" si="9"/>
        <v>4.1775401969862775</v>
      </c>
      <c r="V65" s="17"/>
      <c r="W65" s="17"/>
      <c r="X65" s="17">
        <f>VLOOKUP(A:A,[1]TDSheet!$A:$X,24,0)</f>
        <v>22.3766</v>
      </c>
      <c r="Y65" s="17">
        <f>VLOOKUP(A:A,[1]TDSheet!$A:$Y,25,0)</f>
        <v>14.2584</v>
      </c>
      <c r="Z65" s="17">
        <f>VLOOKUP(A:A,[3]TDSheet!$A:$D,4,0)</f>
        <v>31.146999999999998</v>
      </c>
      <c r="AA65" s="17" t="e">
        <f>VLOOKUP(A:A,[1]TDSheet!$A:$AA,27,0)</f>
        <v>#N/A</v>
      </c>
      <c r="AB65" s="17" t="e">
        <f>VLOOKUP(A:A,[1]TDSheet!$A:$AB,28,0)</f>
        <v>#N/A</v>
      </c>
      <c r="AC65" s="17">
        <f t="shared" si="10"/>
        <v>30</v>
      </c>
      <c r="AD65" s="17"/>
      <c r="AE65" s="17"/>
      <c r="AF65" s="17"/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83</v>
      </c>
      <c r="D66" s="8">
        <v>371</v>
      </c>
      <c r="E66" s="8">
        <v>228</v>
      </c>
      <c r="F66" s="8">
        <v>218</v>
      </c>
      <c r="G66" s="16">
        <f>VLOOKUP(A:A,[1]TDSheet!$A:$G,7,0)</f>
        <v>0.31</v>
      </c>
      <c r="H66" s="16" t="e">
        <f>VLOOKUP(A:A,[1]TDSheet!$A:$H,8,0)</f>
        <v>#N/A</v>
      </c>
      <c r="I66" s="17">
        <f>VLOOKUP(A:A,[2]TDSheet!$A:$F,6,0)</f>
        <v>254</v>
      </c>
      <c r="J66" s="17">
        <f t="shared" si="6"/>
        <v>-26</v>
      </c>
      <c r="K66" s="17">
        <f>VLOOKUP(A:A,[1]TDSheet!$A:$L,12,0)</f>
        <v>0</v>
      </c>
      <c r="L66" s="17">
        <f>VLOOKUP(A:A,[1]TDSheet!$A:$M,13,0)</f>
        <v>80</v>
      </c>
      <c r="M66" s="17">
        <f>VLOOKUP(A:A,[1]TDSheet!$A:$N,14,0)</f>
        <v>0</v>
      </c>
      <c r="N66" s="17">
        <f>VLOOKUP(A:A,[1]TDSheet!$A:$S,19,0)</f>
        <v>40</v>
      </c>
      <c r="O66" s="17"/>
      <c r="P66" s="17"/>
      <c r="Q66" s="17"/>
      <c r="R66" s="17">
        <f t="shared" si="7"/>
        <v>45.6</v>
      </c>
      <c r="S66" s="18"/>
      <c r="T66" s="19">
        <f t="shared" si="8"/>
        <v>7.4122807017543861</v>
      </c>
      <c r="U66" s="17">
        <f t="shared" si="9"/>
        <v>4.7807017543859649</v>
      </c>
      <c r="V66" s="17"/>
      <c r="W66" s="17"/>
      <c r="X66" s="17">
        <f>VLOOKUP(A:A,[1]TDSheet!$A:$X,24,0)</f>
        <v>44.6</v>
      </c>
      <c r="Y66" s="17">
        <f>VLOOKUP(A:A,[1]TDSheet!$A:$Y,25,0)</f>
        <v>51.4</v>
      </c>
      <c r="Z66" s="17">
        <f>VLOOKUP(A:A,[3]TDSheet!$A:$D,4,0)</f>
        <v>69</v>
      </c>
      <c r="AA66" s="17" t="str">
        <f>VLOOKUP(A:A,[1]TDSheet!$A:$AA,27,0)</f>
        <v>?</v>
      </c>
      <c r="AB66" s="17" t="e">
        <f>VLOOKUP(A:A,[1]TDSheet!$A:$AB,28,0)</f>
        <v>#N/A</v>
      </c>
      <c r="AC66" s="17">
        <f t="shared" si="10"/>
        <v>0</v>
      </c>
      <c r="AD66" s="17"/>
      <c r="AE66" s="17"/>
      <c r="AF66" s="17"/>
    </row>
    <row r="67" spans="1:32" s="1" customFormat="1" ht="11.1" customHeight="1" outlineLevel="1" x14ac:dyDescent="0.2">
      <c r="A67" s="7" t="s">
        <v>71</v>
      </c>
      <c r="B67" s="7" t="s">
        <v>8</v>
      </c>
      <c r="C67" s="8">
        <v>48</v>
      </c>
      <c r="D67" s="8">
        <v>165</v>
      </c>
      <c r="E67" s="8">
        <v>53</v>
      </c>
      <c r="F67" s="8">
        <v>160</v>
      </c>
      <c r="G67" s="16">
        <f>VLOOKUP(A:A,[1]TDSheet!$A:$G,7,0)</f>
        <v>0.31</v>
      </c>
      <c r="H67" s="16" t="e">
        <f>VLOOKUP(A:A,[1]TDSheet!$A:$H,8,0)</f>
        <v>#N/A</v>
      </c>
      <c r="I67" s="17">
        <f>VLOOKUP(A:A,[2]TDSheet!$A:$F,6,0)</f>
        <v>76</v>
      </c>
      <c r="J67" s="17">
        <f t="shared" si="6"/>
        <v>-23</v>
      </c>
      <c r="K67" s="17">
        <f>VLOOKUP(A:A,[1]TDSheet!$A:$L,12,0)</f>
        <v>0</v>
      </c>
      <c r="L67" s="17">
        <f>VLOOKUP(A:A,[1]TDSheet!$A:$M,13,0)</f>
        <v>40</v>
      </c>
      <c r="M67" s="17">
        <f>VLOOKUP(A:A,[1]TDSheet!$A:$N,14,0)</f>
        <v>0</v>
      </c>
      <c r="N67" s="17">
        <f>VLOOKUP(A:A,[1]TDSheet!$A:$S,19,0)</f>
        <v>0</v>
      </c>
      <c r="O67" s="17"/>
      <c r="P67" s="17"/>
      <c r="Q67" s="17"/>
      <c r="R67" s="17">
        <f t="shared" si="7"/>
        <v>10.6</v>
      </c>
      <c r="S67" s="18"/>
      <c r="T67" s="19">
        <f t="shared" si="8"/>
        <v>18.867924528301888</v>
      </c>
      <c r="U67" s="17">
        <f t="shared" si="9"/>
        <v>15.09433962264151</v>
      </c>
      <c r="V67" s="17"/>
      <c r="W67" s="17"/>
      <c r="X67" s="17">
        <f>VLOOKUP(A:A,[1]TDSheet!$A:$X,24,0)</f>
        <v>25</v>
      </c>
      <c r="Y67" s="17">
        <f>VLOOKUP(A:A,[1]TDSheet!$A:$Y,25,0)</f>
        <v>22.4</v>
      </c>
      <c r="Z67" s="17">
        <v>0</v>
      </c>
      <c r="AA67" s="21" t="e">
        <f>VLOOKUP(A:A,[1]TDSheet!$A:$AA,27,0)</f>
        <v>#N/A</v>
      </c>
      <c r="AB67" s="17" t="e">
        <f>VLOOKUP(A:A,[1]TDSheet!$A:$AB,28,0)</f>
        <v>#N/A</v>
      </c>
      <c r="AC67" s="17">
        <f t="shared" si="10"/>
        <v>0</v>
      </c>
      <c r="AD67" s="17"/>
      <c r="AE67" s="17"/>
      <c r="AF67" s="17"/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184</v>
      </c>
      <c r="D68" s="8">
        <v>391</v>
      </c>
      <c r="E68" s="8">
        <v>184</v>
      </c>
      <c r="F68" s="8">
        <v>383</v>
      </c>
      <c r="G68" s="16">
        <f>VLOOKUP(A:A,[1]TDSheet!$A:$G,7,0)</f>
        <v>0.41</v>
      </c>
      <c r="H68" s="16" t="e">
        <f>VLOOKUP(A:A,[1]TDSheet!$A:$H,8,0)</f>
        <v>#N/A</v>
      </c>
      <c r="I68" s="17">
        <f>VLOOKUP(A:A,[2]TDSheet!$A:$F,6,0)</f>
        <v>194</v>
      </c>
      <c r="J68" s="17">
        <f t="shared" si="6"/>
        <v>-10</v>
      </c>
      <c r="K68" s="17">
        <f>VLOOKUP(A:A,[1]TDSheet!$A:$L,12,0)</f>
        <v>0</v>
      </c>
      <c r="L68" s="17">
        <f>VLOOKUP(A:A,[1]TDSheet!$A:$M,13,0)</f>
        <v>0</v>
      </c>
      <c r="M68" s="17">
        <f>VLOOKUP(A:A,[1]TDSheet!$A:$N,14,0)</f>
        <v>0</v>
      </c>
      <c r="N68" s="17">
        <f>VLOOKUP(A:A,[1]TDSheet!$A:$S,19,0)</f>
        <v>0</v>
      </c>
      <c r="O68" s="17"/>
      <c r="P68" s="17"/>
      <c r="Q68" s="17"/>
      <c r="R68" s="17">
        <f t="shared" si="7"/>
        <v>36.799999999999997</v>
      </c>
      <c r="S68" s="18"/>
      <c r="T68" s="19">
        <f t="shared" si="8"/>
        <v>10.407608695652174</v>
      </c>
      <c r="U68" s="17">
        <f t="shared" si="9"/>
        <v>10.407608695652174</v>
      </c>
      <c r="V68" s="17"/>
      <c r="W68" s="17"/>
      <c r="X68" s="17">
        <f>VLOOKUP(A:A,[1]TDSheet!$A:$X,24,0)</f>
        <v>85.2</v>
      </c>
      <c r="Y68" s="17">
        <f>VLOOKUP(A:A,[1]TDSheet!$A:$Y,25,0)</f>
        <v>44.4</v>
      </c>
      <c r="Z68" s="17">
        <f>VLOOKUP(A:A,[3]TDSheet!$A:$D,4,0)</f>
        <v>19</v>
      </c>
      <c r="AA68" s="17" t="str">
        <f>VLOOKUP(A:A,[1]TDSheet!$A:$AA,27,0)</f>
        <v>костик</v>
      </c>
      <c r="AB68" s="17" t="e">
        <f>VLOOKUP(A:A,[1]TDSheet!$A:$AB,28,0)</f>
        <v>#N/A</v>
      </c>
      <c r="AC68" s="17">
        <f t="shared" si="10"/>
        <v>0</v>
      </c>
      <c r="AD68" s="17"/>
      <c r="AE68" s="17"/>
      <c r="AF68" s="17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611</v>
      </c>
      <c r="D69" s="8">
        <v>582</v>
      </c>
      <c r="E69" s="8">
        <v>522</v>
      </c>
      <c r="F69" s="8">
        <v>654</v>
      </c>
      <c r="G69" s="16">
        <f>VLOOKUP(A:A,[1]TDSheet!$A:$G,7,0)</f>
        <v>0.41</v>
      </c>
      <c r="H69" s="16" t="e">
        <f>VLOOKUP(A:A,[1]TDSheet!$A:$H,8,0)</f>
        <v>#N/A</v>
      </c>
      <c r="I69" s="17">
        <f>VLOOKUP(A:A,[2]TDSheet!$A:$F,6,0)</f>
        <v>539</v>
      </c>
      <c r="J69" s="17">
        <f t="shared" si="6"/>
        <v>-17</v>
      </c>
      <c r="K69" s="17">
        <f>VLOOKUP(A:A,[1]TDSheet!$A:$L,12,0)</f>
        <v>0</v>
      </c>
      <c r="L69" s="17">
        <f>VLOOKUP(A:A,[1]TDSheet!$A:$M,13,0)</f>
        <v>100</v>
      </c>
      <c r="M69" s="17">
        <f>VLOOKUP(A:A,[1]TDSheet!$A:$N,14,0)</f>
        <v>0</v>
      </c>
      <c r="N69" s="17">
        <f>VLOOKUP(A:A,[1]TDSheet!$A:$S,19,0)</f>
        <v>100</v>
      </c>
      <c r="O69" s="17"/>
      <c r="P69" s="17"/>
      <c r="Q69" s="17"/>
      <c r="R69" s="17">
        <f t="shared" si="7"/>
        <v>104.4</v>
      </c>
      <c r="S69" s="18"/>
      <c r="T69" s="19">
        <f t="shared" si="8"/>
        <v>8.1800766283524897</v>
      </c>
      <c r="U69" s="17">
        <f t="shared" si="9"/>
        <v>6.264367816091954</v>
      </c>
      <c r="V69" s="17"/>
      <c r="W69" s="17"/>
      <c r="X69" s="17">
        <f>VLOOKUP(A:A,[1]TDSheet!$A:$X,24,0)</f>
        <v>88</v>
      </c>
      <c r="Y69" s="17">
        <f>VLOOKUP(A:A,[1]TDSheet!$A:$Y,25,0)</f>
        <v>119.4</v>
      </c>
      <c r="Z69" s="17">
        <f>VLOOKUP(A:A,[3]TDSheet!$A:$D,4,0)</f>
        <v>89</v>
      </c>
      <c r="AA69" s="17" t="str">
        <f>VLOOKUP(A:A,[1]TDSheet!$A:$AA,27,0)</f>
        <v>увел</v>
      </c>
      <c r="AB69" s="17" t="e">
        <f>VLOOKUP(A:A,[1]TDSheet!$A:$AB,28,0)</f>
        <v>#N/A</v>
      </c>
      <c r="AC69" s="17">
        <f t="shared" si="10"/>
        <v>0</v>
      </c>
      <c r="AD69" s="17"/>
      <c r="AE69" s="17"/>
      <c r="AF69" s="17"/>
    </row>
    <row r="70" spans="1:32" s="1" customFormat="1" ht="11.1" customHeight="1" outlineLevel="1" x14ac:dyDescent="0.2">
      <c r="A70" s="7" t="s">
        <v>74</v>
      </c>
      <c r="B70" s="7" t="s">
        <v>9</v>
      </c>
      <c r="C70" s="8">
        <v>184.1</v>
      </c>
      <c r="D70" s="8">
        <v>91.918000000000006</v>
      </c>
      <c r="E70" s="8">
        <v>112.31699999999999</v>
      </c>
      <c r="F70" s="8">
        <v>99.635999999999996</v>
      </c>
      <c r="G70" s="16">
        <f>VLOOKUP(A:A,[1]TDSheet!$A:$G,7,0)</f>
        <v>1</v>
      </c>
      <c r="H70" s="16" t="e">
        <f>VLOOKUP(A:A,[1]TDSheet!$A:$H,8,0)</f>
        <v>#N/A</v>
      </c>
      <c r="I70" s="17">
        <f>VLOOKUP(A:A,[2]TDSheet!$A:$F,6,0)</f>
        <v>107.6</v>
      </c>
      <c r="J70" s="17">
        <f t="shared" si="6"/>
        <v>4.7169999999999987</v>
      </c>
      <c r="K70" s="17">
        <f>VLOOKUP(A:A,[1]TDSheet!$A:$L,12,0)</f>
        <v>0</v>
      </c>
      <c r="L70" s="17">
        <f>VLOOKUP(A:A,[1]TDSheet!$A:$M,13,0)</f>
        <v>20</v>
      </c>
      <c r="M70" s="17">
        <f>VLOOKUP(A:A,[1]TDSheet!$A:$N,14,0)</f>
        <v>0</v>
      </c>
      <c r="N70" s="17">
        <f>VLOOKUP(A:A,[1]TDSheet!$A:$S,19,0)</f>
        <v>40</v>
      </c>
      <c r="O70" s="17"/>
      <c r="P70" s="17"/>
      <c r="Q70" s="17"/>
      <c r="R70" s="17">
        <f t="shared" si="7"/>
        <v>22.4634</v>
      </c>
      <c r="S70" s="18"/>
      <c r="T70" s="19">
        <f t="shared" si="8"/>
        <v>7.1064932289858165</v>
      </c>
      <c r="U70" s="17">
        <f t="shared" si="9"/>
        <v>4.4354817169261995</v>
      </c>
      <c r="V70" s="17"/>
      <c r="W70" s="17"/>
      <c r="X70" s="17">
        <f>VLOOKUP(A:A,[1]TDSheet!$A:$X,24,0)</f>
        <v>31.276</v>
      </c>
      <c r="Y70" s="17">
        <f>VLOOKUP(A:A,[1]TDSheet!$A:$Y,25,0)</f>
        <v>22.243600000000001</v>
      </c>
      <c r="Z70" s="17">
        <f>VLOOKUP(A:A,[3]TDSheet!$A:$D,4,0)</f>
        <v>26.821000000000002</v>
      </c>
      <c r="AA70" s="17" t="str">
        <f>VLOOKUP(A:A,[1]TDSheet!$A:$AA,27,0)</f>
        <v>костик</v>
      </c>
      <c r="AB70" s="17" t="e">
        <f>VLOOKUP(A:A,[1]TDSheet!$A:$AB,28,0)</f>
        <v>#N/A</v>
      </c>
      <c r="AC70" s="17">
        <f t="shared" si="10"/>
        <v>0</v>
      </c>
      <c r="AD70" s="17"/>
      <c r="AE70" s="17"/>
      <c r="AF70" s="17"/>
    </row>
    <row r="71" spans="1:32" s="1" customFormat="1" ht="11.1" customHeight="1" outlineLevel="1" x14ac:dyDescent="0.2">
      <c r="A71" s="7" t="s">
        <v>91</v>
      </c>
      <c r="B71" s="7" t="s">
        <v>8</v>
      </c>
      <c r="C71" s="8">
        <v>277</v>
      </c>
      <c r="D71" s="8">
        <v>289</v>
      </c>
      <c r="E71" s="8">
        <v>258</v>
      </c>
      <c r="F71" s="8">
        <v>303</v>
      </c>
      <c r="G71" s="16">
        <f>VLOOKUP(A:A,[1]TDSheet!$A:$G,7,0)</f>
        <v>0.45</v>
      </c>
      <c r="H71" s="16" t="e">
        <f>VLOOKUP(A:A,[1]TDSheet!$A:$H,8,0)</f>
        <v>#N/A</v>
      </c>
      <c r="I71" s="17">
        <f>VLOOKUP(A:A,[2]TDSheet!$A:$F,6,0)</f>
        <v>264</v>
      </c>
      <c r="J71" s="17">
        <f t="shared" ref="J71:J92" si="11">E71-I71</f>
        <v>-6</v>
      </c>
      <c r="K71" s="17">
        <f>VLOOKUP(A:A,[1]TDSheet!$A:$L,12,0)</f>
        <v>0</v>
      </c>
      <c r="L71" s="17">
        <f>VLOOKUP(A:A,[1]TDSheet!$A:$M,13,0)</f>
        <v>0</v>
      </c>
      <c r="M71" s="17">
        <f>VLOOKUP(A:A,[1]TDSheet!$A:$N,14,0)</f>
        <v>0</v>
      </c>
      <c r="N71" s="17">
        <f>VLOOKUP(A:A,[1]TDSheet!$A:$S,19,0)</f>
        <v>40</v>
      </c>
      <c r="O71" s="17"/>
      <c r="P71" s="17"/>
      <c r="Q71" s="17"/>
      <c r="R71" s="17">
        <f t="shared" ref="R71:R92" si="12">E71/5</f>
        <v>51.6</v>
      </c>
      <c r="S71" s="18">
        <v>80</v>
      </c>
      <c r="T71" s="19">
        <f t="shared" ref="T71:T92" si="13">(F71+K71+L71+M71+N71+S71)/R71</f>
        <v>8.1976744186046506</v>
      </c>
      <c r="U71" s="17">
        <f t="shared" ref="U71:U92" si="14">F71/R71</f>
        <v>5.8720930232558137</v>
      </c>
      <c r="V71" s="17"/>
      <c r="W71" s="17"/>
      <c r="X71" s="17">
        <f>VLOOKUP(A:A,[1]TDSheet!$A:$X,24,0)</f>
        <v>84</v>
      </c>
      <c r="Y71" s="17">
        <f>VLOOKUP(A:A,[1]TDSheet!$A:$Y,25,0)</f>
        <v>62</v>
      </c>
      <c r="Z71" s="17">
        <f>VLOOKUP(A:A,[3]TDSheet!$A:$D,4,0)</f>
        <v>52</v>
      </c>
      <c r="AA71" s="17" t="e">
        <f>VLOOKUP(A:A,[1]TDSheet!$A:$AA,27,0)</f>
        <v>#N/A</v>
      </c>
      <c r="AB71" s="17" t="e">
        <f>VLOOKUP(A:A,[1]TDSheet!$A:$AB,28,0)</f>
        <v>#N/A</v>
      </c>
      <c r="AC71" s="17">
        <f t="shared" ref="AC71:AC92" si="15">S71*G71</f>
        <v>36</v>
      </c>
      <c r="AD71" s="17"/>
      <c r="AE71" s="17"/>
      <c r="AF71" s="17"/>
    </row>
    <row r="72" spans="1:32" s="1" customFormat="1" ht="11.1" customHeight="1" outlineLevel="1" x14ac:dyDescent="0.2">
      <c r="A72" s="7" t="s">
        <v>75</v>
      </c>
      <c r="B72" s="7" t="s">
        <v>9</v>
      </c>
      <c r="C72" s="8">
        <v>256.18599999999998</v>
      </c>
      <c r="D72" s="8">
        <v>106.925</v>
      </c>
      <c r="E72" s="8">
        <v>133.619</v>
      </c>
      <c r="F72" s="8">
        <v>155.36500000000001</v>
      </c>
      <c r="G72" s="16">
        <f>VLOOKUP(A:A,[1]TDSheet!$A:$G,7,0)</f>
        <v>1</v>
      </c>
      <c r="H72" s="16" t="e">
        <f>VLOOKUP(A:A,[1]TDSheet!$A:$H,8,0)</f>
        <v>#N/A</v>
      </c>
      <c r="I72" s="17">
        <f>VLOOKUP(A:A,[2]TDSheet!$A:$F,6,0)</f>
        <v>129.148</v>
      </c>
      <c r="J72" s="17">
        <f t="shared" si="11"/>
        <v>4.4710000000000036</v>
      </c>
      <c r="K72" s="17">
        <f>VLOOKUP(A:A,[1]TDSheet!$A:$L,12,0)</f>
        <v>0</v>
      </c>
      <c r="L72" s="17">
        <f>VLOOKUP(A:A,[1]TDSheet!$A:$M,13,0)</f>
        <v>30</v>
      </c>
      <c r="M72" s="17">
        <f>VLOOKUP(A:A,[1]TDSheet!$A:$N,14,0)</f>
        <v>0</v>
      </c>
      <c r="N72" s="17">
        <f>VLOOKUP(A:A,[1]TDSheet!$A:$S,19,0)</f>
        <v>0</v>
      </c>
      <c r="O72" s="17"/>
      <c r="P72" s="17"/>
      <c r="Q72" s="17"/>
      <c r="R72" s="17">
        <f t="shared" si="12"/>
        <v>26.723800000000001</v>
      </c>
      <c r="S72" s="18"/>
      <c r="T72" s="19">
        <f t="shared" si="13"/>
        <v>6.9363264206437707</v>
      </c>
      <c r="U72" s="17">
        <f t="shared" si="14"/>
        <v>5.8137315800896578</v>
      </c>
      <c r="V72" s="17"/>
      <c r="W72" s="17"/>
      <c r="X72" s="17">
        <f>VLOOKUP(A:A,[1]TDSheet!$A:$X,24,0)</f>
        <v>41.463799999999999</v>
      </c>
      <c r="Y72" s="17">
        <f>VLOOKUP(A:A,[1]TDSheet!$A:$Y,25,0)</f>
        <v>28.511200000000002</v>
      </c>
      <c r="Z72" s="17">
        <f>VLOOKUP(A:A,[3]TDSheet!$A:$D,4,0)</f>
        <v>32.837000000000003</v>
      </c>
      <c r="AA72" s="17" t="str">
        <f>VLOOKUP(A:A,[1]TDSheet!$A:$AA,27,0)</f>
        <v>костик</v>
      </c>
      <c r="AB72" s="17" t="e">
        <f>VLOOKUP(A:A,[1]TDSheet!$A:$AB,28,0)</f>
        <v>#N/A</v>
      </c>
      <c r="AC72" s="17">
        <f t="shared" si="15"/>
        <v>0</v>
      </c>
      <c r="AD72" s="17"/>
      <c r="AE72" s="17"/>
      <c r="AF72" s="17"/>
    </row>
    <row r="73" spans="1:32" s="1" customFormat="1" ht="11.1" customHeight="1" outlineLevel="1" x14ac:dyDescent="0.2">
      <c r="A73" s="7" t="s">
        <v>92</v>
      </c>
      <c r="B73" s="7" t="s">
        <v>8</v>
      </c>
      <c r="C73" s="8">
        <v>191</v>
      </c>
      <c r="D73" s="8">
        <v>614</v>
      </c>
      <c r="E73" s="8">
        <v>333</v>
      </c>
      <c r="F73" s="8">
        <v>462</v>
      </c>
      <c r="G73" s="16">
        <f>VLOOKUP(A:A,[1]TDSheet!$A:$G,7,0)</f>
        <v>0.45</v>
      </c>
      <c r="H73" s="16" t="e">
        <f>VLOOKUP(A:A,[1]TDSheet!$A:$H,8,0)</f>
        <v>#N/A</v>
      </c>
      <c r="I73" s="17">
        <f>VLOOKUP(A:A,[2]TDSheet!$A:$F,6,0)</f>
        <v>344</v>
      </c>
      <c r="J73" s="17">
        <f t="shared" si="11"/>
        <v>-11</v>
      </c>
      <c r="K73" s="17">
        <f>VLOOKUP(A:A,[1]TDSheet!$A:$L,12,0)</f>
        <v>0</v>
      </c>
      <c r="L73" s="17">
        <f>VLOOKUP(A:A,[1]TDSheet!$A:$M,13,0)</f>
        <v>0</v>
      </c>
      <c r="M73" s="17">
        <f>VLOOKUP(A:A,[1]TDSheet!$A:$N,14,0)</f>
        <v>0</v>
      </c>
      <c r="N73" s="17">
        <f>VLOOKUP(A:A,[1]TDSheet!$A:$S,19,0)</f>
        <v>80</v>
      </c>
      <c r="O73" s="17"/>
      <c r="P73" s="17"/>
      <c r="Q73" s="17"/>
      <c r="R73" s="17">
        <f t="shared" si="12"/>
        <v>66.599999999999994</v>
      </c>
      <c r="S73" s="18"/>
      <c r="T73" s="19">
        <f t="shared" si="13"/>
        <v>8.1381381381381388</v>
      </c>
      <c r="U73" s="17">
        <f t="shared" si="14"/>
        <v>6.9369369369369371</v>
      </c>
      <c r="V73" s="17"/>
      <c r="W73" s="17"/>
      <c r="X73" s="17">
        <f>VLOOKUP(A:A,[1]TDSheet!$A:$X,24,0)</f>
        <v>114.2</v>
      </c>
      <c r="Y73" s="17">
        <f>VLOOKUP(A:A,[1]TDSheet!$A:$Y,25,0)</f>
        <v>79.400000000000006</v>
      </c>
      <c r="Z73" s="17">
        <f>VLOOKUP(A:A,[3]TDSheet!$A:$D,4,0)</f>
        <v>89</v>
      </c>
      <c r="AA73" s="17" t="e">
        <f>VLOOKUP(A:A,[1]TDSheet!$A:$AA,27,0)</f>
        <v>#N/A</v>
      </c>
      <c r="AB73" s="17" t="e">
        <f>VLOOKUP(A:A,[1]TDSheet!$A:$AB,28,0)</f>
        <v>#N/A</v>
      </c>
      <c r="AC73" s="17">
        <f t="shared" si="15"/>
        <v>0</v>
      </c>
      <c r="AD73" s="17"/>
      <c r="AE73" s="17"/>
      <c r="AF73" s="17"/>
    </row>
    <row r="74" spans="1:32" s="1" customFormat="1" ht="11.1" customHeight="1" outlineLevel="1" x14ac:dyDescent="0.2">
      <c r="A74" s="7" t="s">
        <v>93</v>
      </c>
      <c r="B74" s="7" t="s">
        <v>8</v>
      </c>
      <c r="C74" s="8">
        <v>113</v>
      </c>
      <c r="D74" s="8">
        <v>4</v>
      </c>
      <c r="E74" s="8">
        <v>67</v>
      </c>
      <c r="F74" s="8">
        <v>46</v>
      </c>
      <c r="G74" s="16">
        <f>VLOOKUP(A:A,[1]TDSheet!$A:$G,7,0)</f>
        <v>0.45</v>
      </c>
      <c r="H74" s="16" t="e">
        <f>VLOOKUP(A:A,[1]TDSheet!$A:$H,8,0)</f>
        <v>#N/A</v>
      </c>
      <c r="I74" s="17">
        <f>VLOOKUP(A:A,[2]TDSheet!$A:$F,6,0)</f>
        <v>71</v>
      </c>
      <c r="J74" s="17">
        <f t="shared" si="11"/>
        <v>-4</v>
      </c>
      <c r="K74" s="17">
        <f>VLOOKUP(A:A,[1]TDSheet!$A:$L,12,0)</f>
        <v>0</v>
      </c>
      <c r="L74" s="17">
        <f>VLOOKUP(A:A,[1]TDSheet!$A:$M,13,0)</f>
        <v>20</v>
      </c>
      <c r="M74" s="17">
        <f>VLOOKUP(A:A,[1]TDSheet!$A:$N,14,0)</f>
        <v>0</v>
      </c>
      <c r="N74" s="17">
        <f>VLOOKUP(A:A,[1]TDSheet!$A:$S,19,0)</f>
        <v>40</v>
      </c>
      <c r="O74" s="17"/>
      <c r="P74" s="17"/>
      <c r="Q74" s="17"/>
      <c r="R74" s="17">
        <f t="shared" si="12"/>
        <v>13.4</v>
      </c>
      <c r="S74" s="18"/>
      <c r="T74" s="19">
        <f t="shared" si="13"/>
        <v>7.91044776119403</v>
      </c>
      <c r="U74" s="17">
        <f t="shared" si="14"/>
        <v>3.4328358208955221</v>
      </c>
      <c r="V74" s="17"/>
      <c r="W74" s="17"/>
      <c r="X74" s="17">
        <f>VLOOKUP(A:A,[1]TDSheet!$A:$X,24,0)</f>
        <v>15.6</v>
      </c>
      <c r="Y74" s="17">
        <f>VLOOKUP(A:A,[1]TDSheet!$A:$Y,25,0)</f>
        <v>11.8</v>
      </c>
      <c r="Z74" s="17">
        <f>VLOOKUP(A:A,[3]TDSheet!$A:$D,4,0)</f>
        <v>13</v>
      </c>
      <c r="AA74" s="17" t="e">
        <f>VLOOKUP(A:A,[1]TDSheet!$A:$AA,27,0)</f>
        <v>#N/A</v>
      </c>
      <c r="AB74" s="17" t="e">
        <f>VLOOKUP(A:A,[1]TDSheet!$A:$AB,28,0)</f>
        <v>#N/A</v>
      </c>
      <c r="AC74" s="17">
        <f t="shared" si="15"/>
        <v>0</v>
      </c>
      <c r="AD74" s="17"/>
      <c r="AE74" s="17"/>
      <c r="AF74" s="17"/>
    </row>
    <row r="75" spans="1:32" s="1" customFormat="1" ht="11.1" customHeight="1" outlineLevel="1" x14ac:dyDescent="0.2">
      <c r="A75" s="7" t="s">
        <v>76</v>
      </c>
      <c r="B75" s="7" t="s">
        <v>9</v>
      </c>
      <c r="C75" s="8">
        <v>98.233999999999995</v>
      </c>
      <c r="D75" s="8">
        <v>424.94499999999999</v>
      </c>
      <c r="E75" s="8">
        <v>250.13399999999999</v>
      </c>
      <c r="F75" s="8">
        <v>255.21799999999999</v>
      </c>
      <c r="G75" s="16">
        <f>VLOOKUP(A:A,[1]TDSheet!$A:$G,7,0)</f>
        <v>1</v>
      </c>
      <c r="H75" s="16" t="e">
        <f>VLOOKUP(A:A,[1]TDSheet!$A:$H,8,0)</f>
        <v>#N/A</v>
      </c>
      <c r="I75" s="17">
        <f>VLOOKUP(A:A,[2]TDSheet!$A:$F,6,0)</f>
        <v>236</v>
      </c>
      <c r="J75" s="17">
        <f t="shared" si="11"/>
        <v>14.133999999999986</v>
      </c>
      <c r="K75" s="17">
        <f>VLOOKUP(A:A,[1]TDSheet!$A:$L,12,0)</f>
        <v>0</v>
      </c>
      <c r="L75" s="17">
        <f>VLOOKUP(A:A,[1]TDSheet!$A:$M,13,0)</f>
        <v>50</v>
      </c>
      <c r="M75" s="17">
        <f>VLOOKUP(A:A,[1]TDSheet!$A:$N,14,0)</f>
        <v>0</v>
      </c>
      <c r="N75" s="17">
        <f>VLOOKUP(A:A,[1]TDSheet!$A:$S,19,0)</f>
        <v>120</v>
      </c>
      <c r="O75" s="17"/>
      <c r="P75" s="17"/>
      <c r="Q75" s="17"/>
      <c r="R75" s="17">
        <f t="shared" si="12"/>
        <v>50.026799999999994</v>
      </c>
      <c r="S75" s="18"/>
      <c r="T75" s="19">
        <f t="shared" si="13"/>
        <v>8.4998041049997202</v>
      </c>
      <c r="U75" s="17">
        <f t="shared" si="14"/>
        <v>5.1016255287166086</v>
      </c>
      <c r="V75" s="17"/>
      <c r="W75" s="17"/>
      <c r="X75" s="17">
        <f>VLOOKUP(A:A,[1]TDSheet!$A:$X,24,0)</f>
        <v>56.2</v>
      </c>
      <c r="Y75" s="17">
        <f>VLOOKUP(A:A,[1]TDSheet!$A:$Y,25,0)</f>
        <v>56.077200000000005</v>
      </c>
      <c r="Z75" s="17">
        <f>VLOOKUP(A:A,[3]TDSheet!$A:$D,4,0)</f>
        <v>69.757000000000005</v>
      </c>
      <c r="AA75" s="17" t="str">
        <f>VLOOKUP(A:A,[1]TDSheet!$A:$AA,27,0)</f>
        <v>к</v>
      </c>
      <c r="AB75" s="17" t="e">
        <f>VLOOKUP(A:A,[1]TDSheet!$A:$AB,28,0)</f>
        <v>#N/A</v>
      </c>
      <c r="AC75" s="17">
        <f t="shared" si="15"/>
        <v>0</v>
      </c>
      <c r="AD75" s="17"/>
      <c r="AE75" s="17"/>
      <c r="AF75" s="17"/>
    </row>
    <row r="76" spans="1:32" s="1" customFormat="1" ht="11.1" customHeight="1" outlineLevel="1" x14ac:dyDescent="0.2">
      <c r="A76" s="7" t="s">
        <v>77</v>
      </c>
      <c r="B76" s="7" t="s">
        <v>9</v>
      </c>
      <c r="C76" s="8">
        <v>37.463999999999999</v>
      </c>
      <c r="D76" s="8">
        <v>387.1</v>
      </c>
      <c r="E76" s="8">
        <v>162.93799999999999</v>
      </c>
      <c r="F76" s="8">
        <v>200.01300000000001</v>
      </c>
      <c r="G76" s="16">
        <f>VLOOKUP(A:A,[1]TDSheet!$A:$G,7,0)</f>
        <v>1</v>
      </c>
      <c r="H76" s="16" t="e">
        <f>VLOOKUP(A:A,[1]TDSheet!$A:$H,8,0)</f>
        <v>#N/A</v>
      </c>
      <c r="I76" s="17">
        <f>VLOOKUP(A:A,[2]TDSheet!$A:$F,6,0)</f>
        <v>189</v>
      </c>
      <c r="J76" s="17">
        <f t="shared" si="11"/>
        <v>-26.062000000000012</v>
      </c>
      <c r="K76" s="17">
        <f>VLOOKUP(A:A,[1]TDSheet!$A:$L,12,0)</f>
        <v>0</v>
      </c>
      <c r="L76" s="17">
        <f>VLOOKUP(A:A,[1]TDSheet!$A:$M,13,0)</f>
        <v>50</v>
      </c>
      <c r="M76" s="17">
        <f>VLOOKUP(A:A,[1]TDSheet!$A:$N,14,0)</f>
        <v>0</v>
      </c>
      <c r="N76" s="17">
        <f>VLOOKUP(A:A,[1]TDSheet!$A:$S,19,0)</f>
        <v>0</v>
      </c>
      <c r="O76" s="17"/>
      <c r="P76" s="17"/>
      <c r="Q76" s="17"/>
      <c r="R76" s="17">
        <f t="shared" si="12"/>
        <v>32.587599999999995</v>
      </c>
      <c r="S76" s="18"/>
      <c r="T76" s="19">
        <f t="shared" si="13"/>
        <v>7.6720286243847369</v>
      </c>
      <c r="U76" s="17">
        <f t="shared" si="14"/>
        <v>6.1377026844566656</v>
      </c>
      <c r="V76" s="17"/>
      <c r="W76" s="17"/>
      <c r="X76" s="17">
        <f>VLOOKUP(A:A,[1]TDSheet!$A:$X,24,0)</f>
        <v>38.546399999999998</v>
      </c>
      <c r="Y76" s="17">
        <f>VLOOKUP(A:A,[1]TDSheet!$A:$Y,25,0)</f>
        <v>42.186999999999998</v>
      </c>
      <c r="Z76" s="17">
        <f>VLOOKUP(A:A,[3]TDSheet!$A:$D,4,0)</f>
        <v>39.872</v>
      </c>
      <c r="AA76" s="17" t="e">
        <f>VLOOKUP(A:A,[1]TDSheet!$A:$AA,27,0)</f>
        <v>#N/A</v>
      </c>
      <c r="AB76" s="17" t="e">
        <f>VLOOKUP(A:A,[1]TDSheet!$A:$AB,28,0)</f>
        <v>#N/A</v>
      </c>
      <c r="AC76" s="17">
        <f t="shared" si="15"/>
        <v>0</v>
      </c>
      <c r="AD76" s="17"/>
      <c r="AE76" s="17"/>
      <c r="AF76" s="17"/>
    </row>
    <row r="77" spans="1:32" s="1" customFormat="1" ht="11.1" customHeight="1" outlineLevel="1" x14ac:dyDescent="0.2">
      <c r="A77" s="7" t="s">
        <v>78</v>
      </c>
      <c r="B77" s="7" t="s">
        <v>8</v>
      </c>
      <c r="C77" s="8">
        <v>91</v>
      </c>
      <c r="D77" s="8">
        <v>28</v>
      </c>
      <c r="E77" s="8">
        <v>33</v>
      </c>
      <c r="F77" s="8">
        <v>58</v>
      </c>
      <c r="G77" s="16">
        <f>VLOOKUP(A:A,[1]TDSheet!$A:$G,7,0)</f>
        <v>0.35</v>
      </c>
      <c r="H77" s="16" t="e">
        <f>VLOOKUP(A:A,[1]TDSheet!$A:$H,8,0)</f>
        <v>#N/A</v>
      </c>
      <c r="I77" s="17">
        <f>VLOOKUP(A:A,[2]TDSheet!$A:$F,6,0)</f>
        <v>61</v>
      </c>
      <c r="J77" s="17">
        <f t="shared" si="11"/>
        <v>-28</v>
      </c>
      <c r="K77" s="17">
        <f>VLOOKUP(A:A,[1]TDSheet!$A:$L,12,0)</f>
        <v>0</v>
      </c>
      <c r="L77" s="17">
        <f>VLOOKUP(A:A,[1]TDSheet!$A:$M,13,0)</f>
        <v>0</v>
      </c>
      <c r="M77" s="17">
        <f>VLOOKUP(A:A,[1]TDSheet!$A:$N,14,0)</f>
        <v>0</v>
      </c>
      <c r="N77" s="17">
        <f>VLOOKUP(A:A,[1]TDSheet!$A:$S,19,0)</f>
        <v>0</v>
      </c>
      <c r="O77" s="17"/>
      <c r="P77" s="17"/>
      <c r="Q77" s="17"/>
      <c r="R77" s="17">
        <f t="shared" si="12"/>
        <v>6.6</v>
      </c>
      <c r="S77" s="18"/>
      <c r="T77" s="19">
        <f t="shared" si="13"/>
        <v>8.787878787878789</v>
      </c>
      <c r="U77" s="17">
        <f t="shared" si="14"/>
        <v>8.787878787878789</v>
      </c>
      <c r="V77" s="17"/>
      <c r="W77" s="17"/>
      <c r="X77" s="17">
        <f>VLOOKUP(A:A,[1]TDSheet!$A:$X,24,0)</f>
        <v>5.6</v>
      </c>
      <c r="Y77" s="17">
        <f>VLOOKUP(A:A,[1]TDSheet!$A:$Y,25,0)</f>
        <v>9.4</v>
      </c>
      <c r="Z77" s="17">
        <f>VLOOKUP(A:A,[3]TDSheet!$A:$D,4,0)</f>
        <v>8</v>
      </c>
      <c r="AA77" s="17" t="str">
        <f>VLOOKUP(A:A,[1]TDSheet!$A:$AA,27,0)</f>
        <v>увел</v>
      </c>
      <c r="AB77" s="17" t="e">
        <f>VLOOKUP(A:A,[1]TDSheet!$A:$AB,28,0)</f>
        <v>#N/A</v>
      </c>
      <c r="AC77" s="17">
        <f t="shared" si="15"/>
        <v>0</v>
      </c>
      <c r="AD77" s="17"/>
      <c r="AE77" s="17"/>
      <c r="AF77" s="17"/>
    </row>
    <row r="78" spans="1:32" s="1" customFormat="1" ht="11.1" customHeight="1" outlineLevel="1" x14ac:dyDescent="0.2">
      <c r="A78" s="7" t="s">
        <v>79</v>
      </c>
      <c r="B78" s="7" t="s">
        <v>8</v>
      </c>
      <c r="C78" s="8">
        <v>1640</v>
      </c>
      <c r="D78" s="8">
        <v>1024</v>
      </c>
      <c r="E78" s="8">
        <v>1287</v>
      </c>
      <c r="F78" s="8">
        <v>1323</v>
      </c>
      <c r="G78" s="16">
        <f>VLOOKUP(A:A,[1]TDSheet!$A:$G,7,0)</f>
        <v>0.41</v>
      </c>
      <c r="H78" s="16" t="e">
        <f>VLOOKUP(A:A,[1]TDSheet!$A:$H,8,0)</f>
        <v>#N/A</v>
      </c>
      <c r="I78" s="17">
        <f>VLOOKUP(A:A,[2]TDSheet!$A:$F,6,0)</f>
        <v>1341</v>
      </c>
      <c r="J78" s="17">
        <f t="shared" si="11"/>
        <v>-54</v>
      </c>
      <c r="K78" s="17">
        <f>VLOOKUP(A:A,[1]TDSheet!$A:$L,12,0)</f>
        <v>0</v>
      </c>
      <c r="L78" s="17">
        <f>VLOOKUP(A:A,[1]TDSheet!$A:$M,13,0)</f>
        <v>300</v>
      </c>
      <c r="M78" s="17">
        <f>VLOOKUP(A:A,[1]TDSheet!$A:$N,14,0)</f>
        <v>200</v>
      </c>
      <c r="N78" s="17">
        <f>VLOOKUP(A:A,[1]TDSheet!$A:$S,19,0)</f>
        <v>0</v>
      </c>
      <c r="O78" s="17"/>
      <c r="P78" s="17"/>
      <c r="Q78" s="17"/>
      <c r="R78" s="17">
        <f t="shared" si="12"/>
        <v>257.39999999999998</v>
      </c>
      <c r="S78" s="18">
        <v>250</v>
      </c>
      <c r="T78" s="19">
        <f t="shared" si="13"/>
        <v>8.0536130536130539</v>
      </c>
      <c r="U78" s="17">
        <f t="shared" si="14"/>
        <v>5.13986013986014</v>
      </c>
      <c r="V78" s="17"/>
      <c r="W78" s="17"/>
      <c r="X78" s="17">
        <f>VLOOKUP(A:A,[1]TDSheet!$A:$X,24,0)</f>
        <v>347</v>
      </c>
      <c r="Y78" s="17">
        <f>VLOOKUP(A:A,[1]TDSheet!$A:$Y,25,0)</f>
        <v>277.8</v>
      </c>
      <c r="Z78" s="17">
        <f>VLOOKUP(A:A,[3]TDSheet!$A:$D,4,0)</f>
        <v>232</v>
      </c>
      <c r="AA78" s="17" t="str">
        <f>VLOOKUP(A:A,[1]TDSheet!$A:$AA,27,0)</f>
        <v>ротация</v>
      </c>
      <c r="AB78" s="17" t="e">
        <f>VLOOKUP(A:A,[1]TDSheet!$A:$AB,28,0)</f>
        <v>#N/A</v>
      </c>
      <c r="AC78" s="17">
        <f t="shared" si="15"/>
        <v>102.5</v>
      </c>
      <c r="AD78" s="17"/>
      <c r="AE78" s="17"/>
      <c r="AF78" s="17"/>
    </row>
    <row r="79" spans="1:32" s="1" customFormat="1" ht="11.1" customHeight="1" outlineLevel="1" x14ac:dyDescent="0.2">
      <c r="A79" s="7" t="s">
        <v>80</v>
      </c>
      <c r="B79" s="7" t="s">
        <v>8</v>
      </c>
      <c r="C79" s="8">
        <v>1308</v>
      </c>
      <c r="D79" s="8">
        <v>1902</v>
      </c>
      <c r="E79" s="8">
        <v>1473</v>
      </c>
      <c r="F79" s="8">
        <v>1464</v>
      </c>
      <c r="G79" s="16">
        <f>VLOOKUP(A:A,[1]TDSheet!$A:$G,7,0)</f>
        <v>0.41</v>
      </c>
      <c r="H79" s="16" t="e">
        <f>VLOOKUP(A:A,[1]TDSheet!$A:$H,8,0)</f>
        <v>#N/A</v>
      </c>
      <c r="I79" s="17">
        <f>VLOOKUP(A:A,[2]TDSheet!$A:$F,6,0)</f>
        <v>1734</v>
      </c>
      <c r="J79" s="17">
        <f t="shared" si="11"/>
        <v>-261</v>
      </c>
      <c r="K79" s="17">
        <f>VLOOKUP(A:A,[1]TDSheet!$A:$L,12,0)</f>
        <v>0</v>
      </c>
      <c r="L79" s="17">
        <f>VLOOKUP(A:A,[1]TDSheet!$A:$M,13,0)</f>
        <v>300</v>
      </c>
      <c r="M79" s="17">
        <f>VLOOKUP(A:A,[1]TDSheet!$A:$N,14,0)</f>
        <v>200</v>
      </c>
      <c r="N79" s="17">
        <f>VLOOKUP(A:A,[1]TDSheet!$A:$S,19,0)</f>
        <v>0</v>
      </c>
      <c r="O79" s="17"/>
      <c r="P79" s="17"/>
      <c r="Q79" s="17"/>
      <c r="R79" s="17">
        <f t="shared" si="12"/>
        <v>294.60000000000002</v>
      </c>
      <c r="S79" s="18">
        <v>400</v>
      </c>
      <c r="T79" s="19">
        <f t="shared" si="13"/>
        <v>8.0244399185336039</v>
      </c>
      <c r="U79" s="17">
        <f t="shared" si="14"/>
        <v>4.9694501018329937</v>
      </c>
      <c r="V79" s="17"/>
      <c r="W79" s="17"/>
      <c r="X79" s="17">
        <f>VLOOKUP(A:A,[1]TDSheet!$A:$X,24,0)</f>
        <v>368.2</v>
      </c>
      <c r="Y79" s="17">
        <f>VLOOKUP(A:A,[1]TDSheet!$A:$Y,25,0)</f>
        <v>285.39999999999998</v>
      </c>
      <c r="Z79" s="17">
        <f>VLOOKUP(A:A,[3]TDSheet!$A:$D,4,0)</f>
        <v>408</v>
      </c>
      <c r="AA79" s="17" t="str">
        <f>VLOOKUP(A:A,[1]TDSheet!$A:$AA,27,0)</f>
        <v>ротация</v>
      </c>
      <c r="AB79" s="17" t="e">
        <f>VLOOKUP(A:A,[1]TDSheet!$A:$AB,28,0)</f>
        <v>#N/A</v>
      </c>
      <c r="AC79" s="17">
        <f t="shared" si="15"/>
        <v>164</v>
      </c>
      <c r="AD79" s="17"/>
      <c r="AE79" s="17"/>
      <c r="AF79" s="17"/>
    </row>
    <row r="80" spans="1:32" s="1" customFormat="1" ht="11.1" customHeight="1" outlineLevel="1" x14ac:dyDescent="0.2">
      <c r="A80" s="7" t="s">
        <v>94</v>
      </c>
      <c r="B80" s="7" t="s">
        <v>8</v>
      </c>
      <c r="C80" s="8"/>
      <c r="D80" s="8">
        <v>52</v>
      </c>
      <c r="E80" s="8">
        <v>51</v>
      </c>
      <c r="F80" s="8"/>
      <c r="G80" s="16">
        <f>VLOOKUP(A:A,[1]TDSheet!$A:$G,7,0)</f>
        <v>0</v>
      </c>
      <c r="H80" s="16" t="e">
        <f>VLOOKUP(A:A,[1]TDSheet!$A:$H,8,0)</f>
        <v>#N/A</v>
      </c>
      <c r="I80" s="17">
        <f>VLOOKUP(A:A,[2]TDSheet!$A:$F,6,0)</f>
        <v>103</v>
      </c>
      <c r="J80" s="17">
        <f t="shared" si="11"/>
        <v>-52</v>
      </c>
      <c r="K80" s="17">
        <f>VLOOKUP(A:A,[1]TDSheet!$A:$L,12,0)</f>
        <v>0</v>
      </c>
      <c r="L80" s="17">
        <f>VLOOKUP(A:A,[1]TDSheet!$A:$M,13,0)</f>
        <v>0</v>
      </c>
      <c r="M80" s="17">
        <f>VLOOKUP(A:A,[1]TDSheet!$A:$N,14,0)</f>
        <v>0</v>
      </c>
      <c r="N80" s="17">
        <f>VLOOKUP(A:A,[1]TDSheet!$A:$S,19,0)</f>
        <v>0</v>
      </c>
      <c r="O80" s="17"/>
      <c r="P80" s="17"/>
      <c r="Q80" s="17"/>
      <c r="R80" s="17">
        <f t="shared" si="12"/>
        <v>10.199999999999999</v>
      </c>
      <c r="S80" s="18"/>
      <c r="T80" s="19">
        <f t="shared" si="13"/>
        <v>0</v>
      </c>
      <c r="U80" s="17">
        <f t="shared" si="14"/>
        <v>0</v>
      </c>
      <c r="V80" s="17"/>
      <c r="W80" s="17"/>
      <c r="X80" s="17">
        <f>VLOOKUP(A:A,[1]TDSheet!$A:$X,24,0)</f>
        <v>0</v>
      </c>
      <c r="Y80" s="17">
        <f>VLOOKUP(A:A,[1]TDSheet!$A:$Y,25,0)</f>
        <v>2.8</v>
      </c>
      <c r="Z80" s="17">
        <v>0</v>
      </c>
      <c r="AA80" s="22" t="e">
        <f>VLOOKUP(A:A,[1]TDSheet!$A:$AA,27,0)</f>
        <v>#N/A</v>
      </c>
      <c r="AB80" s="17" t="e">
        <f>VLOOKUP(A:A,[1]TDSheet!$A:$AB,28,0)</f>
        <v>#N/A</v>
      </c>
      <c r="AC80" s="17">
        <f t="shared" si="15"/>
        <v>0</v>
      </c>
      <c r="AD80" s="17"/>
      <c r="AE80" s="17"/>
      <c r="AF80" s="17"/>
    </row>
    <row r="81" spans="1:32" s="1" customFormat="1" ht="11.1" customHeight="1" outlineLevel="1" x14ac:dyDescent="0.2">
      <c r="A81" s="7" t="s">
        <v>95</v>
      </c>
      <c r="B81" s="7" t="s">
        <v>8</v>
      </c>
      <c r="C81" s="8">
        <v>61</v>
      </c>
      <c r="D81" s="8">
        <v>80</v>
      </c>
      <c r="E81" s="8">
        <v>53</v>
      </c>
      <c r="F81" s="8">
        <v>87</v>
      </c>
      <c r="G81" s="16">
        <f>VLOOKUP(A:A,[1]TDSheet!$A:$G,7,0)</f>
        <v>0.3</v>
      </c>
      <c r="H81" s="16" t="e">
        <f>VLOOKUP(A:A,[1]TDSheet!$A:$H,8,0)</f>
        <v>#N/A</v>
      </c>
      <c r="I81" s="17">
        <f>VLOOKUP(A:A,[2]TDSheet!$A:$F,6,0)</f>
        <v>54</v>
      </c>
      <c r="J81" s="17">
        <f t="shared" si="11"/>
        <v>-1</v>
      </c>
      <c r="K81" s="17">
        <f>VLOOKUP(A:A,[1]TDSheet!$A:$L,12,0)</f>
        <v>0</v>
      </c>
      <c r="L81" s="17">
        <f>VLOOKUP(A:A,[1]TDSheet!$A:$M,13,0)</f>
        <v>40</v>
      </c>
      <c r="M81" s="17">
        <f>VLOOKUP(A:A,[1]TDSheet!$A:$N,14,0)</f>
        <v>0</v>
      </c>
      <c r="N81" s="17">
        <f>VLOOKUP(A:A,[1]TDSheet!$A:$S,19,0)</f>
        <v>0</v>
      </c>
      <c r="O81" s="17"/>
      <c r="P81" s="17"/>
      <c r="Q81" s="17"/>
      <c r="R81" s="17">
        <f t="shared" si="12"/>
        <v>10.6</v>
      </c>
      <c r="S81" s="18"/>
      <c r="T81" s="19">
        <f t="shared" si="13"/>
        <v>11.981132075471699</v>
      </c>
      <c r="U81" s="17">
        <f t="shared" si="14"/>
        <v>8.2075471698113205</v>
      </c>
      <c r="V81" s="17"/>
      <c r="W81" s="17"/>
      <c r="X81" s="17">
        <f>VLOOKUP(A:A,[1]TDSheet!$A:$X,24,0)</f>
        <v>11.8</v>
      </c>
      <c r="Y81" s="17">
        <f>VLOOKUP(A:A,[1]TDSheet!$A:$Y,25,0)</f>
        <v>13.6</v>
      </c>
      <c r="Z81" s="17">
        <f>VLOOKUP(A:A,[3]TDSheet!$A:$D,4,0)</f>
        <v>2</v>
      </c>
      <c r="AA81" s="17" t="e">
        <f>VLOOKUP(A:A,[1]TDSheet!$A:$AA,27,0)</f>
        <v>#N/A</v>
      </c>
      <c r="AB81" s="17" t="e">
        <f>VLOOKUP(A:A,[1]TDSheet!$A:$AB,28,0)</f>
        <v>#N/A</v>
      </c>
      <c r="AC81" s="17">
        <f t="shared" si="15"/>
        <v>0</v>
      </c>
      <c r="AD81" s="17"/>
      <c r="AE81" s="17"/>
      <c r="AF81" s="17"/>
    </row>
    <row r="82" spans="1:32" s="1" customFormat="1" ht="11.1" customHeight="1" outlineLevel="1" x14ac:dyDescent="0.2">
      <c r="A82" s="7" t="s">
        <v>81</v>
      </c>
      <c r="B82" s="7" t="s">
        <v>9</v>
      </c>
      <c r="C82" s="8">
        <v>50.247999999999998</v>
      </c>
      <c r="D82" s="8">
        <v>100.71299999999999</v>
      </c>
      <c r="E82" s="8">
        <v>69.248999999999995</v>
      </c>
      <c r="F82" s="8">
        <v>79.608000000000004</v>
      </c>
      <c r="G82" s="16">
        <f>VLOOKUP(A:A,[1]TDSheet!$A:$G,7,0)</f>
        <v>1</v>
      </c>
      <c r="H82" s="16" t="e">
        <f>VLOOKUP(A:A,[1]TDSheet!$A:$H,8,0)</f>
        <v>#N/A</v>
      </c>
      <c r="I82" s="17">
        <f>VLOOKUP(A:A,[2]TDSheet!$A:$F,6,0)</f>
        <v>67</v>
      </c>
      <c r="J82" s="17">
        <f t="shared" si="11"/>
        <v>2.2489999999999952</v>
      </c>
      <c r="K82" s="17">
        <f>VLOOKUP(A:A,[1]TDSheet!$A:$L,12,0)</f>
        <v>0</v>
      </c>
      <c r="L82" s="17">
        <f>VLOOKUP(A:A,[1]TDSheet!$A:$M,13,0)</f>
        <v>20</v>
      </c>
      <c r="M82" s="17">
        <f>VLOOKUP(A:A,[1]TDSheet!$A:$N,14,0)</f>
        <v>0</v>
      </c>
      <c r="N82" s="17">
        <f>VLOOKUP(A:A,[1]TDSheet!$A:$S,19,0)</f>
        <v>0</v>
      </c>
      <c r="O82" s="17"/>
      <c r="P82" s="17"/>
      <c r="Q82" s="17"/>
      <c r="R82" s="17">
        <f t="shared" si="12"/>
        <v>13.849799999999998</v>
      </c>
      <c r="S82" s="18"/>
      <c r="T82" s="19">
        <f t="shared" si="13"/>
        <v>7.1920172132449576</v>
      </c>
      <c r="U82" s="17">
        <f t="shared" si="14"/>
        <v>5.7479530390330558</v>
      </c>
      <c r="V82" s="17"/>
      <c r="W82" s="17"/>
      <c r="X82" s="17">
        <f>VLOOKUP(A:A,[1]TDSheet!$A:$X,24,0)</f>
        <v>14.214400000000001</v>
      </c>
      <c r="Y82" s="17">
        <f>VLOOKUP(A:A,[1]TDSheet!$A:$Y,25,0)</f>
        <v>14.011000000000001</v>
      </c>
      <c r="Z82" s="17">
        <f>VLOOKUP(A:A,[3]TDSheet!$A:$D,4,0)</f>
        <v>13.766</v>
      </c>
      <c r="AA82" s="17" t="str">
        <f>VLOOKUP(A:A,[1]TDSheet!$A:$AA,27,0)</f>
        <v>к</v>
      </c>
      <c r="AB82" s="17" t="e">
        <f>VLOOKUP(A:A,[1]TDSheet!$A:$AB,28,0)</f>
        <v>#N/A</v>
      </c>
      <c r="AC82" s="17">
        <f t="shared" si="15"/>
        <v>0</v>
      </c>
      <c r="AD82" s="17"/>
      <c r="AE82" s="17"/>
      <c r="AF82" s="17"/>
    </row>
    <row r="83" spans="1:32" s="1" customFormat="1" ht="11.1" customHeight="1" outlineLevel="1" x14ac:dyDescent="0.2">
      <c r="A83" s="7" t="s">
        <v>82</v>
      </c>
      <c r="B83" s="7" t="s">
        <v>9</v>
      </c>
      <c r="C83" s="8">
        <v>23.140999999999998</v>
      </c>
      <c r="D83" s="8">
        <v>132.309</v>
      </c>
      <c r="E83" s="8">
        <v>57.460999999999999</v>
      </c>
      <c r="F83" s="8">
        <v>95.847999999999999</v>
      </c>
      <c r="G83" s="16">
        <f>VLOOKUP(A:A,[1]TDSheet!$A:$G,7,0)</f>
        <v>1</v>
      </c>
      <c r="H83" s="16" t="e">
        <f>VLOOKUP(A:A,[1]TDSheet!$A:$H,8,0)</f>
        <v>#N/A</v>
      </c>
      <c r="I83" s="17">
        <f>VLOOKUP(A:A,[2]TDSheet!$A:$F,6,0)</f>
        <v>54</v>
      </c>
      <c r="J83" s="17">
        <f t="shared" si="11"/>
        <v>3.4609999999999985</v>
      </c>
      <c r="K83" s="17">
        <f>VLOOKUP(A:A,[1]TDSheet!$A:$L,12,0)</f>
        <v>0</v>
      </c>
      <c r="L83" s="17">
        <f>VLOOKUP(A:A,[1]TDSheet!$A:$M,13,0)</f>
        <v>20</v>
      </c>
      <c r="M83" s="17">
        <f>VLOOKUP(A:A,[1]TDSheet!$A:$N,14,0)</f>
        <v>0</v>
      </c>
      <c r="N83" s="17">
        <f>VLOOKUP(A:A,[1]TDSheet!$A:$S,19,0)</f>
        <v>0</v>
      </c>
      <c r="O83" s="17"/>
      <c r="P83" s="17"/>
      <c r="Q83" s="17"/>
      <c r="R83" s="17">
        <f t="shared" si="12"/>
        <v>11.4922</v>
      </c>
      <c r="S83" s="18"/>
      <c r="T83" s="19">
        <f t="shared" si="13"/>
        <v>10.080576390943422</v>
      </c>
      <c r="U83" s="17">
        <f t="shared" si="14"/>
        <v>8.3402655714310576</v>
      </c>
      <c r="V83" s="17"/>
      <c r="W83" s="17"/>
      <c r="X83" s="17">
        <f>VLOOKUP(A:A,[1]TDSheet!$A:$X,24,0)</f>
        <v>14.6274</v>
      </c>
      <c r="Y83" s="17">
        <f>VLOOKUP(A:A,[1]TDSheet!$A:$Y,25,0)</f>
        <v>14.7202</v>
      </c>
      <c r="Z83" s="17">
        <f>VLOOKUP(A:A,[3]TDSheet!$A:$D,4,0)</f>
        <v>9.6329999999999991</v>
      </c>
      <c r="AA83" s="17" t="str">
        <f>VLOOKUP(A:A,[1]TDSheet!$A:$AA,27,0)</f>
        <v>к</v>
      </c>
      <c r="AB83" s="17" t="e">
        <f>VLOOKUP(A:A,[1]TDSheet!$A:$AB,28,0)</f>
        <v>#N/A</v>
      </c>
      <c r="AC83" s="17">
        <f t="shared" si="15"/>
        <v>0</v>
      </c>
      <c r="AD83" s="17"/>
      <c r="AE83" s="17"/>
      <c r="AF83" s="17"/>
    </row>
    <row r="84" spans="1:32" s="1" customFormat="1" ht="11.1" customHeight="1" outlineLevel="1" x14ac:dyDescent="0.2">
      <c r="A84" s="7" t="s">
        <v>83</v>
      </c>
      <c r="B84" s="7" t="s">
        <v>9</v>
      </c>
      <c r="C84" s="8">
        <v>46.822000000000003</v>
      </c>
      <c r="D84" s="8">
        <v>73</v>
      </c>
      <c r="E84" s="8">
        <v>52.177</v>
      </c>
      <c r="F84" s="8">
        <v>67.644999999999996</v>
      </c>
      <c r="G84" s="16">
        <f>VLOOKUP(A:A,[1]TDSheet!$A:$G,7,0)</f>
        <v>0</v>
      </c>
      <c r="H84" s="16" t="e">
        <f>VLOOKUP(A:A,[1]TDSheet!$A:$H,8,0)</f>
        <v>#N/A</v>
      </c>
      <c r="I84" s="17">
        <f>VLOOKUP(A:A,[2]TDSheet!$A:$F,6,0)</f>
        <v>49</v>
      </c>
      <c r="J84" s="17">
        <f t="shared" si="11"/>
        <v>3.1769999999999996</v>
      </c>
      <c r="K84" s="17">
        <f>VLOOKUP(A:A,[1]TDSheet!$A:$L,12,0)</f>
        <v>0</v>
      </c>
      <c r="L84" s="17">
        <f>VLOOKUP(A:A,[1]TDSheet!$A:$M,13,0)</f>
        <v>10</v>
      </c>
      <c r="M84" s="17">
        <f>VLOOKUP(A:A,[1]TDSheet!$A:$N,14,0)</f>
        <v>0</v>
      </c>
      <c r="N84" s="17">
        <f>VLOOKUP(A:A,[1]TDSheet!$A:$S,19,0)</f>
        <v>0</v>
      </c>
      <c r="O84" s="17"/>
      <c r="P84" s="17"/>
      <c r="Q84" s="17"/>
      <c r="R84" s="17">
        <f t="shared" si="12"/>
        <v>10.4354</v>
      </c>
      <c r="S84" s="18"/>
      <c r="T84" s="19">
        <f t="shared" si="13"/>
        <v>7.440538934779692</v>
      </c>
      <c r="U84" s="17">
        <f t="shared" si="14"/>
        <v>6.4822622994806141</v>
      </c>
      <c r="V84" s="17"/>
      <c r="W84" s="17"/>
      <c r="X84" s="17">
        <f>VLOOKUP(A:A,[1]TDSheet!$A:$X,24,0)</f>
        <v>10.632</v>
      </c>
      <c r="Y84" s="17">
        <f>VLOOKUP(A:A,[1]TDSheet!$A:$Y,25,0)</f>
        <v>11.7326</v>
      </c>
      <c r="Z84" s="17">
        <f>VLOOKUP(A:A,[3]TDSheet!$A:$D,4,0)</f>
        <v>10.597</v>
      </c>
      <c r="AA84" s="17" t="str">
        <f>VLOOKUP(A:A,[1]TDSheet!$A:$AA,27,0)</f>
        <v>вывод</v>
      </c>
      <c r="AB84" s="17" t="e">
        <f>VLOOKUP(A:A,[1]TDSheet!$A:$AB,28,0)</f>
        <v>#N/A</v>
      </c>
      <c r="AC84" s="17">
        <f t="shared" si="15"/>
        <v>0</v>
      </c>
      <c r="AD84" s="17"/>
      <c r="AE84" s="17"/>
      <c r="AF84" s="17"/>
    </row>
    <row r="85" spans="1:32" s="1" customFormat="1" ht="11.1" customHeight="1" outlineLevel="1" x14ac:dyDescent="0.2">
      <c r="A85" s="7" t="s">
        <v>84</v>
      </c>
      <c r="B85" s="7" t="s">
        <v>8</v>
      </c>
      <c r="C85" s="8">
        <v>262</v>
      </c>
      <c r="D85" s="8">
        <v>7</v>
      </c>
      <c r="E85" s="8">
        <v>141</v>
      </c>
      <c r="F85" s="8">
        <v>123</v>
      </c>
      <c r="G85" s="16">
        <f>VLOOKUP(A:A,[1]TDSheet!$A:$G,7,0)</f>
        <v>0.33</v>
      </c>
      <c r="H85" s="16" t="e">
        <f>VLOOKUP(A:A,[1]TDSheet!$A:$H,8,0)</f>
        <v>#N/A</v>
      </c>
      <c r="I85" s="17">
        <f>VLOOKUP(A:A,[2]TDSheet!$A:$F,6,0)</f>
        <v>146</v>
      </c>
      <c r="J85" s="17">
        <f t="shared" si="11"/>
        <v>-5</v>
      </c>
      <c r="K85" s="17">
        <f>VLOOKUP(A:A,[1]TDSheet!$A:$L,12,0)</f>
        <v>0</v>
      </c>
      <c r="L85" s="17">
        <f>VLOOKUP(A:A,[1]TDSheet!$A:$M,13,0)</f>
        <v>45</v>
      </c>
      <c r="M85" s="17">
        <f>VLOOKUP(A:A,[1]TDSheet!$A:$N,14,0)</f>
        <v>0</v>
      </c>
      <c r="N85" s="17">
        <f>VLOOKUP(A:A,[1]TDSheet!$A:$S,19,0)</f>
        <v>0</v>
      </c>
      <c r="O85" s="17"/>
      <c r="P85" s="17"/>
      <c r="Q85" s="17"/>
      <c r="R85" s="17">
        <f t="shared" si="12"/>
        <v>28.2</v>
      </c>
      <c r="S85" s="18">
        <v>45</v>
      </c>
      <c r="T85" s="19">
        <f t="shared" si="13"/>
        <v>7.5531914893617023</v>
      </c>
      <c r="U85" s="17">
        <f t="shared" si="14"/>
        <v>4.3617021276595747</v>
      </c>
      <c r="V85" s="17"/>
      <c r="W85" s="17"/>
      <c r="X85" s="17">
        <f>VLOOKUP(A:A,[1]TDSheet!$A:$X,24,0)</f>
        <v>31.8</v>
      </c>
      <c r="Y85" s="17">
        <f>VLOOKUP(A:A,[1]TDSheet!$A:$Y,25,0)</f>
        <v>28.8</v>
      </c>
      <c r="Z85" s="17">
        <f>VLOOKUP(A:A,[3]TDSheet!$A:$D,4,0)</f>
        <v>38</v>
      </c>
      <c r="AA85" s="17" t="str">
        <f>VLOOKUP(A:A,[1]TDSheet!$A:$AA,27,0)</f>
        <v>костик</v>
      </c>
      <c r="AB85" s="17" t="e">
        <f>VLOOKUP(A:A,[1]TDSheet!$A:$AB,28,0)</f>
        <v>#N/A</v>
      </c>
      <c r="AC85" s="17">
        <f t="shared" si="15"/>
        <v>14.850000000000001</v>
      </c>
      <c r="AD85" s="17"/>
      <c r="AE85" s="17"/>
      <c r="AF85" s="17"/>
    </row>
    <row r="86" spans="1:32" s="1" customFormat="1" ht="11.1" customHeight="1" outlineLevel="1" x14ac:dyDescent="0.2">
      <c r="A86" s="7" t="s">
        <v>96</v>
      </c>
      <c r="B86" s="7" t="s">
        <v>8</v>
      </c>
      <c r="C86" s="8"/>
      <c r="D86" s="8">
        <v>520</v>
      </c>
      <c r="E86" s="14">
        <v>871</v>
      </c>
      <c r="F86" s="8">
        <v>426</v>
      </c>
      <c r="G86" s="20">
        <v>0.28000000000000003</v>
      </c>
      <c r="H86" s="16" t="e">
        <f>VLOOKUP(A:A,[1]TDSheet!$A:$H,8,0)</f>
        <v>#N/A</v>
      </c>
      <c r="I86" s="17">
        <v>0</v>
      </c>
      <c r="J86" s="17">
        <f t="shared" si="11"/>
        <v>871</v>
      </c>
      <c r="K86" s="17">
        <f>VLOOKUP(A:A,[1]TDSheet!$A:$L,12,0)</f>
        <v>0</v>
      </c>
      <c r="L86" s="22">
        <v>240</v>
      </c>
      <c r="M86" s="17">
        <f>VLOOKUP(A:A,[1]TDSheet!$A:$N,14,0)</f>
        <v>0</v>
      </c>
      <c r="N86" s="22">
        <v>600</v>
      </c>
      <c r="O86" s="17"/>
      <c r="P86" s="17"/>
      <c r="Q86" s="17"/>
      <c r="R86" s="17">
        <f t="shared" si="12"/>
        <v>174.2</v>
      </c>
      <c r="S86" s="18">
        <v>200</v>
      </c>
      <c r="T86" s="19">
        <f t="shared" si="13"/>
        <v>8.415614236509759</v>
      </c>
      <c r="U86" s="17">
        <f t="shared" si="14"/>
        <v>2.4454649827784158</v>
      </c>
      <c r="V86" s="17"/>
      <c r="W86" s="17"/>
      <c r="X86" s="22">
        <v>172</v>
      </c>
      <c r="Y86" s="22">
        <v>154</v>
      </c>
      <c r="Z86" s="22">
        <v>200</v>
      </c>
      <c r="AA86" s="17" t="e">
        <f>VLOOKUP(A:A,[1]TDSheet!$A:$AA,27,0)</f>
        <v>#N/A</v>
      </c>
      <c r="AB86" s="17" t="e">
        <f>VLOOKUP(A:A,[1]TDSheet!$A:$AB,28,0)</f>
        <v>#N/A</v>
      </c>
      <c r="AC86" s="17">
        <f t="shared" si="15"/>
        <v>56.000000000000007</v>
      </c>
      <c r="AD86" s="17"/>
      <c r="AE86" s="17"/>
      <c r="AF86" s="17"/>
    </row>
    <row r="87" spans="1:32" s="1" customFormat="1" ht="11.1" customHeight="1" outlineLevel="1" x14ac:dyDescent="0.2">
      <c r="A87" s="7" t="s">
        <v>85</v>
      </c>
      <c r="B87" s="7" t="s">
        <v>8</v>
      </c>
      <c r="C87" s="8">
        <v>609</v>
      </c>
      <c r="D87" s="8">
        <v>8739</v>
      </c>
      <c r="E87" s="8">
        <v>5203</v>
      </c>
      <c r="F87" s="8">
        <v>3945</v>
      </c>
      <c r="G87" s="20">
        <v>0.35</v>
      </c>
      <c r="H87" s="16" t="e">
        <f>VLOOKUP(A:A,[1]TDSheet!$A:$H,8,0)</f>
        <v>#N/A</v>
      </c>
      <c r="I87" s="17">
        <f>VLOOKUP(A:A,[2]TDSheet!$A:$F,6,0)</f>
        <v>5272</v>
      </c>
      <c r="J87" s="17">
        <f t="shared" si="11"/>
        <v>-69</v>
      </c>
      <c r="K87" s="17">
        <f>VLOOKUP(A:A,[1]TDSheet!$A:$L,12,0)</f>
        <v>0</v>
      </c>
      <c r="L87" s="22">
        <v>1000</v>
      </c>
      <c r="M87" s="22">
        <v>500</v>
      </c>
      <c r="N87" s="22">
        <v>1000</v>
      </c>
      <c r="O87" s="17"/>
      <c r="P87" s="17"/>
      <c r="Q87" s="17"/>
      <c r="R87" s="17">
        <f t="shared" si="12"/>
        <v>1040.5999999999999</v>
      </c>
      <c r="S87" s="18">
        <v>2200</v>
      </c>
      <c r="T87" s="19">
        <f t="shared" si="13"/>
        <v>8.3077070920622731</v>
      </c>
      <c r="U87" s="17">
        <f t="shared" si="14"/>
        <v>3.7910820680376709</v>
      </c>
      <c r="V87" s="17"/>
      <c r="W87" s="17"/>
      <c r="X87" s="22">
        <v>805</v>
      </c>
      <c r="Y87" s="22">
        <v>1200</v>
      </c>
      <c r="Z87" s="17">
        <f>VLOOKUP(A:A,[3]TDSheet!$A:$D,4,0)</f>
        <v>1059</v>
      </c>
      <c r="AA87" s="17" t="e">
        <f>VLOOKUP(A:A,[1]TDSheet!$A:$AA,27,0)</f>
        <v>#N/A</v>
      </c>
      <c r="AB87" s="17" t="e">
        <f>VLOOKUP(A:A,[1]TDSheet!$A:$AB,28,0)</f>
        <v>#N/A</v>
      </c>
      <c r="AC87" s="17">
        <f t="shared" si="15"/>
        <v>770</v>
      </c>
      <c r="AD87" s="17"/>
      <c r="AE87" s="17"/>
      <c r="AF87" s="17"/>
    </row>
    <row r="88" spans="1:32" s="1" customFormat="1" ht="11.1" customHeight="1" outlineLevel="1" x14ac:dyDescent="0.2">
      <c r="A88" s="7" t="s">
        <v>86</v>
      </c>
      <c r="B88" s="7" t="s">
        <v>8</v>
      </c>
      <c r="C88" s="8">
        <v>1533</v>
      </c>
      <c r="D88" s="8">
        <v>3934</v>
      </c>
      <c r="E88" s="8">
        <v>3054</v>
      </c>
      <c r="F88" s="8">
        <v>2202</v>
      </c>
      <c r="G88" s="16">
        <f>VLOOKUP(A:A,[1]TDSheet!$A:$G,7,0)</f>
        <v>0.28000000000000003</v>
      </c>
      <c r="H88" s="16" t="e">
        <f>VLOOKUP(A:A,[1]TDSheet!$A:$H,8,0)</f>
        <v>#N/A</v>
      </c>
      <c r="I88" s="17">
        <f>VLOOKUP(A:A,[2]TDSheet!$A:$F,6,0)</f>
        <v>3262</v>
      </c>
      <c r="J88" s="17">
        <f t="shared" si="11"/>
        <v>-208</v>
      </c>
      <c r="K88" s="17">
        <f>VLOOKUP(A:A,[1]TDSheet!$A:$L,12,0)</f>
        <v>0</v>
      </c>
      <c r="L88" s="17">
        <f>VLOOKUP(A:A,[1]TDSheet!$A:$M,13,0)</f>
        <v>0</v>
      </c>
      <c r="M88" s="17">
        <f>VLOOKUP(A:A,[1]TDSheet!$A:$N,14,0)</f>
        <v>800</v>
      </c>
      <c r="N88" s="17">
        <f>VLOOKUP(A:A,[1]TDSheet!$A:$S,19,0)</f>
        <v>1400</v>
      </c>
      <c r="O88" s="17"/>
      <c r="P88" s="17"/>
      <c r="Q88" s="17"/>
      <c r="R88" s="17">
        <f t="shared" si="12"/>
        <v>610.79999999999995</v>
      </c>
      <c r="S88" s="18">
        <v>1000</v>
      </c>
      <c r="T88" s="19">
        <f t="shared" si="13"/>
        <v>8.8441388343156522</v>
      </c>
      <c r="U88" s="17">
        <f t="shared" si="14"/>
        <v>3.6051080550098233</v>
      </c>
      <c r="V88" s="17"/>
      <c r="W88" s="17"/>
      <c r="X88" s="17">
        <f>VLOOKUP(A:A,[1]TDSheet!$A:$X,24,0)</f>
        <v>665</v>
      </c>
      <c r="Y88" s="17">
        <f>VLOOKUP(A:A,[1]TDSheet!$A:$Y,25,0)</f>
        <v>439.4</v>
      </c>
      <c r="Z88" s="17">
        <f>VLOOKUP(A:A,[3]TDSheet!$A:$D,4,0)</f>
        <v>622</v>
      </c>
      <c r="AA88" s="17" t="str">
        <f>VLOOKUP(A:A,[1]TDSheet!$A:$AA,27,0)</f>
        <v>???</v>
      </c>
      <c r="AB88" s="17" t="e">
        <f>VLOOKUP(A:A,[1]TDSheet!$A:$AB,28,0)</f>
        <v>#N/A</v>
      </c>
      <c r="AC88" s="17">
        <f t="shared" si="15"/>
        <v>280</v>
      </c>
      <c r="AD88" s="17"/>
      <c r="AE88" s="17"/>
      <c r="AF88" s="17"/>
    </row>
    <row r="89" spans="1:32" s="1" customFormat="1" ht="11.1" customHeight="1" outlineLevel="1" x14ac:dyDescent="0.2">
      <c r="A89" s="7" t="s">
        <v>87</v>
      </c>
      <c r="B89" s="7" t="s">
        <v>8</v>
      </c>
      <c r="C89" s="8">
        <v>1343</v>
      </c>
      <c r="D89" s="8">
        <v>7840</v>
      </c>
      <c r="E89" s="8">
        <v>3740</v>
      </c>
      <c r="F89" s="8">
        <v>5079</v>
      </c>
      <c r="G89" s="16">
        <f>VLOOKUP(A:A,[1]TDSheet!$A:$G,7,0)</f>
        <v>0.35</v>
      </c>
      <c r="H89" s="16" t="e">
        <f>VLOOKUP(A:A,[1]TDSheet!$A:$H,8,0)</f>
        <v>#N/A</v>
      </c>
      <c r="I89" s="17">
        <f>VLOOKUP(A:A,[2]TDSheet!$A:$F,6,0)</f>
        <v>4446</v>
      </c>
      <c r="J89" s="17">
        <f t="shared" si="11"/>
        <v>-706</v>
      </c>
      <c r="K89" s="17">
        <f>VLOOKUP(A:A,[1]TDSheet!$A:$L,12,0)</f>
        <v>0</v>
      </c>
      <c r="L89" s="17">
        <f>VLOOKUP(A:A,[1]TDSheet!$A:$M,13,0)</f>
        <v>1000</v>
      </c>
      <c r="M89" s="17">
        <f>VLOOKUP(A:A,[1]TDSheet!$A:$N,14,0)</f>
        <v>700</v>
      </c>
      <c r="N89" s="17">
        <f>VLOOKUP(A:A,[1]TDSheet!$A:$S,19,0)</f>
        <v>0</v>
      </c>
      <c r="O89" s="17"/>
      <c r="P89" s="17"/>
      <c r="Q89" s="17"/>
      <c r="R89" s="17">
        <f t="shared" si="12"/>
        <v>748</v>
      </c>
      <c r="S89" s="18">
        <v>600</v>
      </c>
      <c r="T89" s="19">
        <f t="shared" si="13"/>
        <v>9.8649732620320858</v>
      </c>
      <c r="U89" s="17">
        <f t="shared" si="14"/>
        <v>6.7901069518716577</v>
      </c>
      <c r="V89" s="17"/>
      <c r="W89" s="17"/>
      <c r="X89" s="17">
        <f>VLOOKUP(A:A,[1]TDSheet!$A:$X,24,0)</f>
        <v>890</v>
      </c>
      <c r="Y89" s="17">
        <f>VLOOKUP(A:A,[1]TDSheet!$A:$Y,25,0)</f>
        <v>921.2</v>
      </c>
      <c r="Z89" s="17">
        <f>VLOOKUP(A:A,[3]TDSheet!$A:$D,4,0)</f>
        <v>1038</v>
      </c>
      <c r="AA89" s="17" t="e">
        <f>VLOOKUP(A:A,[1]TDSheet!$A:$AA,27,0)</f>
        <v>#N/A</v>
      </c>
      <c r="AB89" s="17" t="e">
        <f>VLOOKUP(A:A,[1]TDSheet!$A:$AB,28,0)</f>
        <v>#N/A</v>
      </c>
      <c r="AC89" s="17">
        <f t="shared" si="15"/>
        <v>210</v>
      </c>
      <c r="AD89" s="17"/>
      <c r="AE89" s="17"/>
      <c r="AF89" s="17"/>
    </row>
    <row r="90" spans="1:32" s="1" customFormat="1" ht="11.1" customHeight="1" outlineLevel="1" x14ac:dyDescent="0.2">
      <c r="A90" s="7" t="s">
        <v>88</v>
      </c>
      <c r="B90" s="7" t="s">
        <v>8</v>
      </c>
      <c r="C90" s="8">
        <v>441</v>
      </c>
      <c r="D90" s="8">
        <v>853</v>
      </c>
      <c r="E90" s="8">
        <v>792</v>
      </c>
      <c r="F90" s="8">
        <v>412</v>
      </c>
      <c r="G90" s="16">
        <f>VLOOKUP(A:A,[1]TDSheet!$A:$G,7,0)</f>
        <v>0.28000000000000003</v>
      </c>
      <c r="H90" s="16" t="e">
        <f>VLOOKUP(A:A,[1]TDSheet!$A:$H,8,0)</f>
        <v>#N/A</v>
      </c>
      <c r="I90" s="17">
        <f>VLOOKUP(A:A,[2]TDSheet!$A:$F,6,0)</f>
        <v>882</v>
      </c>
      <c r="J90" s="17">
        <f t="shared" si="11"/>
        <v>-90</v>
      </c>
      <c r="K90" s="17">
        <f>VLOOKUP(A:A,[1]TDSheet!$A:$L,12,0)</f>
        <v>0</v>
      </c>
      <c r="L90" s="17">
        <f>VLOOKUP(A:A,[1]TDSheet!$A:$M,13,0)</f>
        <v>120</v>
      </c>
      <c r="M90" s="17">
        <f>VLOOKUP(A:A,[1]TDSheet!$A:$N,14,0)</f>
        <v>0</v>
      </c>
      <c r="N90" s="17">
        <f>VLOOKUP(A:A,[1]TDSheet!$A:$S,19,0)</f>
        <v>400</v>
      </c>
      <c r="O90" s="17"/>
      <c r="P90" s="17"/>
      <c r="Q90" s="17"/>
      <c r="R90" s="17">
        <f t="shared" si="12"/>
        <v>158.4</v>
      </c>
      <c r="S90" s="18">
        <v>400</v>
      </c>
      <c r="T90" s="19">
        <f t="shared" si="13"/>
        <v>8.4090909090909083</v>
      </c>
      <c r="U90" s="17">
        <f t="shared" si="14"/>
        <v>2.6010101010101008</v>
      </c>
      <c r="V90" s="17"/>
      <c r="W90" s="17"/>
      <c r="X90" s="17">
        <f>VLOOKUP(A:A,[1]TDSheet!$A:$X,24,0)</f>
        <v>174</v>
      </c>
      <c r="Y90" s="17">
        <f>VLOOKUP(A:A,[1]TDSheet!$A:$Y,25,0)</f>
        <v>111.8</v>
      </c>
      <c r="Z90" s="17">
        <f>VLOOKUP(A:A,[3]TDSheet!$A:$D,4,0)</f>
        <v>215</v>
      </c>
      <c r="AA90" s="17" t="e">
        <f>VLOOKUP(A:A,[1]TDSheet!$A:$AA,27,0)</f>
        <v>#N/A</v>
      </c>
      <c r="AB90" s="17" t="e">
        <f>VLOOKUP(A:A,[1]TDSheet!$A:$AB,28,0)</f>
        <v>#N/A</v>
      </c>
      <c r="AC90" s="17">
        <f t="shared" si="15"/>
        <v>112.00000000000001</v>
      </c>
      <c r="AD90" s="17"/>
      <c r="AE90" s="17"/>
      <c r="AF90" s="17"/>
    </row>
    <row r="91" spans="1:32" s="1" customFormat="1" ht="11.1" customHeight="1" outlineLevel="1" x14ac:dyDescent="0.2">
      <c r="A91" s="7" t="s">
        <v>89</v>
      </c>
      <c r="B91" s="7" t="s">
        <v>8</v>
      </c>
      <c r="C91" s="8">
        <v>3888</v>
      </c>
      <c r="D91" s="8">
        <v>7497</v>
      </c>
      <c r="E91" s="14">
        <v>5766</v>
      </c>
      <c r="F91" s="14">
        <v>5586</v>
      </c>
      <c r="G91" s="20">
        <v>0.35</v>
      </c>
      <c r="H91" s="16" t="e">
        <f>VLOOKUP(A:A,[1]TDSheet!$A:$H,8,0)</f>
        <v>#N/A</v>
      </c>
      <c r="I91" s="17">
        <f>VLOOKUP(A:A,[2]TDSheet!$A:$F,6,0)</f>
        <v>5465</v>
      </c>
      <c r="J91" s="17">
        <f t="shared" si="11"/>
        <v>301</v>
      </c>
      <c r="K91" s="17">
        <f>VLOOKUP(A:A,[1]TDSheet!$A:$L,12,0)</f>
        <v>0</v>
      </c>
      <c r="L91" s="22">
        <v>1600</v>
      </c>
      <c r="M91" s="22">
        <v>500</v>
      </c>
      <c r="N91" s="22">
        <v>1000</v>
      </c>
      <c r="O91" s="17"/>
      <c r="P91" s="17"/>
      <c r="Q91" s="17"/>
      <c r="R91" s="17">
        <f t="shared" si="12"/>
        <v>1153.2</v>
      </c>
      <c r="S91" s="18">
        <v>1600</v>
      </c>
      <c r="T91" s="19">
        <f t="shared" si="13"/>
        <v>8.9195282691640649</v>
      </c>
      <c r="U91" s="17">
        <f t="shared" si="14"/>
        <v>4.8439125910509881</v>
      </c>
      <c r="V91" s="17"/>
      <c r="W91" s="17"/>
      <c r="X91" s="22">
        <v>1341</v>
      </c>
      <c r="Y91" s="22">
        <v>1200</v>
      </c>
      <c r="Z91" s="17">
        <f>VLOOKUP(A:A,[3]TDSheet!$A:$D,4,0)</f>
        <v>1318</v>
      </c>
      <c r="AA91" s="17" t="e">
        <f>VLOOKUP(A:A,[1]TDSheet!$A:$AA,27,0)</f>
        <v>#N/A</v>
      </c>
      <c r="AB91" s="17" t="e">
        <f>VLOOKUP(A:A,[1]TDSheet!$A:$AB,28,0)</f>
        <v>#N/A</v>
      </c>
      <c r="AC91" s="17">
        <f t="shared" si="15"/>
        <v>560</v>
      </c>
      <c r="AD91" s="17"/>
      <c r="AE91" s="17"/>
      <c r="AF91" s="17"/>
    </row>
    <row r="92" spans="1:32" s="1" customFormat="1" ht="11.1" customHeight="1" outlineLevel="1" x14ac:dyDescent="0.2">
      <c r="A92" s="7" t="s">
        <v>90</v>
      </c>
      <c r="B92" s="7" t="s">
        <v>8</v>
      </c>
      <c r="C92" s="8">
        <v>-188</v>
      </c>
      <c r="D92" s="8">
        <v>5484</v>
      </c>
      <c r="E92" s="8">
        <v>20</v>
      </c>
      <c r="F92" s="8">
        <v>2</v>
      </c>
      <c r="G92" s="16">
        <f>VLOOKUP(A:A,[1]TDSheet!$A:$G,7,0)</f>
        <v>0</v>
      </c>
      <c r="H92" s="16" t="e">
        <f>VLOOKUP(A:A,[1]TDSheet!$A:$H,8,0)</f>
        <v>#N/A</v>
      </c>
      <c r="I92" s="17">
        <f>VLOOKUP(A:A,[2]TDSheet!$A:$F,6,0)</f>
        <v>149</v>
      </c>
      <c r="J92" s="17">
        <f t="shared" si="11"/>
        <v>-129</v>
      </c>
      <c r="K92" s="17">
        <f>VLOOKUP(A:A,[1]TDSheet!$A:$L,12,0)</f>
        <v>0</v>
      </c>
      <c r="L92" s="17">
        <f>VLOOKUP(A:A,[1]TDSheet!$A:$M,13,0)</f>
        <v>0</v>
      </c>
      <c r="M92" s="17">
        <f>VLOOKUP(A:A,[1]TDSheet!$A:$N,14,0)</f>
        <v>0</v>
      </c>
      <c r="N92" s="17">
        <f>VLOOKUP(A:A,[1]TDSheet!$A:$S,19,0)</f>
        <v>0</v>
      </c>
      <c r="O92" s="17"/>
      <c r="P92" s="17"/>
      <c r="Q92" s="17"/>
      <c r="R92" s="17">
        <f t="shared" si="12"/>
        <v>4</v>
      </c>
      <c r="S92" s="18"/>
      <c r="T92" s="19">
        <f t="shared" si="13"/>
        <v>0.5</v>
      </c>
      <c r="U92" s="17">
        <f t="shared" si="14"/>
        <v>0.5</v>
      </c>
      <c r="V92" s="17"/>
      <c r="W92" s="17"/>
      <c r="X92" s="17">
        <f>VLOOKUP(A:A,[1]TDSheet!$A:$X,24,0)</f>
        <v>0</v>
      </c>
      <c r="Y92" s="17">
        <f>VLOOKUP(A:A,[1]TDSheet!$A:$Y,25,0)</f>
        <v>619.4</v>
      </c>
      <c r="Z92" s="17">
        <f>VLOOKUP(A:A,[3]TDSheet!$A:$D,4,0)</f>
        <v>-3</v>
      </c>
      <c r="AA92" s="17" t="e">
        <f>VLOOKUP(A:A,[1]TDSheet!$A:$AA,27,0)</f>
        <v>#N/A</v>
      </c>
      <c r="AB92" s="17" t="e">
        <f>VLOOKUP(A:A,[1]TDSheet!$A:$AB,28,0)</f>
        <v>#N/A</v>
      </c>
      <c r="AC92" s="17">
        <f t="shared" si="15"/>
        <v>0</v>
      </c>
      <c r="AD92" s="17"/>
      <c r="AE92" s="17"/>
      <c r="AF92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2023-08-24T12:18:59Z</dcterms:modified>
</cp:coreProperties>
</file>