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10,23 Симф Ост\"/>
    </mc:Choice>
  </mc:AlternateContent>
  <xr:revisionPtr revIDLastSave="0" documentId="13_ncr:1_{6C074142-2D09-4382-8470-BE5918C617A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7" i="1" l="1"/>
  <c r="AC7" i="1"/>
  <c r="AC9" i="1"/>
  <c r="AC26" i="1"/>
  <c r="AC34" i="1"/>
  <c r="AC8" i="1"/>
  <c r="AC80" i="1"/>
  <c r="AB80" i="1" l="1"/>
  <c r="AA84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7" i="1"/>
  <c r="Z28" i="1"/>
  <c r="Z29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4" i="1"/>
  <c r="Z45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6" i="1"/>
  <c r="Y7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6" i="1"/>
  <c r="U36" i="1"/>
  <c r="U38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80" i="1"/>
  <c r="U82" i="1"/>
  <c r="U84" i="1"/>
  <c r="U86" i="1"/>
  <c r="U88" i="1"/>
  <c r="U90" i="1"/>
  <c r="U92" i="1"/>
  <c r="U94" i="1"/>
  <c r="U96" i="1"/>
  <c r="T50" i="1"/>
  <c r="T80" i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T34" i="1" s="1"/>
  <c r="R35" i="1"/>
  <c r="U35" i="1" s="1"/>
  <c r="R36" i="1"/>
  <c r="R37" i="1"/>
  <c r="U37" i="1" s="1"/>
  <c r="R38" i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R49" i="1"/>
  <c r="U49" i="1" s="1"/>
  <c r="R50" i="1"/>
  <c r="R51" i="1"/>
  <c r="U51" i="1" s="1"/>
  <c r="R52" i="1"/>
  <c r="R53" i="1"/>
  <c r="U53" i="1" s="1"/>
  <c r="R54" i="1"/>
  <c r="R55" i="1"/>
  <c r="U55" i="1" s="1"/>
  <c r="R56" i="1"/>
  <c r="R57" i="1"/>
  <c r="U57" i="1" s="1"/>
  <c r="R58" i="1"/>
  <c r="R59" i="1"/>
  <c r="U59" i="1" s="1"/>
  <c r="R60" i="1"/>
  <c r="R61" i="1"/>
  <c r="U61" i="1" s="1"/>
  <c r="R62" i="1"/>
  <c r="R63" i="1"/>
  <c r="U63" i="1" s="1"/>
  <c r="R64" i="1"/>
  <c r="R65" i="1"/>
  <c r="U65" i="1" s="1"/>
  <c r="R66" i="1"/>
  <c r="R67" i="1"/>
  <c r="U67" i="1" s="1"/>
  <c r="R68" i="1"/>
  <c r="R69" i="1"/>
  <c r="U69" i="1" s="1"/>
  <c r="R70" i="1"/>
  <c r="R71" i="1"/>
  <c r="U71" i="1" s="1"/>
  <c r="R72" i="1"/>
  <c r="R73" i="1"/>
  <c r="U73" i="1" s="1"/>
  <c r="R74" i="1"/>
  <c r="R75" i="1"/>
  <c r="U75" i="1" s="1"/>
  <c r="R76" i="1"/>
  <c r="R77" i="1"/>
  <c r="U77" i="1" s="1"/>
  <c r="R78" i="1"/>
  <c r="U78" i="1" s="1"/>
  <c r="R79" i="1"/>
  <c r="U79" i="1" s="1"/>
  <c r="R80" i="1"/>
  <c r="R81" i="1"/>
  <c r="U81" i="1" s="1"/>
  <c r="R82" i="1"/>
  <c r="R83" i="1"/>
  <c r="U83" i="1" s="1"/>
  <c r="R84" i="1"/>
  <c r="R85" i="1"/>
  <c r="U85" i="1" s="1"/>
  <c r="R86" i="1"/>
  <c r="R87" i="1"/>
  <c r="U87" i="1" s="1"/>
  <c r="R88" i="1"/>
  <c r="R89" i="1"/>
  <c r="U89" i="1" s="1"/>
  <c r="R90" i="1"/>
  <c r="R91" i="1"/>
  <c r="U91" i="1" s="1"/>
  <c r="R92" i="1"/>
  <c r="R93" i="1"/>
  <c r="U93" i="1" s="1"/>
  <c r="R94" i="1"/>
  <c r="R95" i="1"/>
  <c r="U95" i="1" s="1"/>
  <c r="R96" i="1"/>
  <c r="R6" i="1"/>
  <c r="U6" i="1" s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T66" i="1" s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T85" i="1" s="1"/>
  <c r="M86" i="1"/>
  <c r="M88" i="1"/>
  <c r="M90" i="1"/>
  <c r="M92" i="1"/>
  <c r="M93" i="1"/>
  <c r="M94" i="1"/>
  <c r="M95" i="1"/>
  <c r="M96" i="1"/>
  <c r="M6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6" i="1"/>
  <c r="T7" i="1"/>
  <c r="T8" i="1"/>
  <c r="K10" i="1"/>
  <c r="T10" i="1" s="1"/>
  <c r="K11" i="1"/>
  <c r="K12" i="1"/>
  <c r="T12" i="1" s="1"/>
  <c r="K13" i="1"/>
  <c r="K14" i="1"/>
  <c r="T14" i="1" s="1"/>
  <c r="K15" i="1"/>
  <c r="K16" i="1"/>
  <c r="T16" i="1" s="1"/>
  <c r="K17" i="1"/>
  <c r="K18" i="1"/>
  <c r="T18" i="1" s="1"/>
  <c r="K19" i="1"/>
  <c r="K20" i="1"/>
  <c r="T20" i="1" s="1"/>
  <c r="K21" i="1"/>
  <c r="K22" i="1"/>
  <c r="T22" i="1" s="1"/>
  <c r="K23" i="1"/>
  <c r="K24" i="1"/>
  <c r="T24" i="1" s="1"/>
  <c r="K25" i="1"/>
  <c r="K26" i="1"/>
  <c r="T26" i="1" s="1"/>
  <c r="K27" i="1"/>
  <c r="K28" i="1"/>
  <c r="T28" i="1" s="1"/>
  <c r="K29" i="1"/>
  <c r="K30" i="1"/>
  <c r="T30" i="1" s="1"/>
  <c r="K31" i="1"/>
  <c r="K32" i="1"/>
  <c r="T32" i="1" s="1"/>
  <c r="K33" i="1"/>
  <c r="K35" i="1"/>
  <c r="T35" i="1" s="1"/>
  <c r="K36" i="1"/>
  <c r="K37" i="1"/>
  <c r="K38" i="1"/>
  <c r="K39" i="1"/>
  <c r="T39" i="1" s="1"/>
  <c r="K40" i="1"/>
  <c r="K41" i="1"/>
  <c r="K42" i="1"/>
  <c r="K43" i="1"/>
  <c r="T43" i="1" s="1"/>
  <c r="K44" i="1"/>
  <c r="K45" i="1"/>
  <c r="K46" i="1"/>
  <c r="K47" i="1"/>
  <c r="K48" i="1"/>
  <c r="T48" i="1" s="1"/>
  <c r="K49" i="1"/>
  <c r="K50" i="1"/>
  <c r="K51" i="1"/>
  <c r="T51" i="1" s="1"/>
  <c r="K52" i="1"/>
  <c r="K53" i="1"/>
  <c r="K54" i="1"/>
  <c r="K55" i="1"/>
  <c r="T55" i="1" s="1"/>
  <c r="K56" i="1"/>
  <c r="K57" i="1"/>
  <c r="K58" i="1"/>
  <c r="K59" i="1"/>
  <c r="T59" i="1" s="1"/>
  <c r="K60" i="1"/>
  <c r="K61" i="1"/>
  <c r="K62" i="1"/>
  <c r="K63" i="1"/>
  <c r="T63" i="1" s="1"/>
  <c r="K64" i="1"/>
  <c r="K65" i="1"/>
  <c r="K66" i="1"/>
  <c r="K67" i="1"/>
  <c r="T67" i="1" s="1"/>
  <c r="K68" i="1"/>
  <c r="K69" i="1"/>
  <c r="K70" i="1"/>
  <c r="K71" i="1"/>
  <c r="T71" i="1" s="1"/>
  <c r="K72" i="1"/>
  <c r="K73" i="1"/>
  <c r="K74" i="1"/>
  <c r="K75" i="1"/>
  <c r="T75" i="1" s="1"/>
  <c r="K76" i="1"/>
  <c r="K77" i="1"/>
  <c r="K78" i="1"/>
  <c r="K79" i="1"/>
  <c r="T79" i="1" s="1"/>
  <c r="K81" i="1"/>
  <c r="K82" i="1"/>
  <c r="K83" i="1"/>
  <c r="K84" i="1"/>
  <c r="K85" i="1"/>
  <c r="K86" i="1"/>
  <c r="K87" i="1"/>
  <c r="K88" i="1"/>
  <c r="T88" i="1" s="1"/>
  <c r="K89" i="1"/>
  <c r="K90" i="1"/>
  <c r="K91" i="1"/>
  <c r="K92" i="1"/>
  <c r="T92" i="1" s="1"/>
  <c r="K93" i="1"/>
  <c r="K94" i="1"/>
  <c r="K95" i="1"/>
  <c r="K96" i="1"/>
  <c r="T96" i="1" s="1"/>
  <c r="K6" i="1"/>
  <c r="J7" i="1"/>
  <c r="J11" i="1"/>
  <c r="J15" i="1"/>
  <c r="J19" i="1"/>
  <c r="J23" i="1"/>
  <c r="J25" i="1"/>
  <c r="J27" i="1"/>
  <c r="J29" i="1"/>
  <c r="J31" i="1"/>
  <c r="J33" i="1"/>
  <c r="J35" i="1"/>
  <c r="J36" i="1"/>
  <c r="I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6" i="1"/>
  <c r="J6" i="1" s="1"/>
  <c r="W5" i="1"/>
  <c r="AD5" i="1"/>
  <c r="AE5" i="1"/>
  <c r="AF5" i="1"/>
  <c r="V5" i="1"/>
  <c r="N5" i="1"/>
  <c r="O5" i="1"/>
  <c r="P5" i="1"/>
  <c r="Q5" i="1"/>
  <c r="H80" i="1"/>
  <c r="E5" i="1"/>
  <c r="F5" i="1"/>
  <c r="J5" i="1" l="1"/>
  <c r="T6" i="1"/>
  <c r="T89" i="1"/>
  <c r="T81" i="1"/>
  <c r="T76" i="1"/>
  <c r="T60" i="1"/>
  <c r="T44" i="1"/>
  <c r="T93" i="1"/>
  <c r="T95" i="1"/>
  <c r="T91" i="1"/>
  <c r="T87" i="1"/>
  <c r="T83" i="1"/>
  <c r="T78" i="1"/>
  <c r="T74" i="1"/>
  <c r="T72" i="1"/>
  <c r="T70" i="1"/>
  <c r="T68" i="1"/>
  <c r="T64" i="1"/>
  <c r="T62" i="1"/>
  <c r="T58" i="1"/>
  <c r="T56" i="1"/>
  <c r="T54" i="1"/>
  <c r="T52" i="1"/>
  <c r="T46" i="1"/>
  <c r="T42" i="1"/>
  <c r="T40" i="1"/>
  <c r="T38" i="1"/>
  <c r="T36" i="1"/>
  <c r="T31" i="1"/>
  <c r="T27" i="1"/>
  <c r="T23" i="1"/>
  <c r="T19" i="1"/>
  <c r="T15" i="1"/>
  <c r="T11" i="1"/>
  <c r="S84" i="1"/>
  <c r="T47" i="1"/>
  <c r="U34" i="1"/>
  <c r="T94" i="1"/>
  <c r="T90" i="1"/>
  <c r="T86" i="1"/>
  <c r="T82" i="1"/>
  <c r="M5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Z5" i="1"/>
  <c r="Y5" i="1"/>
  <c r="R5" i="1"/>
  <c r="L5" i="1"/>
  <c r="K5" i="1"/>
  <c r="I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6" i="1"/>
  <c r="AA8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1" i="1"/>
  <c r="AA82" i="1"/>
  <c r="AA83" i="1"/>
  <c r="AA85" i="1"/>
  <c r="AA86" i="1"/>
  <c r="AA88" i="1"/>
  <c r="AA90" i="1"/>
  <c r="AA92" i="1"/>
  <c r="AA93" i="1"/>
  <c r="AA94" i="1"/>
  <c r="AA95" i="1"/>
  <c r="AA96" i="1"/>
  <c r="AA6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  <c r="S5" i="1" l="1"/>
  <c r="T84" i="1"/>
  <c r="G6" i="1"/>
  <c r="AC6" i="1" s="1"/>
  <c r="G85" i="1"/>
  <c r="AC85" i="1" s="1"/>
  <c r="G64" i="1"/>
  <c r="AC64" i="1" s="1"/>
  <c r="G96" i="1"/>
  <c r="AC96" i="1" s="1"/>
  <c r="G88" i="1"/>
  <c r="AC88" i="1" s="1"/>
  <c r="G79" i="1"/>
  <c r="AC79" i="1" s="1"/>
  <c r="G67" i="1"/>
  <c r="AC67" i="1" s="1"/>
  <c r="G59" i="1"/>
  <c r="AC59" i="1" s="1"/>
  <c r="G94" i="1"/>
  <c r="AC94" i="1" s="1"/>
  <c r="G90" i="1"/>
  <c r="AC90" i="1" s="1"/>
  <c r="G86" i="1"/>
  <c r="AC86" i="1" s="1"/>
  <c r="G82" i="1"/>
  <c r="AC82" i="1" s="1"/>
  <c r="G77" i="1"/>
  <c r="AC77" i="1" s="1"/>
  <c r="G73" i="1"/>
  <c r="AC73" i="1" s="1"/>
  <c r="G69" i="1"/>
  <c r="AC69" i="1" s="1"/>
  <c r="G65" i="1"/>
  <c r="AC65" i="1" s="1"/>
  <c r="G61" i="1"/>
  <c r="AC61" i="1" s="1"/>
  <c r="G57" i="1"/>
  <c r="AC57" i="1" s="1"/>
  <c r="G53" i="1"/>
  <c r="AC53" i="1" s="1"/>
  <c r="G49" i="1"/>
  <c r="AC49" i="1" s="1"/>
  <c r="G45" i="1"/>
  <c r="AC45" i="1" s="1"/>
  <c r="G41" i="1"/>
  <c r="AC41" i="1" s="1"/>
  <c r="G37" i="1"/>
  <c r="AC37" i="1" s="1"/>
  <c r="G33" i="1"/>
  <c r="AC33" i="1" s="1"/>
  <c r="G29" i="1"/>
  <c r="AC29" i="1" s="1"/>
  <c r="G25" i="1"/>
  <c r="AC25" i="1" s="1"/>
  <c r="G21" i="1"/>
  <c r="AC21" i="1" s="1"/>
  <c r="G17" i="1"/>
  <c r="AC17" i="1" s="1"/>
  <c r="G13" i="1"/>
  <c r="AC13" i="1" s="1"/>
  <c r="G81" i="1"/>
  <c r="AC81" i="1" s="1"/>
  <c r="G93" i="1"/>
  <c r="AC93" i="1" s="1"/>
  <c r="G76" i="1"/>
  <c r="AC76" i="1" s="1"/>
  <c r="G60" i="1"/>
  <c r="AC60" i="1" s="1"/>
  <c r="G52" i="1"/>
  <c r="AC52" i="1" s="1"/>
  <c r="G44" i="1"/>
  <c r="AC44" i="1" s="1"/>
  <c r="G36" i="1"/>
  <c r="AC36" i="1" s="1"/>
  <c r="G28" i="1"/>
  <c r="AC28" i="1" s="1"/>
  <c r="G84" i="1"/>
  <c r="AC84" i="1" s="1"/>
  <c r="G71" i="1"/>
  <c r="AC71" i="1" s="1"/>
  <c r="G63" i="1"/>
  <c r="AC63" i="1" s="1"/>
  <c r="G55" i="1"/>
  <c r="AC55" i="1" s="1"/>
  <c r="G51" i="1"/>
  <c r="AC51" i="1" s="1"/>
  <c r="G43" i="1"/>
  <c r="AC43" i="1" s="1"/>
  <c r="G39" i="1"/>
  <c r="AC39" i="1" s="1"/>
  <c r="G35" i="1"/>
  <c r="AC35" i="1" s="1"/>
  <c r="G31" i="1"/>
  <c r="AC31" i="1" s="1"/>
  <c r="G27" i="1"/>
  <c r="AC27" i="1" s="1"/>
  <c r="G23" i="1"/>
  <c r="AC23" i="1" s="1"/>
  <c r="G19" i="1"/>
  <c r="AC19" i="1" s="1"/>
  <c r="G15" i="1"/>
  <c r="AC15" i="1" s="1"/>
  <c r="G11" i="1"/>
  <c r="AC11" i="1" s="1"/>
  <c r="X5" i="1"/>
  <c r="G89" i="1"/>
  <c r="AC89" i="1" s="1"/>
  <c r="G72" i="1"/>
  <c r="AC72" i="1" s="1"/>
  <c r="G68" i="1"/>
  <c r="AC68" i="1" s="1"/>
  <c r="G56" i="1"/>
  <c r="AC56" i="1" s="1"/>
  <c r="G48" i="1"/>
  <c r="AC48" i="1" s="1"/>
  <c r="G40" i="1"/>
  <c r="AC40" i="1" s="1"/>
  <c r="G32" i="1"/>
  <c r="AC32" i="1" s="1"/>
  <c r="G24" i="1"/>
  <c r="AC24" i="1" s="1"/>
  <c r="G20" i="1"/>
  <c r="AC20" i="1" s="1"/>
  <c r="G16" i="1"/>
  <c r="AC16" i="1" s="1"/>
  <c r="G12" i="1"/>
  <c r="AC12" i="1" s="1"/>
  <c r="G92" i="1"/>
  <c r="AC92" i="1" s="1"/>
  <c r="G75" i="1"/>
  <c r="AC75" i="1" s="1"/>
  <c r="G95" i="1"/>
  <c r="AC95" i="1" s="1"/>
  <c r="G91" i="1"/>
  <c r="AC91" i="1" s="1"/>
  <c r="G87" i="1"/>
  <c r="AC87" i="1" s="1"/>
  <c r="G83" i="1"/>
  <c r="AC83" i="1" s="1"/>
  <c r="G78" i="1"/>
  <c r="AC78" i="1" s="1"/>
  <c r="G74" i="1"/>
  <c r="AC74" i="1" s="1"/>
  <c r="G70" i="1"/>
  <c r="AC70" i="1" s="1"/>
  <c r="G66" i="1"/>
  <c r="AC66" i="1" s="1"/>
  <c r="G62" i="1"/>
  <c r="AC62" i="1" s="1"/>
  <c r="G58" i="1"/>
  <c r="AC58" i="1" s="1"/>
  <c r="G54" i="1"/>
  <c r="AC54" i="1" s="1"/>
  <c r="G50" i="1"/>
  <c r="AC50" i="1" s="1"/>
  <c r="G46" i="1"/>
  <c r="AC46" i="1" s="1"/>
  <c r="G42" i="1"/>
  <c r="AC42" i="1" s="1"/>
  <c r="G38" i="1"/>
  <c r="AC38" i="1" s="1"/>
  <c r="G30" i="1"/>
  <c r="AC30" i="1" s="1"/>
  <c r="G22" i="1"/>
  <c r="AC22" i="1" s="1"/>
  <c r="G18" i="1"/>
  <c r="AC18" i="1" s="1"/>
  <c r="G14" i="1"/>
  <c r="AC14" i="1" s="1"/>
  <c r="G10" i="1"/>
  <c r="AC10" i="1" s="1"/>
  <c r="AC5" i="1" l="1"/>
</calcChain>
</file>

<file path=xl/sharedStrings.xml><?xml version="1.0" encoding="utf-8"?>
<sst xmlns="http://schemas.openxmlformats.org/spreadsheetml/2006/main" count="236" uniqueCount="130">
  <si>
    <t>Период: 18.10.2023 - 24.10.2023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</si>
  <si>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</si>
  <si>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</si>
  <si>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</si>
  <si>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</si>
  <si>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</si>
  <si>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</si>
  <si>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</si>
  <si>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</si>
  <si>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</si>
  <si>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</si>
  <si>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</si>
  <si>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</si>
  <si>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</si>
  <si>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</si>
  <si>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</si>
  <si>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</si>
  <si>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</si>
  <si>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</si>
  <si>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</si>
  <si>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</si>
  <si>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</si>
  <si>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</si>
  <si>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</si>
  <si>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</si>
  <si>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</si>
  <si>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</si>
  <si>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</si>
  <si>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</si>
  <si>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</si>
  <si>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</si>
  <si>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</si>
  <si>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</si>
  <si>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</si>
  <si>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</si>
  <si>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</si>
  <si>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</si>
  <si>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</si>
  <si>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</si>
  <si>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</si>
  <si>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</si>
  <si>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</si>
  <si>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</si>
  <si>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</si>
  <si>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</si>
  <si>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</si>
  <si>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</si>
  <si>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</si>
  <si>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</si>
  <si>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</si>
  <si>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</si>
  <si>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</si>
  <si>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</si>
  <si>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</si>
  <si>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</si>
  <si>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</si>
  <si>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</si>
  <si>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</si>
  <si>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</si>
  <si>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</si>
  <si>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</si>
  <si>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</si>
  <si>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</si>
  <si>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</si>
  <si>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</si>
  <si>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</si>
  <si>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</si>
  <si>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</si>
  <si>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</si>
  <si>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</si>
  <si>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</si>
  <si>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</si>
  <si>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</si>
  <si>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</si>
  <si>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</si>
  <si>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</si>
  <si>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</si>
  <si>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</si>
  <si>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</si>
  <si>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</si>
  <si>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</si>
  <si>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</si>
  <si>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</si>
  <si>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</si>
  <si>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</si>
  <si>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</si>
  <si>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</si>
  <si>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</si>
  <si>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</si>
  <si>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</si>
  <si>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</si>
  <si>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6213 СЕРВЕЛАТ ФИНСКИЙ СН в/к в/у 0.35кг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</si>
  <si>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</si>
  <si>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</si>
  <si>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</si>
  <si>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</si>
  <si>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6645 ВЕТЧ.КЛАССИЧЕСКАЯ СН п/о 0.8кг 4шт.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</si>
  <si>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</si>
  <si>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</si>
  <si>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</si>
  <si>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</si>
  <si>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</si>
  <si>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</si>
  <si>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</si>
  <si>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</si>
  <si>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</si>
  <si>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</si>
  <si>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</si>
  <si>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</si>
  <si>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</si>
  <si>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</si>
  <si>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</si>
  <si>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</si>
  <si>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</si>
  <si>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25,10,</t>
  </si>
  <si>
    <t>26,10,</t>
  </si>
  <si>
    <t>26,10р</t>
  </si>
  <si>
    <t>29,10,</t>
  </si>
  <si>
    <t>13,10,</t>
  </si>
  <si>
    <t>20,10,</t>
  </si>
  <si>
    <t>24,10,</t>
  </si>
  <si>
    <t>увел</t>
  </si>
  <si>
    <t>6,5т</t>
  </si>
  <si>
    <t>ротация</t>
  </si>
  <si>
    <t>м200</t>
  </si>
  <si>
    <t>м150</t>
  </si>
  <si>
    <t>м100</t>
  </si>
  <si>
    <t>м1000</t>
  </si>
  <si>
    <t>м400</t>
  </si>
  <si>
    <t>м600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</si>
</sst>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10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13.10.2023 - 20.10.2023</v>
          </cell>
        </row>
        <row r="2">
          <cell r="O2" t="str">
            <v>6д</v>
          </cell>
          <cell r="P2" t="str">
            <v>7д</v>
          </cell>
          <cell r="Q2" t="str">
            <v>7д</v>
          </cell>
          <cell r="S2" t="str">
            <v>8д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20,10,</v>
          </cell>
          <cell r="L4" t="str">
            <v>22,10,</v>
          </cell>
          <cell r="O4" t="str">
            <v>25,10,</v>
          </cell>
          <cell r="P4" t="str">
            <v>26,10,</v>
          </cell>
          <cell r="Q4" t="str">
            <v>26,10р</v>
          </cell>
          <cell r="S4" t="str">
            <v>27,10,</v>
          </cell>
          <cell r="X4" t="str">
            <v>06,10,</v>
          </cell>
          <cell r="Y4" t="str">
            <v>13,10,</v>
          </cell>
          <cell r="Z4" t="str">
            <v>20,10,</v>
          </cell>
        </row>
        <row r="5">
          <cell r="E5">
            <v>69198.77900000001</v>
          </cell>
          <cell r="F5">
            <v>70849.719000000012</v>
          </cell>
          <cell r="I5">
            <v>69513.890000000014</v>
          </cell>
          <cell r="J5">
            <v>-315.11100000000022</v>
          </cell>
          <cell r="K5">
            <v>12220</v>
          </cell>
          <cell r="L5">
            <v>6720</v>
          </cell>
          <cell r="M5">
            <v>0</v>
          </cell>
          <cell r="N5">
            <v>0</v>
          </cell>
          <cell r="O5">
            <v>11910</v>
          </cell>
          <cell r="P5">
            <v>3650</v>
          </cell>
          <cell r="Q5">
            <v>42150</v>
          </cell>
          <cell r="R5">
            <v>13839.755800000004</v>
          </cell>
          <cell r="S5">
            <v>-4450</v>
          </cell>
          <cell r="V5">
            <v>0</v>
          </cell>
          <cell r="W5">
            <v>0</v>
          </cell>
          <cell r="X5">
            <v>13343.6684</v>
          </cell>
          <cell r="Y5">
            <v>13802.089799999998</v>
          </cell>
          <cell r="Z5">
            <v>14050.232000000004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292</v>
          </cell>
          <cell r="D6">
            <v>165</v>
          </cell>
          <cell r="E6">
            <v>222</v>
          </cell>
          <cell r="F6">
            <v>233</v>
          </cell>
          <cell r="G6">
            <v>0.4</v>
          </cell>
          <cell r="H6">
            <v>60</v>
          </cell>
          <cell r="I6">
            <v>224</v>
          </cell>
          <cell r="J6">
            <v>-2</v>
          </cell>
          <cell r="K6">
            <v>0</v>
          </cell>
          <cell r="L6">
            <v>0</v>
          </cell>
          <cell r="O6">
            <v>120</v>
          </cell>
          <cell r="Q6">
            <v>120</v>
          </cell>
          <cell r="R6">
            <v>44.4</v>
          </cell>
          <cell r="T6">
            <v>10.653153153153154</v>
          </cell>
          <cell r="U6">
            <v>5.2477477477477477</v>
          </cell>
          <cell r="X6">
            <v>48.4</v>
          </cell>
          <cell r="Y6">
            <v>44.8</v>
          </cell>
          <cell r="Z6">
            <v>40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1612.345</v>
          </cell>
          <cell r="D7">
            <v>1256.944</v>
          </cell>
          <cell r="E7">
            <v>1814</v>
          </cell>
          <cell r="F7">
            <v>1926</v>
          </cell>
          <cell r="G7">
            <v>1</v>
          </cell>
          <cell r="H7">
            <v>45</v>
          </cell>
          <cell r="I7">
            <v>1625</v>
          </cell>
          <cell r="J7">
            <v>189</v>
          </cell>
          <cell r="K7">
            <v>400</v>
          </cell>
          <cell r="L7">
            <v>0</v>
          </cell>
          <cell r="O7">
            <v>150</v>
          </cell>
          <cell r="P7">
            <v>900</v>
          </cell>
          <cell r="Q7">
            <v>300</v>
          </cell>
          <cell r="R7">
            <v>362.8</v>
          </cell>
          <cell r="S7">
            <v>-200</v>
          </cell>
          <cell r="T7">
            <v>9.5810363836824699</v>
          </cell>
          <cell r="U7">
            <v>5.3087100330760748</v>
          </cell>
          <cell r="X7">
            <v>359.726</v>
          </cell>
          <cell r="Y7">
            <v>370.07420000000002</v>
          </cell>
          <cell r="Z7">
            <v>205.36099999999999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1344.461</v>
          </cell>
          <cell r="D8">
            <v>260.93400000000003</v>
          </cell>
          <cell r="E8">
            <v>1855</v>
          </cell>
          <cell r="F8">
            <v>1911</v>
          </cell>
          <cell r="G8">
            <v>1</v>
          </cell>
          <cell r="H8">
            <v>45</v>
          </cell>
          <cell r="I8">
            <v>1332.2</v>
          </cell>
          <cell r="J8">
            <v>522.79999999999995</v>
          </cell>
          <cell r="K8">
            <v>300</v>
          </cell>
          <cell r="L8">
            <v>0</v>
          </cell>
          <cell r="O8">
            <v>200</v>
          </cell>
          <cell r="P8">
            <v>1200</v>
          </cell>
          <cell r="Q8">
            <v>150</v>
          </cell>
          <cell r="R8">
            <v>371</v>
          </cell>
          <cell r="S8">
            <v>-150</v>
          </cell>
          <cell r="T8">
            <v>9.7331536388140165</v>
          </cell>
          <cell r="U8">
            <v>5.1509433962264151</v>
          </cell>
          <cell r="X8">
            <v>326.60000000000002</v>
          </cell>
          <cell r="Y8">
            <v>350.2</v>
          </cell>
          <cell r="Z8">
            <v>10.726000000000001</v>
          </cell>
          <cell r="AA8" t="str">
            <v>акция</v>
          </cell>
          <cell r="AB8">
            <v>0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196.327</v>
          </cell>
          <cell r="D9">
            <v>1925.3920000000001</v>
          </cell>
          <cell r="E9">
            <v>215.501</v>
          </cell>
          <cell r="F9">
            <v>1906.2180000000001</v>
          </cell>
          <cell r="G9">
            <v>0</v>
          </cell>
          <cell r="H9" t="e">
            <v>#N/A</v>
          </cell>
          <cell r="I9">
            <v>210</v>
          </cell>
          <cell r="J9">
            <v>5.5010000000000048</v>
          </cell>
          <cell r="K9">
            <v>0</v>
          </cell>
          <cell r="L9">
            <v>0</v>
          </cell>
          <cell r="R9">
            <v>43.100200000000001</v>
          </cell>
          <cell r="T9">
            <v>44.227590591226956</v>
          </cell>
          <cell r="U9">
            <v>44.227590591226956</v>
          </cell>
          <cell r="X9">
            <v>0</v>
          </cell>
          <cell r="Y9">
            <v>0</v>
          </cell>
          <cell r="Z9">
            <v>174.45599999999999</v>
          </cell>
          <cell r="AA9" t="e">
            <v>#N/A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2381.1170000000002</v>
          </cell>
          <cell r="D10">
            <v>3428.0419999999999</v>
          </cell>
          <cell r="E10">
            <v>1746.44</v>
          </cell>
          <cell r="F10">
            <v>3215.6030000000001</v>
          </cell>
          <cell r="G10">
            <v>1</v>
          </cell>
          <cell r="H10">
            <v>60</v>
          </cell>
          <cell r="I10">
            <v>1700.65</v>
          </cell>
          <cell r="J10">
            <v>45.789999999999964</v>
          </cell>
          <cell r="K10">
            <v>0</v>
          </cell>
          <cell r="L10">
            <v>0</v>
          </cell>
          <cell r="P10">
            <v>1550</v>
          </cell>
          <cell r="R10">
            <v>349.28800000000001</v>
          </cell>
          <cell r="T10">
            <v>13.643763885389706</v>
          </cell>
          <cell r="U10">
            <v>9.2061651130299342</v>
          </cell>
          <cell r="X10">
            <v>335.0668</v>
          </cell>
          <cell r="Y10">
            <v>372.95439999999996</v>
          </cell>
          <cell r="Z10">
            <v>401.38900000000001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137.886</v>
          </cell>
          <cell r="D11">
            <v>0.98299999999999998</v>
          </cell>
          <cell r="E11">
            <v>57.502000000000002</v>
          </cell>
          <cell r="F11">
            <v>78.323999999999998</v>
          </cell>
          <cell r="G11">
            <v>1</v>
          </cell>
          <cell r="H11">
            <v>120</v>
          </cell>
          <cell r="I11">
            <v>55.1</v>
          </cell>
          <cell r="J11">
            <v>2.402000000000001</v>
          </cell>
          <cell r="K11">
            <v>0</v>
          </cell>
          <cell r="L11">
            <v>50</v>
          </cell>
          <cell r="Q11">
            <v>100</v>
          </cell>
          <cell r="R11">
            <v>11.500400000000001</v>
          </cell>
          <cell r="S11">
            <v>-100</v>
          </cell>
          <cell r="T11">
            <v>11.158220583631874</v>
          </cell>
          <cell r="U11">
            <v>6.8105457201488635</v>
          </cell>
          <cell r="X11">
            <v>7.3596000000000004</v>
          </cell>
          <cell r="Y11">
            <v>8.7718000000000007</v>
          </cell>
          <cell r="Z11">
            <v>10.208</v>
          </cell>
          <cell r="AA11" t="str">
            <v>яб ак ян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163.96700000000001</v>
          </cell>
          <cell r="D12">
            <v>159.846</v>
          </cell>
          <cell r="E12">
            <v>116.86799999999999</v>
          </cell>
          <cell r="F12">
            <v>204.227</v>
          </cell>
          <cell r="G12">
            <v>1</v>
          </cell>
          <cell r="H12">
            <v>60</v>
          </cell>
          <cell r="I12">
            <v>114.3</v>
          </cell>
          <cell r="J12">
            <v>2.5679999999999978</v>
          </cell>
          <cell r="K12">
            <v>0</v>
          </cell>
          <cell r="L12">
            <v>50</v>
          </cell>
          <cell r="R12">
            <v>23.3736</v>
          </cell>
          <cell r="T12">
            <v>10.876672827463464</v>
          </cell>
          <cell r="U12">
            <v>8.7375072731628851</v>
          </cell>
          <cell r="X12">
            <v>29.616599999999998</v>
          </cell>
          <cell r="Y12">
            <v>27.170999999999999</v>
          </cell>
          <cell r="Z12">
            <v>16.353000000000002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308.63900000000001</v>
          </cell>
          <cell r="D13">
            <v>170.94399999999999</v>
          </cell>
          <cell r="E13">
            <v>225.48500000000001</v>
          </cell>
          <cell r="F13">
            <v>251.023</v>
          </cell>
          <cell r="G13">
            <v>1</v>
          </cell>
          <cell r="H13">
            <v>60</v>
          </cell>
          <cell r="I13">
            <v>224.3</v>
          </cell>
          <cell r="J13">
            <v>1.1850000000000023</v>
          </cell>
          <cell r="K13">
            <v>0</v>
          </cell>
          <cell r="L13">
            <v>100</v>
          </cell>
          <cell r="Q13">
            <v>150</v>
          </cell>
          <cell r="R13">
            <v>45.097000000000001</v>
          </cell>
          <cell r="T13">
            <v>11.10989644543983</v>
          </cell>
          <cell r="U13">
            <v>5.5662904406058047</v>
          </cell>
          <cell r="X13">
            <v>53.755200000000002</v>
          </cell>
          <cell r="Y13">
            <v>44.351199999999999</v>
          </cell>
          <cell r="Z13">
            <v>39.267000000000003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675.404</v>
          </cell>
          <cell r="D14">
            <v>411.72500000000002</v>
          </cell>
          <cell r="E14">
            <v>407.11</v>
          </cell>
          <cell r="F14">
            <v>516.12300000000005</v>
          </cell>
          <cell r="G14">
            <v>1</v>
          </cell>
          <cell r="H14">
            <v>60</v>
          </cell>
          <cell r="I14">
            <v>390.35</v>
          </cell>
          <cell r="J14">
            <v>16.759999999999991</v>
          </cell>
          <cell r="K14">
            <v>0</v>
          </cell>
          <cell r="L14">
            <v>120</v>
          </cell>
          <cell r="Q14">
            <v>180</v>
          </cell>
          <cell r="R14">
            <v>81.421999999999997</v>
          </cell>
          <cell r="T14">
            <v>10.023372061604972</v>
          </cell>
          <cell r="U14">
            <v>6.3388641890398176</v>
          </cell>
          <cell r="X14">
            <v>84.555199999999999</v>
          </cell>
          <cell r="Y14">
            <v>93.644199999999998</v>
          </cell>
          <cell r="Z14">
            <v>73.454999999999998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1077</v>
          </cell>
          <cell r="D15">
            <v>912</v>
          </cell>
          <cell r="E15">
            <v>503</v>
          </cell>
          <cell r="F15">
            <v>1411</v>
          </cell>
          <cell r="G15">
            <v>0.25</v>
          </cell>
          <cell r="H15">
            <v>120</v>
          </cell>
          <cell r="I15">
            <v>509</v>
          </cell>
          <cell r="J15">
            <v>-6</v>
          </cell>
          <cell r="K15">
            <v>0</v>
          </cell>
          <cell r="L15">
            <v>0</v>
          </cell>
          <cell r="Q15">
            <v>400</v>
          </cell>
          <cell r="R15">
            <v>100.6</v>
          </cell>
          <cell r="T15">
            <v>18.001988071570576</v>
          </cell>
          <cell r="U15">
            <v>14.025844930417495</v>
          </cell>
          <cell r="X15">
            <v>98.8</v>
          </cell>
          <cell r="Y15">
            <v>108</v>
          </cell>
          <cell r="Z15">
            <v>88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16.466999999999999</v>
          </cell>
          <cell r="D16">
            <v>86.001999999999995</v>
          </cell>
          <cell r="E16">
            <v>28.295999999999999</v>
          </cell>
          <cell r="F16">
            <v>74.173000000000002</v>
          </cell>
          <cell r="G16">
            <v>1</v>
          </cell>
          <cell r="H16">
            <v>30</v>
          </cell>
          <cell r="I16">
            <v>28.5</v>
          </cell>
          <cell r="J16">
            <v>-0.20400000000000063</v>
          </cell>
          <cell r="K16">
            <v>0</v>
          </cell>
          <cell r="L16">
            <v>0</v>
          </cell>
          <cell r="R16">
            <v>5.6592000000000002</v>
          </cell>
          <cell r="T16">
            <v>13.106622844218263</v>
          </cell>
          <cell r="U16">
            <v>13.106622844218263</v>
          </cell>
          <cell r="X16">
            <v>7.0825999999999993</v>
          </cell>
          <cell r="Y16">
            <v>10.4392</v>
          </cell>
          <cell r="Z16">
            <v>1.4870000000000001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5.9569999999999999</v>
          </cell>
          <cell r="D17">
            <v>145.44399999999999</v>
          </cell>
          <cell r="E17">
            <v>69.971999999999994</v>
          </cell>
          <cell r="F17">
            <v>81.429000000000002</v>
          </cell>
          <cell r="G17">
            <v>1</v>
          </cell>
          <cell r="H17">
            <v>30</v>
          </cell>
          <cell r="I17">
            <v>71</v>
          </cell>
          <cell r="J17">
            <v>-1.0280000000000058</v>
          </cell>
          <cell r="K17">
            <v>0</v>
          </cell>
          <cell r="L17">
            <v>0</v>
          </cell>
          <cell r="O17">
            <v>20</v>
          </cell>
          <cell r="Q17">
            <v>10</v>
          </cell>
          <cell r="R17">
            <v>13.994399999999999</v>
          </cell>
          <cell r="T17">
            <v>7.9623992454124517</v>
          </cell>
          <cell r="U17">
            <v>5.8186846167038251</v>
          </cell>
          <cell r="X17">
            <v>11.2796</v>
          </cell>
          <cell r="Y17">
            <v>17.5596</v>
          </cell>
          <cell r="Z17">
            <v>4.4059999999999997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0.188</v>
          </cell>
          <cell r="D18">
            <v>541.92700000000002</v>
          </cell>
          <cell r="E18">
            <v>204.32599999999999</v>
          </cell>
          <cell r="F18">
            <v>329.75200000000001</v>
          </cell>
          <cell r="G18">
            <v>1</v>
          </cell>
          <cell r="H18">
            <v>60</v>
          </cell>
          <cell r="I18">
            <v>238</v>
          </cell>
          <cell r="J18">
            <v>-33.674000000000007</v>
          </cell>
          <cell r="K18">
            <v>0</v>
          </cell>
          <cell r="L18">
            <v>100</v>
          </cell>
          <cell r="O18">
            <v>40</v>
          </cell>
          <cell r="Q18">
            <v>50</v>
          </cell>
          <cell r="R18">
            <v>40.865200000000002</v>
          </cell>
          <cell r="T18">
            <v>12.718694635043997</v>
          </cell>
          <cell r="U18">
            <v>8.0692618658418418</v>
          </cell>
          <cell r="X18">
            <v>17.609400000000001</v>
          </cell>
          <cell r="Y18">
            <v>37.359200000000001</v>
          </cell>
          <cell r="Z18">
            <v>50.006</v>
          </cell>
          <cell r="AA18" t="str">
            <v>к100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31.818999999999999</v>
          </cell>
          <cell r="D19">
            <v>155.96</v>
          </cell>
          <cell r="E19">
            <v>73.831000000000003</v>
          </cell>
          <cell r="F19">
            <v>113.94799999999999</v>
          </cell>
          <cell r="G19">
            <v>1</v>
          </cell>
          <cell r="H19">
            <v>60</v>
          </cell>
          <cell r="I19">
            <v>71.8</v>
          </cell>
          <cell r="J19">
            <v>2.0310000000000059</v>
          </cell>
          <cell r="K19">
            <v>0</v>
          </cell>
          <cell r="L19">
            <v>0</v>
          </cell>
          <cell r="O19">
            <v>30</v>
          </cell>
          <cell r="Q19">
            <v>20</v>
          </cell>
          <cell r="R19">
            <v>14.766200000000001</v>
          </cell>
          <cell r="T19">
            <v>11.102924245912961</v>
          </cell>
          <cell r="U19">
            <v>7.7168127209437758</v>
          </cell>
          <cell r="X19">
            <v>11.6196</v>
          </cell>
          <cell r="Y19">
            <v>17.141999999999999</v>
          </cell>
          <cell r="Z19">
            <v>4.0620000000000003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141.97800000000001</v>
          </cell>
          <cell r="D20">
            <v>673.34</v>
          </cell>
          <cell r="E20">
            <v>317.685</v>
          </cell>
          <cell r="F20">
            <v>494.839</v>
          </cell>
          <cell r="G20">
            <v>1</v>
          </cell>
          <cell r="H20">
            <v>45</v>
          </cell>
          <cell r="I20">
            <v>312.8</v>
          </cell>
          <cell r="J20">
            <v>4.8849999999999909</v>
          </cell>
          <cell r="K20">
            <v>0</v>
          </cell>
          <cell r="L20">
            <v>0</v>
          </cell>
          <cell r="Q20">
            <v>180</v>
          </cell>
          <cell r="R20">
            <v>63.536999999999999</v>
          </cell>
          <cell r="T20">
            <v>10.621197097754063</v>
          </cell>
          <cell r="U20">
            <v>7.788202149928388</v>
          </cell>
          <cell r="X20">
            <v>54.423800000000007</v>
          </cell>
          <cell r="Y20">
            <v>73.658199999999994</v>
          </cell>
          <cell r="Z20">
            <v>83.527000000000001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1970</v>
          </cell>
          <cell r="D21">
            <v>1306</v>
          </cell>
          <cell r="E21">
            <v>725</v>
          </cell>
          <cell r="F21">
            <v>1878</v>
          </cell>
          <cell r="G21">
            <v>0.25</v>
          </cell>
          <cell r="H21">
            <v>120</v>
          </cell>
          <cell r="I21">
            <v>828</v>
          </cell>
          <cell r="J21">
            <v>-103</v>
          </cell>
          <cell r="K21">
            <v>0</v>
          </cell>
          <cell r="L21">
            <v>0</v>
          </cell>
          <cell r="Q21">
            <v>800</v>
          </cell>
          <cell r="R21">
            <v>145</v>
          </cell>
          <cell r="T21">
            <v>18.468965517241379</v>
          </cell>
          <cell r="U21">
            <v>12.951724137931034</v>
          </cell>
          <cell r="X21">
            <v>146.19999999999999</v>
          </cell>
          <cell r="Y21">
            <v>147.4</v>
          </cell>
          <cell r="Z21">
            <v>158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666.86500000000001</v>
          </cell>
          <cell r="D22">
            <v>1237.0730000000001</v>
          </cell>
          <cell r="E22">
            <v>855.05399999999997</v>
          </cell>
          <cell r="F22">
            <v>1043.915</v>
          </cell>
          <cell r="G22">
            <v>1</v>
          </cell>
          <cell r="H22">
            <v>45</v>
          </cell>
          <cell r="I22">
            <v>829.9</v>
          </cell>
          <cell r="J22">
            <v>25.153999999999996</v>
          </cell>
          <cell r="K22">
            <v>0</v>
          </cell>
          <cell r="L22">
            <v>200</v>
          </cell>
          <cell r="Q22">
            <v>600</v>
          </cell>
          <cell r="R22">
            <v>171.01079999999999</v>
          </cell>
          <cell r="T22">
            <v>10.782447658276554</v>
          </cell>
          <cell r="U22">
            <v>6.1043805420476369</v>
          </cell>
          <cell r="X22">
            <v>154.09620000000001</v>
          </cell>
          <cell r="Y22">
            <v>174.7158</v>
          </cell>
          <cell r="Z22">
            <v>192.673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1655</v>
          </cell>
          <cell r="D23">
            <v>1501</v>
          </cell>
          <cell r="E23">
            <v>1404</v>
          </cell>
          <cell r="F23">
            <v>1677</v>
          </cell>
          <cell r="G23">
            <v>0.12</v>
          </cell>
          <cell r="H23">
            <v>60</v>
          </cell>
          <cell r="I23">
            <v>1479</v>
          </cell>
          <cell r="J23">
            <v>-75</v>
          </cell>
          <cell r="K23">
            <v>0</v>
          </cell>
          <cell r="L23">
            <v>600</v>
          </cell>
          <cell r="Q23">
            <v>600</v>
          </cell>
          <cell r="R23">
            <v>280.8</v>
          </cell>
          <cell r="T23">
            <v>10.245726495726496</v>
          </cell>
          <cell r="U23">
            <v>5.9722222222222223</v>
          </cell>
          <cell r="X23">
            <v>334.6</v>
          </cell>
          <cell r="Y23">
            <v>337</v>
          </cell>
          <cell r="Z23">
            <v>236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2147</v>
          </cell>
          <cell r="D24">
            <v>807</v>
          </cell>
          <cell r="E24">
            <v>772</v>
          </cell>
          <cell r="F24">
            <v>1994</v>
          </cell>
          <cell r="G24">
            <v>0.25</v>
          </cell>
          <cell r="H24">
            <v>120</v>
          </cell>
          <cell r="I24">
            <v>785</v>
          </cell>
          <cell r="J24">
            <v>-13</v>
          </cell>
          <cell r="K24">
            <v>0</v>
          </cell>
          <cell r="L24">
            <v>0</v>
          </cell>
          <cell r="Q24">
            <v>800</v>
          </cell>
          <cell r="R24">
            <v>154.4</v>
          </cell>
          <cell r="T24">
            <v>18.095854922279791</v>
          </cell>
          <cell r="U24">
            <v>12.914507772020725</v>
          </cell>
          <cell r="X24">
            <v>176.8</v>
          </cell>
          <cell r="Y24">
            <v>152</v>
          </cell>
          <cell r="Z24">
            <v>159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344.45100000000002</v>
          </cell>
          <cell r="D25">
            <v>3.996</v>
          </cell>
          <cell r="E25">
            <v>100.45399999999999</v>
          </cell>
          <cell r="F25">
            <v>240.203</v>
          </cell>
          <cell r="G25">
            <v>1</v>
          </cell>
          <cell r="H25">
            <v>120</v>
          </cell>
          <cell r="I25">
            <v>104.5</v>
          </cell>
          <cell r="J25">
            <v>-4.0460000000000065</v>
          </cell>
          <cell r="K25">
            <v>0</v>
          </cell>
          <cell r="L25">
            <v>0</v>
          </cell>
          <cell r="Q25">
            <v>150</v>
          </cell>
          <cell r="R25">
            <v>20.090799999999998</v>
          </cell>
          <cell r="T25">
            <v>19.421974236964182</v>
          </cell>
          <cell r="U25">
            <v>11.955870348617278</v>
          </cell>
          <cell r="X25">
            <v>22.419800000000002</v>
          </cell>
          <cell r="Y25">
            <v>18.522399999999998</v>
          </cell>
          <cell r="Z25">
            <v>18.433</v>
          </cell>
          <cell r="AA25" t="str">
            <v>увел</v>
          </cell>
          <cell r="AB25" t="str">
            <v>м190</v>
          </cell>
        </row>
        <row r="26">
          <cell r="A26" t="str">
            <v>5818 МЯСНЫЕ Папа может сос п/о мгс 1*3_45с   ОСТАНКИНО</v>
          </cell>
          <cell r="B26" t="str">
            <v>кг</v>
          </cell>
          <cell r="C26">
            <v>183.34100000000001</v>
          </cell>
          <cell r="D26">
            <v>10.396000000000001</v>
          </cell>
          <cell r="E26">
            <v>249</v>
          </cell>
          <cell r="F26">
            <v>207</v>
          </cell>
          <cell r="G26">
            <v>1</v>
          </cell>
          <cell r="H26">
            <v>30</v>
          </cell>
          <cell r="I26">
            <v>192</v>
          </cell>
          <cell r="J26">
            <v>57</v>
          </cell>
          <cell r="K26">
            <v>0</v>
          </cell>
          <cell r="L26">
            <v>150</v>
          </cell>
          <cell r="Q26">
            <v>160</v>
          </cell>
          <cell r="R26">
            <v>49.8</v>
          </cell>
          <cell r="T26">
            <v>10.381526104417672</v>
          </cell>
          <cell r="U26">
            <v>4.1566265060240966</v>
          </cell>
          <cell r="X26">
            <v>58.61</v>
          </cell>
          <cell r="Y26">
            <v>46.060600000000001</v>
          </cell>
          <cell r="Z26">
            <v>3.1349999999999998</v>
          </cell>
          <cell r="AA26" t="str">
            <v>???</v>
          </cell>
          <cell r="AB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113.16</v>
          </cell>
          <cell r="D27">
            <v>121.90300000000001</v>
          </cell>
          <cell r="E27">
            <v>99.837000000000003</v>
          </cell>
          <cell r="F27">
            <v>135.226</v>
          </cell>
          <cell r="G27">
            <v>1</v>
          </cell>
          <cell r="H27">
            <v>45</v>
          </cell>
          <cell r="I27">
            <v>95.02</v>
          </cell>
          <cell r="J27">
            <v>4.8170000000000073</v>
          </cell>
          <cell r="K27">
            <v>0</v>
          </cell>
          <cell r="L27">
            <v>0</v>
          </cell>
          <cell r="Q27">
            <v>60</v>
          </cell>
          <cell r="R27">
            <v>19.967400000000001</v>
          </cell>
          <cell r="T27">
            <v>9.7772368961407086</v>
          </cell>
          <cell r="U27">
            <v>6.7723389124272559</v>
          </cell>
          <cell r="X27">
            <v>22.6126</v>
          </cell>
          <cell r="Y27">
            <v>23.6434</v>
          </cell>
          <cell r="Z27">
            <v>20.593</v>
          </cell>
          <cell r="AA27">
            <v>0</v>
          </cell>
          <cell r="AB27" t="e">
            <v>#N/A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701.18399999999997</v>
          </cell>
          <cell r="D28">
            <v>868.59400000000005</v>
          </cell>
          <cell r="E28">
            <v>484.84699999999998</v>
          </cell>
          <cell r="F28">
            <v>860.02200000000005</v>
          </cell>
          <cell r="G28">
            <v>1</v>
          </cell>
          <cell r="H28">
            <v>60</v>
          </cell>
          <cell r="I28">
            <v>519.6</v>
          </cell>
          <cell r="J28">
            <v>-34.753000000000043</v>
          </cell>
          <cell r="K28">
            <v>0</v>
          </cell>
          <cell r="L28">
            <v>0</v>
          </cell>
          <cell r="Q28">
            <v>120</v>
          </cell>
          <cell r="R28">
            <v>96.969399999999993</v>
          </cell>
          <cell r="T28">
            <v>10.106507826180218</v>
          </cell>
          <cell r="U28">
            <v>8.8690040363248617</v>
          </cell>
          <cell r="X28">
            <v>94.93719999999999</v>
          </cell>
          <cell r="Y28">
            <v>103.1336</v>
          </cell>
          <cell r="Z28">
            <v>115.44499999999999</v>
          </cell>
          <cell r="AA28" t="str">
            <v>акция</v>
          </cell>
          <cell r="AB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645</v>
          </cell>
          <cell r="D29">
            <v>897</v>
          </cell>
          <cell r="E29">
            <v>653</v>
          </cell>
          <cell r="F29">
            <v>568</v>
          </cell>
          <cell r="G29">
            <v>0.22</v>
          </cell>
          <cell r="H29" t="e">
            <v>#N/A</v>
          </cell>
          <cell r="I29">
            <v>669</v>
          </cell>
          <cell r="J29">
            <v>-16</v>
          </cell>
          <cell r="K29">
            <v>0</v>
          </cell>
          <cell r="L29">
            <v>120</v>
          </cell>
          <cell r="O29">
            <v>400</v>
          </cell>
          <cell r="Q29">
            <v>240</v>
          </cell>
          <cell r="R29">
            <v>130.6</v>
          </cell>
          <cell r="T29">
            <v>10.168453292496173</v>
          </cell>
          <cell r="U29">
            <v>4.3491577335375196</v>
          </cell>
          <cell r="X29">
            <v>127.6</v>
          </cell>
          <cell r="Y29">
            <v>121.8</v>
          </cell>
          <cell r="Z29">
            <v>116</v>
          </cell>
          <cell r="AA29" t="str">
            <v>яб ак ян</v>
          </cell>
          <cell r="AB29" t="e">
            <v>#N/A</v>
          </cell>
        </row>
        <row r="30">
          <cell r="A30" t="str">
            <v>5981 МОЛОЧНЫЕ ТРАДИЦ. сос п/о мгс 1*6_45с   ОСТАНКИНО</v>
          </cell>
          <cell r="B30" t="str">
            <v>кг</v>
          </cell>
          <cell r="C30">
            <v>179.26499999999999</v>
          </cell>
          <cell r="D30">
            <v>229.78399999999999</v>
          </cell>
          <cell r="E30">
            <v>239</v>
          </cell>
          <cell r="F30">
            <v>193</v>
          </cell>
          <cell r="G30">
            <v>1</v>
          </cell>
          <cell r="H30" t="e">
            <v>#N/A</v>
          </cell>
          <cell r="I30">
            <v>201</v>
          </cell>
          <cell r="J30">
            <v>38</v>
          </cell>
          <cell r="K30">
            <v>0</v>
          </cell>
          <cell r="L30">
            <v>120</v>
          </cell>
          <cell r="Q30">
            <v>180</v>
          </cell>
          <cell r="R30">
            <v>47.8</v>
          </cell>
          <cell r="T30">
            <v>10.313807531380753</v>
          </cell>
          <cell r="U30">
            <v>4.0376569037656909</v>
          </cell>
          <cell r="X30">
            <v>20.1264</v>
          </cell>
          <cell r="Y30">
            <v>46.8</v>
          </cell>
          <cell r="Z30">
            <v>50.624000000000002</v>
          </cell>
          <cell r="AA30" t="str">
            <v>костик</v>
          </cell>
          <cell r="AB30" t="e">
            <v>#N/A</v>
          </cell>
        </row>
        <row r="31">
          <cell r="A31" t="str">
            <v>5997 ОСОБАЯ Коровино вар п/о  ОСТАНКИНО</v>
          </cell>
          <cell r="B31" t="str">
            <v>кг</v>
          </cell>
          <cell r="C31">
            <v>41.938000000000002</v>
          </cell>
          <cell r="D31">
            <v>104.494</v>
          </cell>
          <cell r="E31">
            <v>86.700999999999993</v>
          </cell>
          <cell r="F31">
            <v>57.021000000000001</v>
          </cell>
          <cell r="G31">
            <v>1</v>
          </cell>
          <cell r="H31" t="e">
            <v>#N/A</v>
          </cell>
          <cell r="I31">
            <v>83.4</v>
          </cell>
          <cell r="J31">
            <v>3.3009999999999877</v>
          </cell>
          <cell r="K31">
            <v>0</v>
          </cell>
          <cell r="L31">
            <v>70</v>
          </cell>
          <cell r="Q31">
            <v>50</v>
          </cell>
          <cell r="R31">
            <v>17.340199999999999</v>
          </cell>
          <cell r="T31">
            <v>10.208705781940232</v>
          </cell>
          <cell r="U31">
            <v>3.2883703763509073</v>
          </cell>
          <cell r="X31">
            <v>9.928799999999999</v>
          </cell>
          <cell r="Y31">
            <v>13.241399999999999</v>
          </cell>
          <cell r="Z31">
            <v>14.925000000000001</v>
          </cell>
          <cell r="AA31" t="str">
            <v>костик</v>
          </cell>
          <cell r="AB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104.014</v>
          </cell>
          <cell r="D32">
            <v>46.816000000000003</v>
          </cell>
          <cell r="E32">
            <v>114.295</v>
          </cell>
          <cell r="F32">
            <v>32.454999999999998</v>
          </cell>
          <cell r="G32">
            <v>1</v>
          </cell>
          <cell r="H32" t="e">
            <v>#N/A</v>
          </cell>
          <cell r="I32">
            <v>133.6</v>
          </cell>
          <cell r="J32">
            <v>-19.304999999999993</v>
          </cell>
          <cell r="K32">
            <v>0</v>
          </cell>
          <cell r="L32">
            <v>70</v>
          </cell>
          <cell r="O32">
            <v>60</v>
          </cell>
          <cell r="Q32">
            <v>70</v>
          </cell>
          <cell r="R32">
            <v>22.859000000000002</v>
          </cell>
          <cell r="T32">
            <v>10.169080012249003</v>
          </cell>
          <cell r="U32">
            <v>1.4197908919900257</v>
          </cell>
          <cell r="X32">
            <v>16.012599999999999</v>
          </cell>
          <cell r="Y32">
            <v>14.2822</v>
          </cell>
          <cell r="Z32">
            <v>34.582999999999998</v>
          </cell>
          <cell r="AA32" t="str">
            <v>костик</v>
          </cell>
          <cell r="AB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2103</v>
          </cell>
          <cell r="D33">
            <v>828</v>
          </cell>
          <cell r="E33">
            <v>1040</v>
          </cell>
          <cell r="F33">
            <v>1056</v>
          </cell>
          <cell r="G33">
            <v>0.4</v>
          </cell>
          <cell r="H33">
            <v>45</v>
          </cell>
          <cell r="I33">
            <v>1088</v>
          </cell>
          <cell r="J33">
            <v>-48</v>
          </cell>
          <cell r="K33">
            <v>0</v>
          </cell>
          <cell r="L33">
            <v>200</v>
          </cell>
          <cell r="O33">
            <v>200</v>
          </cell>
          <cell r="Q33">
            <v>600</v>
          </cell>
          <cell r="R33">
            <v>208</v>
          </cell>
          <cell r="T33">
            <v>9.884615384615385</v>
          </cell>
          <cell r="U33">
            <v>5.0769230769230766</v>
          </cell>
          <cell r="X33">
            <v>261.8</v>
          </cell>
          <cell r="Y33">
            <v>210.2</v>
          </cell>
          <cell r="Z33">
            <v>280</v>
          </cell>
          <cell r="AA33" t="str">
            <v>увел</v>
          </cell>
          <cell r="AB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332.66899999999998</v>
          </cell>
          <cell r="D34">
            <v>2083.5329999999999</v>
          </cell>
          <cell r="E34">
            <v>471.46699999999998</v>
          </cell>
          <cell r="F34">
            <v>1872.6320000000001</v>
          </cell>
          <cell r="G34">
            <v>0</v>
          </cell>
          <cell r="H34" t="e">
            <v>#N/A</v>
          </cell>
          <cell r="I34">
            <v>481.06200000000001</v>
          </cell>
          <cell r="J34">
            <v>-9.5950000000000273</v>
          </cell>
          <cell r="K34">
            <v>0</v>
          </cell>
          <cell r="L34">
            <v>0</v>
          </cell>
          <cell r="R34">
            <v>94.293399999999991</v>
          </cell>
          <cell r="T34">
            <v>19.85962962413064</v>
          </cell>
          <cell r="U34">
            <v>19.85962962413064</v>
          </cell>
          <cell r="X34">
            <v>0</v>
          </cell>
          <cell r="Y34">
            <v>0</v>
          </cell>
          <cell r="Z34">
            <v>268.24200000000002</v>
          </cell>
          <cell r="AA34" t="e">
            <v>#N/A</v>
          </cell>
          <cell r="AB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932.01300000000003</v>
          </cell>
          <cell r="D35">
            <v>547.14200000000005</v>
          </cell>
          <cell r="E35">
            <v>919.09699999999998</v>
          </cell>
          <cell r="F35">
            <v>526.22699999999998</v>
          </cell>
          <cell r="G35">
            <v>1</v>
          </cell>
          <cell r="H35">
            <v>45</v>
          </cell>
          <cell r="I35">
            <v>906</v>
          </cell>
          <cell r="J35">
            <v>13.09699999999998</v>
          </cell>
          <cell r="K35">
            <v>0</v>
          </cell>
          <cell r="L35">
            <v>250</v>
          </cell>
          <cell r="O35">
            <v>550</v>
          </cell>
          <cell r="Q35">
            <v>600</v>
          </cell>
          <cell r="R35">
            <v>183.8194</v>
          </cell>
          <cell r="T35">
            <v>10.478910278240489</v>
          </cell>
          <cell r="U35">
            <v>2.8627391885731321</v>
          </cell>
          <cell r="X35">
            <v>167.9862</v>
          </cell>
          <cell r="Y35">
            <v>142.74079999999998</v>
          </cell>
          <cell r="Z35">
            <v>155.97900000000001</v>
          </cell>
          <cell r="AA35" t="str">
            <v>костик</v>
          </cell>
          <cell r="AB35" t="e">
            <v>#N/A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D36">
            <v>40</v>
          </cell>
          <cell r="E36">
            <v>0</v>
          </cell>
          <cell r="F36">
            <v>40</v>
          </cell>
          <cell r="G36">
            <v>0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R36">
            <v>0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  <cell r="AA36" t="e">
            <v>#N/A</v>
          </cell>
          <cell r="AB36" t="e">
            <v>#N/A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40</v>
          </cell>
          <cell r="D37">
            <v>40</v>
          </cell>
          <cell r="E37">
            <v>15</v>
          </cell>
          <cell r="F37">
            <v>65</v>
          </cell>
          <cell r="G37">
            <v>0</v>
          </cell>
          <cell r="H37" t="e">
            <v>#N/A</v>
          </cell>
          <cell r="I37">
            <v>15</v>
          </cell>
          <cell r="J37">
            <v>0</v>
          </cell>
          <cell r="K37">
            <v>0</v>
          </cell>
          <cell r="L37">
            <v>0</v>
          </cell>
          <cell r="R37">
            <v>3</v>
          </cell>
          <cell r="T37">
            <v>21.666666666666668</v>
          </cell>
          <cell r="U37">
            <v>21.666666666666668</v>
          </cell>
          <cell r="X37">
            <v>0</v>
          </cell>
          <cell r="Y37">
            <v>0</v>
          </cell>
          <cell r="Z37">
            <v>0</v>
          </cell>
          <cell r="AA37" t="e">
            <v>#N/A</v>
          </cell>
          <cell r="AB37" t="e">
            <v>#N/A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6</v>
          </cell>
          <cell r="D38">
            <v>246</v>
          </cell>
          <cell r="E38">
            <v>138</v>
          </cell>
          <cell r="F38">
            <v>108</v>
          </cell>
          <cell r="G38">
            <v>0.4</v>
          </cell>
          <cell r="H38" t="e">
            <v>#N/A</v>
          </cell>
          <cell r="I38">
            <v>175</v>
          </cell>
          <cell r="J38">
            <v>-37</v>
          </cell>
          <cell r="K38">
            <v>0</v>
          </cell>
          <cell r="L38">
            <v>0</v>
          </cell>
          <cell r="O38">
            <v>80</v>
          </cell>
          <cell r="Q38">
            <v>40</v>
          </cell>
          <cell r="R38">
            <v>27.6</v>
          </cell>
          <cell r="T38">
            <v>8.2608695652173907</v>
          </cell>
          <cell r="U38">
            <v>3.9130434782608692</v>
          </cell>
          <cell r="X38">
            <v>12.2</v>
          </cell>
          <cell r="Y38">
            <v>30.6</v>
          </cell>
          <cell r="Z38">
            <v>36</v>
          </cell>
          <cell r="AA38" t="str">
            <v>?</v>
          </cell>
          <cell r="AB38" t="e">
            <v>#N/A</v>
          </cell>
        </row>
        <row r="39">
          <cell r="A39" t="str">
            <v>6227 МОЛОЧНЫЕ ТРАДИЦ. сос п/о мгс 0.6кг LTF  ОСТАНКИНО</v>
          </cell>
          <cell r="B39" t="str">
            <v>шт</v>
          </cell>
          <cell r="C39">
            <v>-16</v>
          </cell>
          <cell r="D39">
            <v>1459</v>
          </cell>
          <cell r="E39">
            <v>924</v>
          </cell>
          <cell r="F39">
            <v>488</v>
          </cell>
          <cell r="G39">
            <v>0.6</v>
          </cell>
          <cell r="H39" t="e">
            <v>#N/A</v>
          </cell>
          <cell r="I39">
            <v>473</v>
          </cell>
          <cell r="J39">
            <v>451</v>
          </cell>
          <cell r="K39">
            <v>0</v>
          </cell>
          <cell r="L39">
            <v>300</v>
          </cell>
          <cell r="O39">
            <v>480</v>
          </cell>
          <cell r="Q39">
            <v>600</v>
          </cell>
          <cell r="R39">
            <v>184.8</v>
          </cell>
          <cell r="T39">
            <v>10.108225108225108</v>
          </cell>
          <cell r="U39">
            <v>2.6406926406926403</v>
          </cell>
          <cell r="X39">
            <v>34.799999999999997</v>
          </cell>
          <cell r="Y39">
            <v>78.2</v>
          </cell>
          <cell r="Z39">
            <v>148</v>
          </cell>
          <cell r="AA39" t="str">
            <v>к300</v>
          </cell>
          <cell r="AB39" t="e">
            <v>#N/A</v>
          </cell>
        </row>
        <row r="40">
          <cell r="A40" t="str">
            <v>6241 ХОТ-ДОГ Папа может сос п/о мгс 0.38кг  ОСТАНКИНО</v>
          </cell>
          <cell r="B40" t="str">
            <v>шт</v>
          </cell>
          <cell r="C40">
            <v>256</v>
          </cell>
          <cell r="D40">
            <v>115</v>
          </cell>
          <cell r="E40">
            <v>133</v>
          </cell>
          <cell r="F40">
            <v>160</v>
          </cell>
          <cell r="G40">
            <v>0.38</v>
          </cell>
          <cell r="H40" t="e">
            <v>#N/A</v>
          </cell>
          <cell r="I40">
            <v>210</v>
          </cell>
          <cell r="J40">
            <v>-77</v>
          </cell>
          <cell r="K40">
            <v>0</v>
          </cell>
          <cell r="L40">
            <v>0</v>
          </cell>
          <cell r="R40">
            <v>26.6</v>
          </cell>
          <cell r="T40">
            <v>6.0150375939849621</v>
          </cell>
          <cell r="U40">
            <v>6.0150375939849621</v>
          </cell>
          <cell r="X40">
            <v>16.2</v>
          </cell>
          <cell r="Y40">
            <v>29.2</v>
          </cell>
          <cell r="Z40">
            <v>58</v>
          </cell>
          <cell r="AA40" t="str">
            <v>увел</v>
          </cell>
          <cell r="AB40" t="e">
            <v>#N/A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512</v>
          </cell>
          <cell r="D41">
            <v>2</v>
          </cell>
          <cell r="E41">
            <v>244</v>
          </cell>
          <cell r="F41">
            <v>268</v>
          </cell>
          <cell r="G41">
            <v>0.4</v>
          </cell>
          <cell r="H41" t="e">
            <v>#N/A</v>
          </cell>
          <cell r="I41">
            <v>246</v>
          </cell>
          <cell r="J41">
            <v>-2</v>
          </cell>
          <cell r="K41">
            <v>0</v>
          </cell>
          <cell r="L41">
            <v>0</v>
          </cell>
          <cell r="O41">
            <v>80</v>
          </cell>
          <cell r="Q41">
            <v>120</v>
          </cell>
          <cell r="R41">
            <v>48.8</v>
          </cell>
          <cell r="T41">
            <v>9.5901639344262293</v>
          </cell>
          <cell r="U41">
            <v>5.4918032786885247</v>
          </cell>
          <cell r="X41">
            <v>42.2</v>
          </cell>
          <cell r="Y41">
            <v>47.4</v>
          </cell>
          <cell r="Z41">
            <v>92</v>
          </cell>
          <cell r="AA41" t="str">
            <v>костик</v>
          </cell>
          <cell r="AB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448</v>
          </cell>
          <cell r="D42">
            <v>589</v>
          </cell>
          <cell r="E42">
            <v>504</v>
          </cell>
          <cell r="F42">
            <v>516</v>
          </cell>
          <cell r="G42">
            <v>0.4</v>
          </cell>
          <cell r="H42" t="e">
            <v>#N/A</v>
          </cell>
          <cell r="I42">
            <v>521</v>
          </cell>
          <cell r="J42">
            <v>-17</v>
          </cell>
          <cell r="K42">
            <v>0</v>
          </cell>
          <cell r="L42">
            <v>200</v>
          </cell>
          <cell r="Q42">
            <v>320</v>
          </cell>
          <cell r="R42">
            <v>100.8</v>
          </cell>
          <cell r="T42">
            <v>10.277777777777779</v>
          </cell>
          <cell r="U42">
            <v>5.1190476190476195</v>
          </cell>
          <cell r="X42">
            <v>87</v>
          </cell>
          <cell r="Y42">
            <v>107.2</v>
          </cell>
          <cell r="Z42">
            <v>164</v>
          </cell>
          <cell r="AA42" t="str">
            <v>костик</v>
          </cell>
          <cell r="AB42" t="e">
            <v>#N/A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104</v>
          </cell>
          <cell r="D43">
            <v>125</v>
          </cell>
          <cell r="E43">
            <v>133</v>
          </cell>
          <cell r="F43">
            <v>91</v>
          </cell>
          <cell r="G43">
            <v>0.15</v>
          </cell>
          <cell r="H43" t="e">
            <v>#N/A</v>
          </cell>
          <cell r="I43">
            <v>138</v>
          </cell>
          <cell r="J43">
            <v>-5</v>
          </cell>
          <cell r="K43">
            <v>0</v>
          </cell>
          <cell r="L43">
            <v>0</v>
          </cell>
          <cell r="O43">
            <v>80</v>
          </cell>
          <cell r="Q43">
            <v>80</v>
          </cell>
          <cell r="R43">
            <v>26.6</v>
          </cell>
          <cell r="T43">
            <v>9.436090225563909</v>
          </cell>
          <cell r="U43">
            <v>3.4210526315789473</v>
          </cell>
          <cell r="X43">
            <v>23.8</v>
          </cell>
          <cell r="Y43">
            <v>22.8</v>
          </cell>
          <cell r="Z43">
            <v>39</v>
          </cell>
          <cell r="AA43">
            <v>0</v>
          </cell>
          <cell r="AB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421</v>
          </cell>
          <cell r="D44">
            <v>494</v>
          </cell>
          <cell r="E44">
            <v>543</v>
          </cell>
          <cell r="F44">
            <v>358</v>
          </cell>
          <cell r="G44">
            <v>0.3</v>
          </cell>
          <cell r="H44">
            <v>45</v>
          </cell>
          <cell r="I44">
            <v>548</v>
          </cell>
          <cell r="J44">
            <v>-5</v>
          </cell>
          <cell r="K44">
            <v>0</v>
          </cell>
          <cell r="L44">
            <v>240</v>
          </cell>
          <cell r="O44">
            <v>120</v>
          </cell>
          <cell r="Q44">
            <v>360</v>
          </cell>
          <cell r="R44">
            <v>108.6</v>
          </cell>
          <cell r="T44">
            <v>9.9263351749539606</v>
          </cell>
          <cell r="U44">
            <v>3.2965009208103133</v>
          </cell>
          <cell r="X44">
            <v>110.8</v>
          </cell>
          <cell r="Y44">
            <v>99.2</v>
          </cell>
          <cell r="Z44">
            <v>174</v>
          </cell>
          <cell r="AA44" t="str">
            <v>яб ак ян</v>
          </cell>
          <cell r="AB44" t="e">
            <v>#N/A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2200</v>
          </cell>
          <cell r="D45">
            <v>2137</v>
          </cell>
          <cell r="E45">
            <v>2037</v>
          </cell>
          <cell r="F45">
            <v>2284</v>
          </cell>
          <cell r="G45">
            <v>0.27</v>
          </cell>
          <cell r="H45">
            <v>45</v>
          </cell>
          <cell r="I45">
            <v>2053</v>
          </cell>
          <cell r="J45">
            <v>-16</v>
          </cell>
          <cell r="K45">
            <v>0</v>
          </cell>
          <cell r="L45">
            <v>0</v>
          </cell>
          <cell r="O45">
            <v>600</v>
          </cell>
          <cell r="Q45">
            <v>1200</v>
          </cell>
          <cell r="R45">
            <v>407.4</v>
          </cell>
          <cell r="T45">
            <v>10.024545900834561</v>
          </cell>
          <cell r="U45">
            <v>5.606283750613648</v>
          </cell>
          <cell r="X45">
            <v>442.2</v>
          </cell>
          <cell r="Y45">
            <v>446.8</v>
          </cell>
          <cell r="Z45">
            <v>455</v>
          </cell>
          <cell r="AA45">
            <v>0</v>
          </cell>
          <cell r="AB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40</v>
          </cell>
          <cell r="E46">
            <v>8</v>
          </cell>
          <cell r="F46">
            <v>32</v>
          </cell>
          <cell r="G46">
            <v>0</v>
          </cell>
          <cell r="H46" t="e">
            <v>#N/A</v>
          </cell>
          <cell r="I46">
            <v>8</v>
          </cell>
          <cell r="J46">
            <v>0</v>
          </cell>
          <cell r="K46">
            <v>0</v>
          </cell>
          <cell r="L46">
            <v>0</v>
          </cell>
          <cell r="R46">
            <v>1.6</v>
          </cell>
          <cell r="T46">
            <v>20</v>
          </cell>
          <cell r="U46">
            <v>20</v>
          </cell>
          <cell r="X46">
            <v>0</v>
          </cell>
          <cell r="Y46">
            <v>0</v>
          </cell>
          <cell r="Z46">
            <v>4</v>
          </cell>
          <cell r="AA46" t="e">
            <v>#N/A</v>
          </cell>
          <cell r="AB46" t="e">
            <v>#N/A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164.988</v>
          </cell>
          <cell r="D47">
            <v>105.413</v>
          </cell>
          <cell r="E47">
            <v>69.451999999999998</v>
          </cell>
          <cell r="F47">
            <v>200.94900000000001</v>
          </cell>
          <cell r="G47">
            <v>0</v>
          </cell>
          <cell r="H47" t="e">
            <v>#N/A</v>
          </cell>
          <cell r="I47">
            <v>66.5</v>
          </cell>
          <cell r="J47">
            <v>2.9519999999999982</v>
          </cell>
          <cell r="K47">
            <v>0</v>
          </cell>
          <cell r="L47">
            <v>0</v>
          </cell>
          <cell r="R47">
            <v>13.8904</v>
          </cell>
          <cell r="T47">
            <v>14.466754017162934</v>
          </cell>
          <cell r="U47">
            <v>14.466754017162934</v>
          </cell>
          <cell r="X47">
            <v>0</v>
          </cell>
          <cell r="Y47">
            <v>0</v>
          </cell>
          <cell r="Z47">
            <v>36.573</v>
          </cell>
          <cell r="AA47" t="e">
            <v>#N/A</v>
          </cell>
          <cell r="AB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724</v>
          </cell>
          <cell r="D48">
            <v>368</v>
          </cell>
          <cell r="E48">
            <v>626</v>
          </cell>
          <cell r="F48">
            <v>437</v>
          </cell>
          <cell r="G48">
            <v>0.4</v>
          </cell>
          <cell r="H48">
            <v>60</v>
          </cell>
          <cell r="I48">
            <v>656</v>
          </cell>
          <cell r="J48">
            <v>-30</v>
          </cell>
          <cell r="K48">
            <v>0</v>
          </cell>
          <cell r="L48">
            <v>200</v>
          </cell>
          <cell r="O48">
            <v>240</v>
          </cell>
          <cell r="Q48">
            <v>400</v>
          </cell>
          <cell r="R48">
            <v>125.2</v>
          </cell>
          <cell r="T48">
            <v>10.199680511182109</v>
          </cell>
          <cell r="U48">
            <v>3.4904153354632586</v>
          </cell>
          <cell r="X48">
            <v>128.4</v>
          </cell>
          <cell r="Y48">
            <v>117.4</v>
          </cell>
          <cell r="Z48">
            <v>103</v>
          </cell>
          <cell r="AA48">
            <v>0</v>
          </cell>
          <cell r="AB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6002</v>
          </cell>
          <cell r="D49">
            <v>5565</v>
          </cell>
          <cell r="E49">
            <v>5327</v>
          </cell>
          <cell r="F49">
            <v>6125</v>
          </cell>
          <cell r="G49">
            <v>0.4</v>
          </cell>
          <cell r="H49">
            <v>60</v>
          </cell>
          <cell r="I49">
            <v>5451</v>
          </cell>
          <cell r="J49">
            <v>-124</v>
          </cell>
          <cell r="K49">
            <v>2200</v>
          </cell>
          <cell r="L49">
            <v>0</v>
          </cell>
          <cell r="Q49">
            <v>3400</v>
          </cell>
          <cell r="R49">
            <v>1065.4000000000001</v>
          </cell>
          <cell r="S49">
            <v>-1000</v>
          </cell>
          <cell r="T49">
            <v>10.066641636943871</v>
          </cell>
          <cell r="U49">
            <v>5.7490144546649145</v>
          </cell>
          <cell r="X49">
            <v>1054</v>
          </cell>
          <cell r="Y49">
            <v>1135</v>
          </cell>
          <cell r="Z49">
            <v>1167</v>
          </cell>
          <cell r="AA49" t="str">
            <v>акция</v>
          </cell>
          <cell r="AB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1884</v>
          </cell>
          <cell r="D50">
            <v>1925</v>
          </cell>
          <cell r="E50">
            <v>2626</v>
          </cell>
          <cell r="F50">
            <v>1099</v>
          </cell>
          <cell r="G50">
            <v>0.4</v>
          </cell>
          <cell r="H50">
            <v>60</v>
          </cell>
          <cell r="I50">
            <v>2713</v>
          </cell>
          <cell r="J50">
            <v>-87</v>
          </cell>
          <cell r="K50">
            <v>600</v>
          </cell>
          <cell r="L50">
            <v>600</v>
          </cell>
          <cell r="O50">
            <v>1400</v>
          </cell>
          <cell r="Q50">
            <v>1800</v>
          </cell>
          <cell r="R50">
            <v>525.20000000000005</v>
          </cell>
          <cell r="S50">
            <v>-400</v>
          </cell>
          <cell r="T50">
            <v>9.7086824067022075</v>
          </cell>
          <cell r="U50">
            <v>2.0925361766945922</v>
          </cell>
          <cell r="X50">
            <v>331.2</v>
          </cell>
          <cell r="Y50">
            <v>358.2</v>
          </cell>
          <cell r="Z50">
            <v>463</v>
          </cell>
          <cell r="AA50" t="str">
            <v>акция</v>
          </cell>
          <cell r="AB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5028</v>
          </cell>
          <cell r="D51">
            <v>3932</v>
          </cell>
          <cell r="E51">
            <v>4040</v>
          </cell>
          <cell r="F51">
            <v>4820</v>
          </cell>
          <cell r="G51">
            <v>0.4</v>
          </cell>
          <cell r="H51" t="e">
            <v>#N/A</v>
          </cell>
          <cell r="I51">
            <v>4137</v>
          </cell>
          <cell r="J51">
            <v>-97</v>
          </cell>
          <cell r="K51">
            <v>1600</v>
          </cell>
          <cell r="L51">
            <v>0</v>
          </cell>
          <cell r="Q51">
            <v>2400</v>
          </cell>
          <cell r="R51">
            <v>808</v>
          </cell>
          <cell r="S51">
            <v>-1000</v>
          </cell>
          <cell r="T51">
            <v>9.6782178217821784</v>
          </cell>
          <cell r="U51">
            <v>5.9653465346534658</v>
          </cell>
          <cell r="X51">
            <v>907.6</v>
          </cell>
          <cell r="Y51">
            <v>877.4</v>
          </cell>
          <cell r="Z51">
            <v>832</v>
          </cell>
          <cell r="AA51" t="e">
            <v>#N/A</v>
          </cell>
          <cell r="AB51" t="e">
            <v>#N/A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415</v>
          </cell>
          <cell r="D52">
            <v>17</v>
          </cell>
          <cell r="E52">
            <v>335</v>
          </cell>
          <cell r="F52">
            <v>82</v>
          </cell>
          <cell r="G52">
            <v>0</v>
          </cell>
          <cell r="H52">
            <v>45</v>
          </cell>
          <cell r="I52">
            <v>350</v>
          </cell>
          <cell r="J52">
            <v>-15</v>
          </cell>
          <cell r="K52">
            <v>0</v>
          </cell>
          <cell r="L52">
            <v>0</v>
          </cell>
          <cell r="R52">
            <v>67</v>
          </cell>
          <cell r="T52">
            <v>1.2238805970149254</v>
          </cell>
          <cell r="U52">
            <v>1.2238805970149254</v>
          </cell>
          <cell r="X52">
            <v>82.2</v>
          </cell>
          <cell r="Y52">
            <v>76.2</v>
          </cell>
          <cell r="Z52">
            <v>76</v>
          </cell>
          <cell r="AA52" t="str">
            <v>ротация</v>
          </cell>
          <cell r="AB52">
            <v>0</v>
          </cell>
        </row>
        <row r="53">
          <cell r="A53" t="str">
            <v>6427 КЛАССИЧЕСКАЯ ПМ вар п/о 0.35кг 8шт. ОСТАНКИНО</v>
          </cell>
          <cell r="B53" t="str">
            <v>шт</v>
          </cell>
          <cell r="C53">
            <v>1247</v>
          </cell>
          <cell r="D53">
            <v>609</v>
          </cell>
          <cell r="E53">
            <v>930</v>
          </cell>
          <cell r="F53">
            <v>897</v>
          </cell>
          <cell r="G53">
            <v>0.35</v>
          </cell>
          <cell r="H53">
            <v>60</v>
          </cell>
          <cell r="I53">
            <v>959</v>
          </cell>
          <cell r="J53">
            <v>-29</v>
          </cell>
          <cell r="K53">
            <v>0</v>
          </cell>
          <cell r="L53">
            <v>200</v>
          </cell>
          <cell r="O53">
            <v>200</v>
          </cell>
          <cell r="Q53">
            <v>600</v>
          </cell>
          <cell r="R53">
            <v>186</v>
          </cell>
          <cell r="T53">
            <v>10.198924731182796</v>
          </cell>
          <cell r="U53">
            <v>4.82258064516129</v>
          </cell>
          <cell r="X53">
            <v>204.8</v>
          </cell>
          <cell r="Y53">
            <v>182.4</v>
          </cell>
          <cell r="Z53">
            <v>234</v>
          </cell>
          <cell r="AA53" t="str">
            <v>костик</v>
          </cell>
          <cell r="AB53" t="e">
            <v>#N/A</v>
          </cell>
        </row>
        <row r="54">
          <cell r="A54" t="str">
            <v>6438 БОГАТЫРСКИЕ Папа Может сос п/о в/у 0,3кг  ОСТАНКИНО</v>
          </cell>
          <cell r="B54" t="str">
            <v>шт</v>
          </cell>
          <cell r="C54">
            <v>610</v>
          </cell>
          <cell r="D54">
            <v>399</v>
          </cell>
          <cell r="E54">
            <v>669</v>
          </cell>
          <cell r="F54">
            <v>26</v>
          </cell>
          <cell r="G54">
            <v>0.3</v>
          </cell>
          <cell r="H54" t="e">
            <v>#N/A</v>
          </cell>
          <cell r="I54">
            <v>804</v>
          </cell>
          <cell r="J54">
            <v>-135</v>
          </cell>
          <cell r="K54">
            <v>0</v>
          </cell>
          <cell r="L54">
            <v>240</v>
          </cell>
          <cell r="O54">
            <v>480</v>
          </cell>
          <cell r="Q54">
            <v>320</v>
          </cell>
          <cell r="R54">
            <v>133.80000000000001</v>
          </cell>
          <cell r="T54">
            <v>7.9671150971599394</v>
          </cell>
          <cell r="U54">
            <v>0.19431988041853512</v>
          </cell>
          <cell r="X54">
            <v>98.6</v>
          </cell>
          <cell r="Y54">
            <v>95.6</v>
          </cell>
          <cell r="Z54">
            <v>215</v>
          </cell>
          <cell r="AA54" t="str">
            <v>костик</v>
          </cell>
          <cell r="AB54" t="e">
            <v>#N/A</v>
          </cell>
        </row>
        <row r="55">
          <cell r="A55" t="str">
            <v>6448 СВИНИНА МАДЕРА с/к с/н в/у 1/100 10шт.   ОСТАНКИНО</v>
          </cell>
          <cell r="B55" t="str">
            <v>шт</v>
          </cell>
          <cell r="C55">
            <v>192</v>
          </cell>
          <cell r="D55">
            <v>143</v>
          </cell>
          <cell r="E55">
            <v>188</v>
          </cell>
          <cell r="F55">
            <v>145</v>
          </cell>
          <cell r="G55">
            <v>0.1</v>
          </cell>
          <cell r="H55" t="e">
            <v>#N/A</v>
          </cell>
          <cell r="I55">
            <v>190</v>
          </cell>
          <cell r="J55">
            <v>-2</v>
          </cell>
          <cell r="K55">
            <v>0</v>
          </cell>
          <cell r="L55">
            <v>0</v>
          </cell>
          <cell r="O55">
            <v>120</v>
          </cell>
          <cell r="Q55">
            <v>100</v>
          </cell>
          <cell r="R55">
            <v>37.6</v>
          </cell>
          <cell r="T55">
            <v>9.7074468085106371</v>
          </cell>
          <cell r="U55">
            <v>3.8563829787234041</v>
          </cell>
          <cell r="X55">
            <v>36.6</v>
          </cell>
          <cell r="Y55">
            <v>35.6</v>
          </cell>
          <cell r="Z55">
            <v>46</v>
          </cell>
          <cell r="AA55" t="e">
            <v>#N/A</v>
          </cell>
          <cell r="AB55" t="e">
            <v>#N/A</v>
          </cell>
        </row>
        <row r="56">
          <cell r="A56" t="str">
            <v>6450 БЕКОН с/к с/н в/у 1/100 10шт.  ОСТАНКИНО</v>
          </cell>
          <cell r="B56" t="str">
            <v>шт</v>
          </cell>
          <cell r="C56">
            <v>256</v>
          </cell>
          <cell r="D56">
            <v>366</v>
          </cell>
          <cell r="E56">
            <v>361</v>
          </cell>
          <cell r="F56">
            <v>258</v>
          </cell>
          <cell r="G56">
            <v>0.1</v>
          </cell>
          <cell r="H56" t="e">
            <v>#N/A</v>
          </cell>
          <cell r="I56">
            <v>367</v>
          </cell>
          <cell r="J56">
            <v>-6</v>
          </cell>
          <cell r="K56">
            <v>0</v>
          </cell>
          <cell r="L56">
            <v>0</v>
          </cell>
          <cell r="O56">
            <v>240</v>
          </cell>
          <cell r="Q56">
            <v>200</v>
          </cell>
          <cell r="R56">
            <v>72.2</v>
          </cell>
          <cell r="T56">
            <v>9.6675900277008306</v>
          </cell>
          <cell r="U56">
            <v>3.5734072022160666</v>
          </cell>
          <cell r="X56">
            <v>66</v>
          </cell>
          <cell r="Y56">
            <v>69.599999999999994</v>
          </cell>
          <cell r="Z56">
            <v>81</v>
          </cell>
          <cell r="AA56" t="str">
            <v>костик</v>
          </cell>
          <cell r="AB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1072</v>
          </cell>
          <cell r="D57">
            <v>903</v>
          </cell>
          <cell r="E57">
            <v>926</v>
          </cell>
          <cell r="F57">
            <v>879</v>
          </cell>
          <cell r="G57">
            <v>0.1</v>
          </cell>
          <cell r="H57">
            <v>60</v>
          </cell>
          <cell r="I57">
            <v>1096</v>
          </cell>
          <cell r="J57">
            <v>-170</v>
          </cell>
          <cell r="K57">
            <v>0</v>
          </cell>
          <cell r="L57">
            <v>140</v>
          </cell>
          <cell r="O57">
            <v>280</v>
          </cell>
          <cell r="Q57">
            <v>420</v>
          </cell>
          <cell r="R57">
            <v>185.2</v>
          </cell>
          <cell r="T57">
            <v>9.281857451403889</v>
          </cell>
          <cell r="U57">
            <v>4.7462203023758098</v>
          </cell>
          <cell r="X57">
            <v>205.8</v>
          </cell>
          <cell r="Y57">
            <v>194.2</v>
          </cell>
          <cell r="Z57">
            <v>193</v>
          </cell>
          <cell r="AA57" t="str">
            <v>костик</v>
          </cell>
          <cell r="AB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935</v>
          </cell>
          <cell r="D58">
            <v>452</v>
          </cell>
          <cell r="E58">
            <v>913</v>
          </cell>
          <cell r="F58">
            <v>447</v>
          </cell>
          <cell r="G58">
            <v>0.1</v>
          </cell>
          <cell r="H58">
            <v>60</v>
          </cell>
          <cell r="I58">
            <v>940</v>
          </cell>
          <cell r="J58">
            <v>-27</v>
          </cell>
          <cell r="K58">
            <v>0</v>
          </cell>
          <cell r="L58">
            <v>280</v>
          </cell>
          <cell r="O58">
            <v>420</v>
          </cell>
          <cell r="Q58">
            <v>560</v>
          </cell>
          <cell r="R58">
            <v>182.6</v>
          </cell>
          <cell r="T58">
            <v>9.3483023001095287</v>
          </cell>
          <cell r="U58">
            <v>2.4479737130339543</v>
          </cell>
          <cell r="X58">
            <v>178.6</v>
          </cell>
          <cell r="Y58">
            <v>154.4</v>
          </cell>
          <cell r="Z58">
            <v>155</v>
          </cell>
          <cell r="AA58" t="str">
            <v>костик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232</v>
          </cell>
          <cell r="D59">
            <v>275</v>
          </cell>
          <cell r="E59">
            <v>326</v>
          </cell>
          <cell r="F59">
            <v>180</v>
          </cell>
          <cell r="G59">
            <v>0.4</v>
          </cell>
          <cell r="H59" t="e">
            <v>#N/A</v>
          </cell>
          <cell r="I59">
            <v>327</v>
          </cell>
          <cell r="J59">
            <v>-1</v>
          </cell>
          <cell r="K59">
            <v>0</v>
          </cell>
          <cell r="L59">
            <v>120</v>
          </cell>
          <cell r="O59">
            <v>120</v>
          </cell>
          <cell r="Q59">
            <v>210</v>
          </cell>
          <cell r="R59">
            <v>65.2</v>
          </cell>
          <cell r="T59">
            <v>9.6625766871165641</v>
          </cell>
          <cell r="U59">
            <v>2.7607361963190185</v>
          </cell>
          <cell r="X59">
            <v>66.599999999999994</v>
          </cell>
          <cell r="Y59">
            <v>64</v>
          </cell>
          <cell r="Z59">
            <v>58</v>
          </cell>
          <cell r="AA59" t="str">
            <v>костик</v>
          </cell>
          <cell r="AB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312.66000000000003</v>
          </cell>
          <cell r="D60">
            <v>574.02800000000002</v>
          </cell>
          <cell r="E60">
            <v>464.37</v>
          </cell>
          <cell r="F60">
            <v>412.452</v>
          </cell>
          <cell r="G60">
            <v>1</v>
          </cell>
          <cell r="H60">
            <v>45</v>
          </cell>
          <cell r="I60">
            <v>480.95800000000003</v>
          </cell>
          <cell r="J60">
            <v>-16.588000000000022</v>
          </cell>
          <cell r="K60">
            <v>0</v>
          </cell>
          <cell r="L60">
            <v>70</v>
          </cell>
          <cell r="O60">
            <v>170</v>
          </cell>
          <cell r="Q60">
            <v>250</v>
          </cell>
          <cell r="R60">
            <v>92.873999999999995</v>
          </cell>
          <cell r="T60">
            <v>9.7169498460279531</v>
          </cell>
          <cell r="U60">
            <v>4.4409845597260809</v>
          </cell>
          <cell r="X60">
            <v>80.297799999999995</v>
          </cell>
          <cell r="Y60">
            <v>97.582799999999992</v>
          </cell>
          <cell r="Z60">
            <v>115.735</v>
          </cell>
          <cell r="AA60" t="e">
            <v>#N/A</v>
          </cell>
          <cell r="AB60" t="e">
            <v>#N/A</v>
          </cell>
        </row>
        <row r="61">
          <cell r="A61" t="str">
            <v>6534 СЕРВЕЛАТ ФИНСКИЙ СН в/к п/о 0.35кг 8шт  ОСТАНКИНО</v>
          </cell>
          <cell r="B61" t="str">
            <v>шт</v>
          </cell>
          <cell r="C61">
            <v>130</v>
          </cell>
          <cell r="D61">
            <v>2</v>
          </cell>
          <cell r="E61">
            <v>102</v>
          </cell>
          <cell r="F61">
            <v>69</v>
          </cell>
          <cell r="G61">
            <v>0.35</v>
          </cell>
          <cell r="H61" t="e">
            <v>#N/A</v>
          </cell>
          <cell r="I61">
            <v>103</v>
          </cell>
          <cell r="J61">
            <v>-1</v>
          </cell>
          <cell r="K61">
            <v>0</v>
          </cell>
          <cell r="L61">
            <v>0</v>
          </cell>
          <cell r="O61">
            <v>80</v>
          </cell>
          <cell r="Q61">
            <v>40</v>
          </cell>
          <cell r="R61">
            <v>20.399999999999999</v>
          </cell>
          <cell r="T61">
            <v>9.264705882352942</v>
          </cell>
          <cell r="U61">
            <v>3.382352941176471</v>
          </cell>
          <cell r="X61">
            <v>27.4</v>
          </cell>
          <cell r="Y61">
            <v>19.399999999999999</v>
          </cell>
          <cell r="Z61">
            <v>26</v>
          </cell>
          <cell r="AA61" t="str">
            <v>костик</v>
          </cell>
          <cell r="AB61" t="e">
            <v>#N/A</v>
          </cell>
        </row>
        <row r="62">
          <cell r="A62" t="str">
            <v>6535 СЕРВЕЛАТ ОРЕХОВЫЙ СН в/к п/о 0,35кг 8шт.  ОСТАНКИНО</v>
          </cell>
          <cell r="B62" t="str">
            <v>шт</v>
          </cell>
          <cell r="C62">
            <v>93</v>
          </cell>
          <cell r="D62">
            <v>84</v>
          </cell>
          <cell r="E62">
            <v>88</v>
          </cell>
          <cell r="F62">
            <v>103</v>
          </cell>
          <cell r="G62">
            <v>0.35</v>
          </cell>
          <cell r="H62" t="e">
            <v>#N/A</v>
          </cell>
          <cell r="I62">
            <v>201</v>
          </cell>
          <cell r="J62">
            <v>-113</v>
          </cell>
          <cell r="K62">
            <v>0</v>
          </cell>
          <cell r="L62">
            <v>0</v>
          </cell>
          <cell r="O62">
            <v>40</v>
          </cell>
          <cell r="Q62">
            <v>40</v>
          </cell>
          <cell r="R62">
            <v>17.600000000000001</v>
          </cell>
          <cell r="T62">
            <v>10.397727272727272</v>
          </cell>
          <cell r="U62">
            <v>5.8522727272727266</v>
          </cell>
          <cell r="X62">
            <v>23.8</v>
          </cell>
          <cell r="Y62">
            <v>23</v>
          </cell>
          <cell r="Z62">
            <v>41</v>
          </cell>
          <cell r="AA62" t="str">
            <v>увел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46</v>
          </cell>
          <cell r="D63">
            <v>1225</v>
          </cell>
          <cell r="E63">
            <v>594</v>
          </cell>
          <cell r="F63">
            <v>648</v>
          </cell>
          <cell r="G63">
            <v>0.28000000000000003</v>
          </cell>
          <cell r="H63" t="e">
            <v>#N/A</v>
          </cell>
          <cell r="I63">
            <v>616</v>
          </cell>
          <cell r="J63">
            <v>-22</v>
          </cell>
          <cell r="K63">
            <v>0</v>
          </cell>
          <cell r="L63">
            <v>80</v>
          </cell>
          <cell r="O63">
            <v>120</v>
          </cell>
          <cell r="Q63">
            <v>240</v>
          </cell>
          <cell r="R63">
            <v>118.8</v>
          </cell>
          <cell r="T63">
            <v>9.1582491582491592</v>
          </cell>
          <cell r="U63">
            <v>5.454545454545455</v>
          </cell>
          <cell r="X63">
            <v>85.2</v>
          </cell>
          <cell r="Y63">
            <v>142</v>
          </cell>
          <cell r="Z63">
            <v>101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74.706000000000003</v>
          </cell>
          <cell r="D64">
            <v>86.825999999999993</v>
          </cell>
          <cell r="E64">
            <v>74.8</v>
          </cell>
          <cell r="F64">
            <v>86.731999999999999</v>
          </cell>
          <cell r="G64">
            <v>1</v>
          </cell>
          <cell r="H64" t="e">
            <v>#N/A</v>
          </cell>
          <cell r="I64">
            <v>72</v>
          </cell>
          <cell r="J64">
            <v>2.7999999999999972</v>
          </cell>
          <cell r="K64">
            <v>0</v>
          </cell>
          <cell r="L64">
            <v>20</v>
          </cell>
          <cell r="O64">
            <v>20</v>
          </cell>
          <cell r="Q64">
            <v>20</v>
          </cell>
          <cell r="R64">
            <v>14.959999999999999</v>
          </cell>
          <cell r="T64">
            <v>9.8082887700534762</v>
          </cell>
          <cell r="U64">
            <v>5.7975935828877008</v>
          </cell>
          <cell r="X64">
            <v>17.1966</v>
          </cell>
          <cell r="Y64">
            <v>17.661200000000001</v>
          </cell>
          <cell r="Z64">
            <v>24.327999999999999</v>
          </cell>
          <cell r="AA64" t="e">
            <v>#N/A</v>
          </cell>
          <cell r="AB64" t="e">
            <v>#N/A</v>
          </cell>
        </row>
        <row r="65">
          <cell r="A65" t="str">
            <v>6565 СЕРВЕЛАТ С АРОМ.ТРАВАМИ в/к в/у 0,31кг  ОСТАНКИНО</v>
          </cell>
          <cell r="B65" t="str">
            <v>шт</v>
          </cell>
          <cell r="C65">
            <v>61</v>
          </cell>
          <cell r="D65">
            <v>40</v>
          </cell>
          <cell r="E65">
            <v>64</v>
          </cell>
          <cell r="F65">
            <v>37</v>
          </cell>
          <cell r="G65">
            <v>0.31</v>
          </cell>
          <cell r="H65" t="e">
            <v>#N/A</v>
          </cell>
          <cell r="I65">
            <v>64</v>
          </cell>
          <cell r="J65">
            <v>0</v>
          </cell>
          <cell r="K65">
            <v>0</v>
          </cell>
          <cell r="L65">
            <v>40</v>
          </cell>
          <cell r="O65">
            <v>40</v>
          </cell>
          <cell r="R65">
            <v>12.8</v>
          </cell>
          <cell r="T65">
            <v>9.140625</v>
          </cell>
          <cell r="U65">
            <v>2.890625</v>
          </cell>
          <cell r="X65">
            <v>10</v>
          </cell>
          <cell r="Y65">
            <v>12.8</v>
          </cell>
          <cell r="Z65">
            <v>9</v>
          </cell>
          <cell r="AA65" t="e">
            <v>#N/A</v>
          </cell>
          <cell r="AB65" t="e">
            <v>#N/A</v>
          </cell>
        </row>
        <row r="66">
          <cell r="A66" t="str">
            <v>6566 СЕРВЕЛАТ С БЕЛ.ГРИБАМИ в/к в/у 0,31кг  ОСТАНКИНО</v>
          </cell>
          <cell r="B66" t="str">
            <v>шт</v>
          </cell>
          <cell r="C66">
            <v>92</v>
          </cell>
          <cell r="D66">
            <v>40</v>
          </cell>
          <cell r="E66">
            <v>63</v>
          </cell>
          <cell r="F66">
            <v>69</v>
          </cell>
          <cell r="G66">
            <v>0.31</v>
          </cell>
          <cell r="H66" t="e">
            <v>#N/A</v>
          </cell>
          <cell r="I66">
            <v>63</v>
          </cell>
          <cell r="J66">
            <v>0</v>
          </cell>
          <cell r="K66">
            <v>0</v>
          </cell>
          <cell r="L66">
            <v>0</v>
          </cell>
          <cell r="O66">
            <v>40</v>
          </cell>
          <cell r="R66">
            <v>12.6</v>
          </cell>
          <cell r="T66">
            <v>8.6507936507936503</v>
          </cell>
          <cell r="U66">
            <v>5.4761904761904763</v>
          </cell>
          <cell r="X66">
            <v>15.4</v>
          </cell>
          <cell r="Y66">
            <v>13</v>
          </cell>
          <cell r="Z66">
            <v>5</v>
          </cell>
          <cell r="AA66" t="e">
            <v>#N/A</v>
          </cell>
          <cell r="AB66" t="e">
            <v>#N/A</v>
          </cell>
        </row>
        <row r="67">
          <cell r="A67" t="str">
            <v>6589 МОЛОЧНЫЕ ГОСТ СН сос п/о мгс 0.41кг 10шт  ОСТАНКИНО</v>
          </cell>
          <cell r="B67" t="str">
            <v>шт</v>
          </cell>
          <cell r="C67">
            <v>130</v>
          </cell>
          <cell r="D67">
            <v>424</v>
          </cell>
          <cell r="E67">
            <v>219</v>
          </cell>
          <cell r="F67">
            <v>331</v>
          </cell>
          <cell r="G67">
            <v>0.41</v>
          </cell>
          <cell r="H67" t="e">
            <v>#N/A</v>
          </cell>
          <cell r="I67">
            <v>223</v>
          </cell>
          <cell r="J67">
            <v>-4</v>
          </cell>
          <cell r="K67">
            <v>0</v>
          </cell>
          <cell r="L67">
            <v>0</v>
          </cell>
          <cell r="O67">
            <v>40</v>
          </cell>
          <cell r="Q67">
            <v>50</v>
          </cell>
          <cell r="R67">
            <v>43.8</v>
          </cell>
          <cell r="T67">
            <v>9.6118721461187224</v>
          </cell>
          <cell r="U67">
            <v>7.557077625570777</v>
          </cell>
          <cell r="X67">
            <v>9.4</v>
          </cell>
          <cell r="Y67">
            <v>24</v>
          </cell>
          <cell r="Z67">
            <v>48</v>
          </cell>
          <cell r="AA67" t="str">
            <v>???</v>
          </cell>
          <cell r="AB67" t="e">
            <v>#N/A</v>
          </cell>
        </row>
        <row r="68">
          <cell r="A68" t="str">
            <v>6590 СЛИВОЧНЫЕ СН сос п/о мгс 0.41кг 10шт.  ОСТАНКИНО</v>
          </cell>
          <cell r="B68" t="str">
            <v>шт</v>
          </cell>
          <cell r="C68">
            <v>497</v>
          </cell>
          <cell r="D68">
            <v>338</v>
          </cell>
          <cell r="E68">
            <v>403</v>
          </cell>
          <cell r="F68">
            <v>418</v>
          </cell>
          <cell r="G68">
            <v>0.41</v>
          </cell>
          <cell r="H68" t="e">
            <v>#N/A</v>
          </cell>
          <cell r="I68">
            <v>417</v>
          </cell>
          <cell r="J68">
            <v>-14</v>
          </cell>
          <cell r="K68">
            <v>0</v>
          </cell>
          <cell r="L68">
            <v>50</v>
          </cell>
          <cell r="O68">
            <v>100</v>
          </cell>
          <cell r="Q68">
            <v>220</v>
          </cell>
          <cell r="R68">
            <v>80.599999999999994</v>
          </cell>
          <cell r="T68">
            <v>9.7766749379652609</v>
          </cell>
          <cell r="U68">
            <v>5.1861042183622832</v>
          </cell>
          <cell r="X68">
            <v>63.6</v>
          </cell>
          <cell r="Y68">
            <v>88</v>
          </cell>
          <cell r="Z68">
            <v>83</v>
          </cell>
          <cell r="AA68" t="str">
            <v>костик</v>
          </cell>
          <cell r="AB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96.218999999999994</v>
          </cell>
          <cell r="D69">
            <v>20.390999999999998</v>
          </cell>
          <cell r="E69">
            <v>71.991</v>
          </cell>
          <cell r="F69">
            <v>44.619</v>
          </cell>
          <cell r="G69">
            <v>1</v>
          </cell>
          <cell r="H69" t="e">
            <v>#N/A</v>
          </cell>
          <cell r="I69">
            <v>69.05</v>
          </cell>
          <cell r="J69">
            <v>2.9410000000000025</v>
          </cell>
          <cell r="K69">
            <v>0</v>
          </cell>
          <cell r="L69">
            <v>20</v>
          </cell>
          <cell r="O69">
            <v>40</v>
          </cell>
          <cell r="Q69">
            <v>30</v>
          </cell>
          <cell r="R69">
            <v>14.398199999999999</v>
          </cell>
          <cell r="T69">
            <v>9.3497103804642254</v>
          </cell>
          <cell r="U69">
            <v>3.0989290327957661</v>
          </cell>
          <cell r="X69">
            <v>15.1464</v>
          </cell>
          <cell r="Y69">
            <v>12.423999999999999</v>
          </cell>
          <cell r="Z69">
            <v>9.5220000000000002</v>
          </cell>
          <cell r="AA69" t="str">
            <v>костик</v>
          </cell>
          <cell r="AB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68</v>
          </cell>
          <cell r="D70">
            <v>367</v>
          </cell>
          <cell r="E70">
            <v>183</v>
          </cell>
          <cell r="F70">
            <v>246</v>
          </cell>
          <cell r="G70">
            <v>0.45</v>
          </cell>
          <cell r="H70" t="e">
            <v>#N/A</v>
          </cell>
          <cell r="I70">
            <v>188</v>
          </cell>
          <cell r="J70">
            <v>-5</v>
          </cell>
          <cell r="K70">
            <v>0</v>
          </cell>
          <cell r="L70">
            <v>0</v>
          </cell>
          <cell r="O70">
            <v>40</v>
          </cell>
          <cell r="Q70">
            <v>80</v>
          </cell>
          <cell r="R70">
            <v>36.6</v>
          </cell>
          <cell r="T70">
            <v>10</v>
          </cell>
          <cell r="U70">
            <v>6.721311475409836</v>
          </cell>
          <cell r="X70">
            <v>24.2</v>
          </cell>
          <cell r="Y70">
            <v>44.2</v>
          </cell>
          <cell r="Z70">
            <v>30</v>
          </cell>
          <cell r="AA70" t="e">
            <v>#N/A</v>
          </cell>
          <cell r="AB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63.54</v>
          </cell>
          <cell r="D71">
            <v>79.769000000000005</v>
          </cell>
          <cell r="E71">
            <v>59.664000000000001</v>
          </cell>
          <cell r="F71">
            <v>82.287000000000006</v>
          </cell>
          <cell r="G71">
            <v>1</v>
          </cell>
          <cell r="H71" t="e">
            <v>#N/A</v>
          </cell>
          <cell r="I71">
            <v>58.3</v>
          </cell>
          <cell r="J71">
            <v>1.3640000000000043</v>
          </cell>
          <cell r="K71">
            <v>0</v>
          </cell>
          <cell r="L71">
            <v>0</v>
          </cell>
          <cell r="Q71">
            <v>20</v>
          </cell>
          <cell r="R71">
            <v>11.9328</v>
          </cell>
          <cell r="T71">
            <v>8.5719194153928662</v>
          </cell>
          <cell r="U71">
            <v>6.895866854384554</v>
          </cell>
          <cell r="X71">
            <v>14.4392</v>
          </cell>
          <cell r="Y71">
            <v>15.519200000000001</v>
          </cell>
          <cell r="Z71">
            <v>5.4489999999999998</v>
          </cell>
          <cell r="AA71" t="str">
            <v>костик</v>
          </cell>
          <cell r="AB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322</v>
          </cell>
          <cell r="D72">
            <v>92</v>
          </cell>
          <cell r="E72">
            <v>239</v>
          </cell>
          <cell r="F72">
            <v>164</v>
          </cell>
          <cell r="G72">
            <v>0.45</v>
          </cell>
          <cell r="H72" t="e">
            <v>#N/A</v>
          </cell>
          <cell r="I72">
            <v>250</v>
          </cell>
          <cell r="J72">
            <v>-11</v>
          </cell>
          <cell r="K72">
            <v>0</v>
          </cell>
          <cell r="L72">
            <v>0</v>
          </cell>
          <cell r="O72">
            <v>40</v>
          </cell>
          <cell r="Q72">
            <v>40</v>
          </cell>
          <cell r="R72">
            <v>47.8</v>
          </cell>
          <cell r="T72">
            <v>5.1046025104602517</v>
          </cell>
          <cell r="U72">
            <v>3.4309623430962346</v>
          </cell>
          <cell r="X72">
            <v>27.8</v>
          </cell>
          <cell r="Y72">
            <v>61.8</v>
          </cell>
          <cell r="Z72">
            <v>38</v>
          </cell>
          <cell r="AA72" t="str">
            <v>увел</v>
          </cell>
          <cell r="AB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11</v>
          </cell>
          <cell r="D73">
            <v>16</v>
          </cell>
          <cell r="E73">
            <v>7</v>
          </cell>
          <cell r="F73">
            <v>20</v>
          </cell>
          <cell r="G73">
            <v>0.45</v>
          </cell>
          <cell r="H73" t="e">
            <v>#N/A</v>
          </cell>
          <cell r="I73">
            <v>9</v>
          </cell>
          <cell r="J73">
            <v>-2</v>
          </cell>
          <cell r="K73">
            <v>0</v>
          </cell>
          <cell r="L73">
            <v>0</v>
          </cell>
          <cell r="R73">
            <v>1.4</v>
          </cell>
          <cell r="T73">
            <v>14.285714285714286</v>
          </cell>
          <cell r="U73">
            <v>14.285714285714286</v>
          </cell>
          <cell r="X73">
            <v>3.8</v>
          </cell>
          <cell r="Y73">
            <v>3</v>
          </cell>
          <cell r="Z73">
            <v>0</v>
          </cell>
          <cell r="AA73" t="str">
            <v>увел</v>
          </cell>
          <cell r="AB73" t="e">
            <v>#N/A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90.373000000000005</v>
          </cell>
          <cell r="D74">
            <v>182.17599999999999</v>
          </cell>
          <cell r="E74">
            <v>136.267</v>
          </cell>
          <cell r="F74">
            <v>132.792</v>
          </cell>
          <cell r="G74">
            <v>1</v>
          </cell>
          <cell r="H74" t="e">
            <v>#N/A</v>
          </cell>
          <cell r="I74">
            <v>134</v>
          </cell>
          <cell r="J74">
            <v>2.2669999999999959</v>
          </cell>
          <cell r="K74">
            <v>0</v>
          </cell>
          <cell r="L74">
            <v>0</v>
          </cell>
          <cell r="O74">
            <v>60</v>
          </cell>
          <cell r="Q74">
            <v>70</v>
          </cell>
          <cell r="R74">
            <v>27.253399999999999</v>
          </cell>
          <cell r="T74">
            <v>9.6425400133561325</v>
          </cell>
          <cell r="U74">
            <v>4.8724929733537836</v>
          </cell>
          <cell r="X74">
            <v>28.001999999999999</v>
          </cell>
          <cell r="Y74">
            <v>34.874000000000002</v>
          </cell>
          <cell r="Z74">
            <v>20.291</v>
          </cell>
          <cell r="AA74" t="str">
            <v>к</v>
          </cell>
          <cell r="AB74" t="e">
            <v>#N/A</v>
          </cell>
        </row>
        <row r="75">
          <cell r="A75" t="str">
            <v>6606 СЫТНЫЕ Папа может сар б/о мгс 1*3 45с  ОСТАНКИНО</v>
          </cell>
          <cell r="B75" t="str">
            <v>кг</v>
          </cell>
          <cell r="C75">
            <v>88.183999999999997</v>
          </cell>
          <cell r="D75">
            <v>174.26300000000001</v>
          </cell>
          <cell r="E75">
            <v>188.006</v>
          </cell>
          <cell r="F75">
            <v>72.423000000000002</v>
          </cell>
          <cell r="G75">
            <v>1</v>
          </cell>
          <cell r="H75" t="e">
            <v>#N/A</v>
          </cell>
          <cell r="I75">
            <v>191</v>
          </cell>
          <cell r="J75">
            <v>-2.9939999999999998</v>
          </cell>
          <cell r="K75">
            <v>0</v>
          </cell>
          <cell r="L75">
            <v>100</v>
          </cell>
          <cell r="O75">
            <v>90</v>
          </cell>
          <cell r="Q75">
            <v>40</v>
          </cell>
          <cell r="R75">
            <v>37.601199999999999</v>
          </cell>
          <cell r="T75">
            <v>8.0429082050572855</v>
          </cell>
          <cell r="U75">
            <v>1.9260821463144795</v>
          </cell>
          <cell r="X75">
            <v>31.230599999999999</v>
          </cell>
          <cell r="Y75">
            <v>31.78</v>
          </cell>
          <cell r="Z75">
            <v>26.77</v>
          </cell>
          <cell r="AA75" t="e">
            <v>#N/A</v>
          </cell>
          <cell r="AB75" t="e">
            <v>#N/A</v>
          </cell>
        </row>
        <row r="76">
          <cell r="A76" t="str">
            <v>6636 БАЛЫКОВАЯ СН в/к п/о 0,35кг 8шт  ОСТАНКИНО</v>
          </cell>
          <cell r="B76" t="str">
            <v>шт</v>
          </cell>
          <cell r="C76">
            <v>162</v>
          </cell>
          <cell r="E76">
            <v>40</v>
          </cell>
          <cell r="F76">
            <v>122</v>
          </cell>
          <cell r="G76">
            <v>0.35</v>
          </cell>
          <cell r="H76" t="e">
            <v>#N/A</v>
          </cell>
          <cell r="I76">
            <v>40</v>
          </cell>
          <cell r="J76">
            <v>0</v>
          </cell>
          <cell r="K76">
            <v>0</v>
          </cell>
          <cell r="L76">
            <v>0</v>
          </cell>
          <cell r="R76">
            <v>8</v>
          </cell>
          <cell r="T76">
            <v>15.25</v>
          </cell>
          <cell r="U76">
            <v>15.25</v>
          </cell>
          <cell r="X76">
            <v>34.200000000000003</v>
          </cell>
          <cell r="Y76">
            <v>10.199999999999999</v>
          </cell>
          <cell r="Z76">
            <v>15</v>
          </cell>
          <cell r="AA76" t="str">
            <v>???</v>
          </cell>
          <cell r="AB76" t="e">
            <v>#N/A</v>
          </cell>
        </row>
        <row r="77">
          <cell r="A77" t="str">
            <v>6641 СЛИВОЧНЫЕ ПМ сос п/о мгс 0,41кг 10шт.  ОСТАНКИНО</v>
          </cell>
          <cell r="B77" t="str">
            <v>шт</v>
          </cell>
          <cell r="C77">
            <v>1415</v>
          </cell>
          <cell r="D77">
            <v>2446</v>
          </cell>
          <cell r="E77">
            <v>1651</v>
          </cell>
          <cell r="F77">
            <v>2019</v>
          </cell>
          <cell r="G77">
            <v>0.41</v>
          </cell>
          <cell r="H77" t="e">
            <v>#N/A</v>
          </cell>
          <cell r="I77">
            <v>1844</v>
          </cell>
          <cell r="J77">
            <v>-193</v>
          </cell>
          <cell r="K77">
            <v>400</v>
          </cell>
          <cell r="L77">
            <v>0</v>
          </cell>
          <cell r="Q77">
            <v>900</v>
          </cell>
          <cell r="R77">
            <v>330.2</v>
          </cell>
          <cell r="T77">
            <v>10.051483949121744</v>
          </cell>
          <cell r="U77">
            <v>6.1144760751059968</v>
          </cell>
          <cell r="X77">
            <v>378.8</v>
          </cell>
          <cell r="Y77">
            <v>393.2</v>
          </cell>
          <cell r="Z77">
            <v>338</v>
          </cell>
          <cell r="AA77" t="str">
            <v>ротация</v>
          </cell>
          <cell r="AB77" t="e">
            <v>#N/A</v>
          </cell>
        </row>
        <row r="78">
          <cell r="A78" t="str">
            <v>6642 СОЧНЫЙ ГРИЛЬ ПМ сос п/о мгс 0,41кг 8шт.  ОСТАНКИНО</v>
          </cell>
          <cell r="B78" t="str">
            <v>шт</v>
          </cell>
          <cell r="C78">
            <v>1240</v>
          </cell>
          <cell r="D78">
            <v>105</v>
          </cell>
          <cell r="E78">
            <v>1591</v>
          </cell>
          <cell r="F78">
            <v>1120</v>
          </cell>
          <cell r="G78">
            <v>0.41</v>
          </cell>
          <cell r="H78" t="e">
            <v>#N/A</v>
          </cell>
          <cell r="I78">
            <v>1408</v>
          </cell>
          <cell r="J78">
            <v>183</v>
          </cell>
          <cell r="K78">
            <v>400</v>
          </cell>
          <cell r="L78">
            <v>0</v>
          </cell>
          <cell r="O78">
            <v>600</v>
          </cell>
          <cell r="Q78">
            <v>1000</v>
          </cell>
          <cell r="R78">
            <v>318.2</v>
          </cell>
          <cell r="T78">
            <v>9.8051539912005037</v>
          </cell>
          <cell r="U78">
            <v>3.5197988686360779</v>
          </cell>
          <cell r="X78">
            <v>344</v>
          </cell>
          <cell r="Y78">
            <v>400.2</v>
          </cell>
          <cell r="Z78">
            <v>61</v>
          </cell>
          <cell r="AA78" t="str">
            <v>ротация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3673</v>
          </cell>
          <cell r="D79">
            <v>5963</v>
          </cell>
          <cell r="E79">
            <v>5908</v>
          </cell>
          <cell r="F79">
            <v>3105</v>
          </cell>
          <cell r="G79">
            <v>0.41</v>
          </cell>
          <cell r="H79" t="e">
            <v>#N/A</v>
          </cell>
          <cell r="I79">
            <v>5751</v>
          </cell>
          <cell r="J79">
            <v>157</v>
          </cell>
          <cell r="K79">
            <v>2000</v>
          </cell>
          <cell r="L79">
            <v>600</v>
          </cell>
          <cell r="O79">
            <v>1600</v>
          </cell>
          <cell r="Q79">
            <v>4800</v>
          </cell>
          <cell r="R79">
            <v>1181.5999999999999</v>
          </cell>
          <cell r="T79">
            <v>10.244583615436698</v>
          </cell>
          <cell r="U79">
            <v>2.6277928232904539</v>
          </cell>
          <cell r="X79">
            <v>967.8</v>
          </cell>
          <cell r="Y79">
            <v>1181.5999999999999</v>
          </cell>
          <cell r="Z79">
            <v>1192</v>
          </cell>
          <cell r="AA79" t="str">
            <v>акция</v>
          </cell>
          <cell r="AB79" t="e">
            <v>#N/A</v>
          </cell>
        </row>
        <row r="80">
          <cell r="A80" t="str">
            <v>6648 СОЧНЫЕ Папа может сар п/о мгс 1*3  ОСТАНКИНО</v>
          </cell>
          <cell r="B80" t="str">
            <v>кг</v>
          </cell>
          <cell r="C80">
            <v>40.207000000000001</v>
          </cell>
          <cell r="D80">
            <v>34.156999999999996</v>
          </cell>
          <cell r="E80">
            <v>26.175999999999998</v>
          </cell>
          <cell r="F80">
            <v>47.149000000000001</v>
          </cell>
          <cell r="G80">
            <v>1</v>
          </cell>
          <cell r="H80" t="e">
            <v>#N/A</v>
          </cell>
          <cell r="I80">
            <v>27</v>
          </cell>
          <cell r="J80">
            <v>-0.82400000000000162</v>
          </cell>
          <cell r="K80">
            <v>0</v>
          </cell>
          <cell r="L80">
            <v>0</v>
          </cell>
          <cell r="R80">
            <v>5.2351999999999999</v>
          </cell>
          <cell r="T80">
            <v>9.0061506723716391</v>
          </cell>
          <cell r="U80">
            <v>9.0061506723716391</v>
          </cell>
          <cell r="X80">
            <v>9.2322000000000006</v>
          </cell>
          <cell r="Y80">
            <v>8.8635999999999999</v>
          </cell>
          <cell r="Z80">
            <v>3.0830000000000002</v>
          </cell>
          <cell r="AA80" t="str">
            <v>к</v>
          </cell>
          <cell r="AB80" t="e">
            <v>#N/A</v>
          </cell>
        </row>
        <row r="81">
          <cell r="A81" t="str">
            <v>6650 СОЧНЫЕ С СЫРОМ ПМ сар п/о мгс 1*3  ОСТАНКИНО</v>
          </cell>
          <cell r="B81" t="str">
            <v>кг</v>
          </cell>
          <cell r="C81">
            <v>17.867999999999999</v>
          </cell>
          <cell r="D81">
            <v>31.302</v>
          </cell>
          <cell r="E81">
            <v>29.294</v>
          </cell>
          <cell r="F81">
            <v>19.876000000000001</v>
          </cell>
          <cell r="G81">
            <v>1</v>
          </cell>
          <cell r="H81" t="e">
            <v>#N/A</v>
          </cell>
          <cell r="I81">
            <v>28</v>
          </cell>
          <cell r="J81">
            <v>1.2940000000000005</v>
          </cell>
          <cell r="K81">
            <v>0</v>
          </cell>
          <cell r="L81">
            <v>20</v>
          </cell>
          <cell r="Q81">
            <v>10</v>
          </cell>
          <cell r="R81">
            <v>5.8588000000000005</v>
          </cell>
          <cell r="T81">
            <v>8.5130060763296242</v>
          </cell>
          <cell r="U81">
            <v>3.3925035843517444</v>
          </cell>
          <cell r="X81">
            <v>5.6883999999999997</v>
          </cell>
          <cell r="Y81">
            <v>6.3188000000000004</v>
          </cell>
          <cell r="Z81">
            <v>7.3079999999999998</v>
          </cell>
          <cell r="AA81" t="str">
            <v>к</v>
          </cell>
          <cell r="AB81" t="e">
            <v>#N/A</v>
          </cell>
        </row>
        <row r="82">
          <cell r="A82" t="str">
            <v>6658 АРОМАТНАЯ С ЧЕСНОЧКОМ СН в/к мтс 0.330кг  ОСТАНКИНО</v>
          </cell>
          <cell r="B82" t="str">
            <v>шт</v>
          </cell>
          <cell r="C82">
            <v>30</v>
          </cell>
          <cell r="D82">
            <v>28</v>
          </cell>
          <cell r="E82">
            <v>18</v>
          </cell>
          <cell r="F82">
            <v>40</v>
          </cell>
          <cell r="G82">
            <v>0.33</v>
          </cell>
          <cell r="H82" t="e">
            <v>#N/A</v>
          </cell>
          <cell r="I82">
            <v>18</v>
          </cell>
          <cell r="J82">
            <v>0</v>
          </cell>
          <cell r="K82">
            <v>0</v>
          </cell>
          <cell r="L82">
            <v>0</v>
          </cell>
          <cell r="R82">
            <v>3.6</v>
          </cell>
          <cell r="T82">
            <v>11.111111111111111</v>
          </cell>
          <cell r="U82">
            <v>11.111111111111111</v>
          </cell>
          <cell r="X82">
            <v>5</v>
          </cell>
          <cell r="Y82">
            <v>5.4</v>
          </cell>
          <cell r="Z82">
            <v>3</v>
          </cell>
          <cell r="AA82" t="str">
            <v>костик</v>
          </cell>
          <cell r="AB82" t="e">
            <v>#N/A</v>
          </cell>
        </row>
        <row r="83">
          <cell r="A83" t="str">
            <v>6661 СОЧНЫЙ ГРИЛЬ ПМ сос п/о мгс 1.5*4_Маяк  ОСТАНКИНО</v>
          </cell>
          <cell r="B83" t="str">
            <v>кг</v>
          </cell>
          <cell r="C83">
            <v>18.821999999999999</v>
          </cell>
          <cell r="D83">
            <v>99.418999999999997</v>
          </cell>
          <cell r="E83">
            <v>21.853999999999999</v>
          </cell>
          <cell r="F83">
            <v>96.387</v>
          </cell>
          <cell r="G83">
            <v>1</v>
          </cell>
          <cell r="H83" t="e">
            <v>#N/A</v>
          </cell>
          <cell r="I83">
            <v>20</v>
          </cell>
          <cell r="J83">
            <v>1.8539999999999992</v>
          </cell>
          <cell r="K83">
            <v>0</v>
          </cell>
          <cell r="L83">
            <v>0</v>
          </cell>
          <cell r="R83">
            <v>4.3708</v>
          </cell>
          <cell r="T83">
            <v>22.052484670998446</v>
          </cell>
          <cell r="U83">
            <v>22.052484670998446</v>
          </cell>
          <cell r="X83">
            <v>0</v>
          </cell>
          <cell r="Y83">
            <v>0</v>
          </cell>
          <cell r="Z83">
            <v>10.909000000000001</v>
          </cell>
          <cell r="AA83" t="str">
            <v>увел</v>
          </cell>
          <cell r="AB83" t="e">
            <v>#N/A</v>
          </cell>
        </row>
        <row r="84">
          <cell r="A84" t="str">
            <v>6666 БОЯНСКАЯ Папа может п/к в/у 0,28кг 8 шт. ОСТАНКИНО</v>
          </cell>
          <cell r="B84" t="str">
            <v>шт</v>
          </cell>
          <cell r="C84">
            <v>1583</v>
          </cell>
          <cell r="D84">
            <v>840</v>
          </cell>
          <cell r="E84">
            <v>1358</v>
          </cell>
          <cell r="F84">
            <v>1034</v>
          </cell>
          <cell r="G84">
            <v>0.28000000000000003</v>
          </cell>
          <cell r="H84" t="e">
            <v>#N/A</v>
          </cell>
          <cell r="I84">
            <v>1391</v>
          </cell>
          <cell r="J84">
            <v>-33</v>
          </cell>
          <cell r="K84">
            <v>400</v>
          </cell>
          <cell r="L84">
            <v>0</v>
          </cell>
          <cell r="O84">
            <v>400</v>
          </cell>
          <cell r="Q84">
            <v>800</v>
          </cell>
          <cell r="R84">
            <v>271.60000000000002</v>
          </cell>
          <cell r="T84">
            <v>9.6980854197349036</v>
          </cell>
          <cell r="U84">
            <v>3.8070692194403533</v>
          </cell>
          <cell r="X84">
            <v>290.39999999999998</v>
          </cell>
          <cell r="Y84">
            <v>273.8</v>
          </cell>
          <cell r="Z84">
            <v>280</v>
          </cell>
          <cell r="AA84" t="e">
            <v>#N/A</v>
          </cell>
          <cell r="AB84" t="e">
            <v>#N/A</v>
          </cell>
        </row>
        <row r="85">
          <cell r="A85" t="str">
            <v>6669 ВЕНСКАЯ САЛЯМИ п/к в/у 0.28кг 8шт  ОСТАНКИНО</v>
          </cell>
          <cell r="B85" t="str">
            <v>шт</v>
          </cell>
          <cell r="C85">
            <v>1109</v>
          </cell>
          <cell r="D85">
            <v>416</v>
          </cell>
          <cell r="E85">
            <v>765</v>
          </cell>
          <cell r="F85">
            <v>752</v>
          </cell>
          <cell r="G85">
            <v>0.28000000000000003</v>
          </cell>
          <cell r="H85" t="e">
            <v>#N/A</v>
          </cell>
          <cell r="I85">
            <v>774</v>
          </cell>
          <cell r="J85">
            <v>-9</v>
          </cell>
          <cell r="K85">
            <v>120</v>
          </cell>
          <cell r="L85">
            <v>200</v>
          </cell>
          <cell r="Q85">
            <v>400</v>
          </cell>
          <cell r="R85">
            <v>153</v>
          </cell>
          <cell r="T85">
            <v>9.6209150326797381</v>
          </cell>
          <cell r="U85">
            <v>4.9150326797385624</v>
          </cell>
          <cell r="X85">
            <v>195.4</v>
          </cell>
          <cell r="Y85">
            <v>158</v>
          </cell>
          <cell r="Z85">
            <v>133</v>
          </cell>
          <cell r="AA85" t="e">
            <v>#N/A</v>
          </cell>
          <cell r="AB85" t="e">
            <v>#N/A</v>
          </cell>
        </row>
        <row r="86">
          <cell r="A86" t="str">
            <v>6683 СЕРВЕЛАТ ЗЕРНИСТЫЙ ПМ в/к в/у 0,35кг  ОСТАНКИНО</v>
          </cell>
          <cell r="B86" t="str">
            <v>шт</v>
          </cell>
          <cell r="C86">
            <v>2959</v>
          </cell>
          <cell r="D86">
            <v>1697</v>
          </cell>
          <cell r="E86">
            <v>2585</v>
          </cell>
          <cell r="F86">
            <v>2015</v>
          </cell>
          <cell r="G86">
            <v>0.35</v>
          </cell>
          <cell r="H86" t="e">
            <v>#N/A</v>
          </cell>
          <cell r="I86">
            <v>2634</v>
          </cell>
          <cell r="J86">
            <v>-49</v>
          </cell>
          <cell r="K86">
            <v>800</v>
          </cell>
          <cell r="L86">
            <v>0</v>
          </cell>
          <cell r="O86">
            <v>600</v>
          </cell>
          <cell r="Q86">
            <v>2000</v>
          </cell>
          <cell r="R86">
            <v>517</v>
          </cell>
          <cell r="S86">
            <v>-400</v>
          </cell>
          <cell r="T86">
            <v>9.7001934235976783</v>
          </cell>
          <cell r="U86">
            <v>3.8974854932301741</v>
          </cell>
          <cell r="X86">
            <v>545.4</v>
          </cell>
          <cell r="Y86">
            <v>534.79999999999995</v>
          </cell>
          <cell r="Z86">
            <v>511</v>
          </cell>
          <cell r="AA86" t="e">
            <v>#N/A</v>
          </cell>
          <cell r="AB86" t="e">
            <v>#N/A</v>
          </cell>
        </row>
        <row r="87">
          <cell r="A87" t="str">
            <v>6684 СЕРВЕЛАТ КАРЕЛЬСКИЙ ПМ в/к в/у 0.28кг  ОСТАНКИНО</v>
          </cell>
          <cell r="B87" t="str">
            <v>шт</v>
          </cell>
          <cell r="C87">
            <v>2910</v>
          </cell>
          <cell r="D87">
            <v>1686</v>
          </cell>
          <cell r="E87">
            <v>2363</v>
          </cell>
          <cell r="F87">
            <v>2178</v>
          </cell>
          <cell r="G87">
            <v>0.28000000000000003</v>
          </cell>
          <cell r="H87" t="e">
            <v>#N/A</v>
          </cell>
          <cell r="I87">
            <v>2419</v>
          </cell>
          <cell r="J87">
            <v>-56</v>
          </cell>
          <cell r="K87">
            <v>800</v>
          </cell>
          <cell r="L87">
            <v>0</v>
          </cell>
          <cell r="Q87">
            <v>2000</v>
          </cell>
          <cell r="R87">
            <v>472.6</v>
          </cell>
          <cell r="T87">
            <v>10.53322048243758</v>
          </cell>
          <cell r="U87">
            <v>4.6085484553533638</v>
          </cell>
          <cell r="X87">
            <v>562.4</v>
          </cell>
          <cell r="Y87">
            <v>518.6</v>
          </cell>
          <cell r="Z87">
            <v>519</v>
          </cell>
          <cell r="AA87" t="str">
            <v>???</v>
          </cell>
          <cell r="AB87" t="e">
            <v>#N/A</v>
          </cell>
        </row>
        <row r="88">
          <cell r="A88" t="str">
            <v>6689 СЕРВЕЛАТ ОХОТНИЧИЙ ПМ в/к в/у 0,35кг 8шт  ОСТАНКИНО</v>
          </cell>
          <cell r="B88" t="str">
            <v>шт</v>
          </cell>
          <cell r="C88">
            <v>5500</v>
          </cell>
          <cell r="D88">
            <v>2581</v>
          </cell>
          <cell r="E88">
            <v>4681</v>
          </cell>
          <cell r="F88">
            <v>3271</v>
          </cell>
          <cell r="G88">
            <v>0.35</v>
          </cell>
          <cell r="H88" t="e">
            <v>#N/A</v>
          </cell>
          <cell r="I88">
            <v>4806</v>
          </cell>
          <cell r="J88">
            <v>-125</v>
          </cell>
          <cell r="K88">
            <v>1000</v>
          </cell>
          <cell r="L88">
            <v>800</v>
          </cell>
          <cell r="O88">
            <v>800</v>
          </cell>
          <cell r="Q88">
            <v>4000</v>
          </cell>
          <cell r="R88">
            <v>936.2</v>
          </cell>
          <cell r="S88">
            <v>-600</v>
          </cell>
          <cell r="T88">
            <v>9.9027985473189482</v>
          </cell>
          <cell r="U88">
            <v>3.4939115573595383</v>
          </cell>
          <cell r="X88">
            <v>1004.2</v>
          </cell>
          <cell r="Y88">
            <v>936</v>
          </cell>
          <cell r="Z88">
            <v>902</v>
          </cell>
          <cell r="AA88" t="str">
            <v>акция</v>
          </cell>
          <cell r="AB88" t="e">
            <v>#N/A</v>
          </cell>
        </row>
        <row r="89">
          <cell r="A89" t="str">
            <v>6692 СЕРВЕЛАТ ПРИМА в/к в/у 0.28кг 8шт.  ОСТАНКИНО</v>
          </cell>
          <cell r="B89" t="str">
            <v>шт</v>
          </cell>
          <cell r="C89">
            <v>1085</v>
          </cell>
          <cell r="D89">
            <v>223</v>
          </cell>
          <cell r="E89">
            <v>680</v>
          </cell>
          <cell r="F89">
            <v>617</v>
          </cell>
          <cell r="G89">
            <v>0.28000000000000003</v>
          </cell>
          <cell r="H89" t="e">
            <v>#N/A</v>
          </cell>
          <cell r="I89">
            <v>692</v>
          </cell>
          <cell r="J89">
            <v>-12</v>
          </cell>
          <cell r="K89">
            <v>0</v>
          </cell>
          <cell r="L89">
            <v>0</v>
          </cell>
          <cell r="O89">
            <v>280</v>
          </cell>
          <cell r="Q89">
            <v>480</v>
          </cell>
          <cell r="R89">
            <v>136</v>
          </cell>
          <cell r="T89">
            <v>10.125</v>
          </cell>
          <cell r="U89">
            <v>4.5367647058823533</v>
          </cell>
          <cell r="X89">
            <v>187.2</v>
          </cell>
          <cell r="Y89">
            <v>145</v>
          </cell>
          <cell r="Z89">
            <v>123</v>
          </cell>
          <cell r="AA89" t="e">
            <v>#N/A</v>
          </cell>
          <cell r="AB89" t="e">
            <v>#N/A</v>
          </cell>
        </row>
        <row r="90">
          <cell r="A90" t="str">
            <v>6697 СЕРВЕЛАТ ФИНСКИЙ ПМ в/к в/у 0,35кг 8шт.  ОСТАНКИНО</v>
          </cell>
          <cell r="B90" t="str">
            <v>шт</v>
          </cell>
          <cell r="C90">
            <v>5660</v>
          </cell>
          <cell r="D90">
            <v>4642</v>
          </cell>
          <cell r="E90">
            <v>5232</v>
          </cell>
          <cell r="F90">
            <v>4942</v>
          </cell>
          <cell r="G90">
            <v>0.35</v>
          </cell>
          <cell r="H90" t="e">
            <v>#N/A</v>
          </cell>
          <cell r="I90">
            <v>5357</v>
          </cell>
          <cell r="J90">
            <v>-125</v>
          </cell>
          <cell r="K90">
            <v>1200</v>
          </cell>
          <cell r="L90">
            <v>0</v>
          </cell>
          <cell r="Q90">
            <v>4800</v>
          </cell>
          <cell r="R90">
            <v>1046.4000000000001</v>
          </cell>
          <cell r="S90">
            <v>-600</v>
          </cell>
          <cell r="T90">
            <v>9.8834097859327201</v>
          </cell>
          <cell r="U90">
            <v>4.7228593272171251</v>
          </cell>
          <cell r="X90">
            <v>1104</v>
          </cell>
          <cell r="Y90">
            <v>1114</v>
          </cell>
          <cell r="Z90">
            <v>1079</v>
          </cell>
          <cell r="AA90" t="str">
            <v>акция</v>
          </cell>
          <cell r="AB90" t="e">
            <v>#N/A</v>
          </cell>
        </row>
        <row r="91">
          <cell r="A91" t="str">
            <v>6713 СОЧНЫЙ ГРИЛЬ ПМ сос п/о мгс 0.41кг 8шт.  ОСТАНКИНО</v>
          </cell>
          <cell r="B91" t="str">
            <v>шт</v>
          </cell>
          <cell r="D91">
            <v>1440</v>
          </cell>
          <cell r="E91">
            <v>258</v>
          </cell>
          <cell r="F91">
            <v>1182</v>
          </cell>
          <cell r="G91">
            <v>0</v>
          </cell>
          <cell r="H91" t="e">
            <v>#N/A</v>
          </cell>
          <cell r="I91">
            <v>258</v>
          </cell>
          <cell r="J91">
            <v>0</v>
          </cell>
          <cell r="K91">
            <v>0</v>
          </cell>
          <cell r="L91">
            <v>0</v>
          </cell>
          <cell r="R91">
            <v>51.6</v>
          </cell>
          <cell r="T91">
            <v>22.906976744186046</v>
          </cell>
          <cell r="U91">
            <v>22.906976744186046</v>
          </cell>
          <cell r="X91">
            <v>0</v>
          </cell>
          <cell r="Y91">
            <v>0</v>
          </cell>
          <cell r="Z91">
            <v>258</v>
          </cell>
          <cell r="AA91" t="e">
            <v>#N/A</v>
          </cell>
          <cell r="AB91" t="e">
            <v>#N/A</v>
          </cell>
        </row>
        <row r="92">
          <cell r="A92" t="str">
            <v>БОНУС МОЛОЧНЫЕ ТРАДИЦ. сос п/о мгс 0.6кг_UZ (6083)</v>
          </cell>
          <cell r="B92" t="str">
            <v>шт</v>
          </cell>
          <cell r="C92">
            <v>8</v>
          </cell>
          <cell r="D92">
            <v>552</v>
          </cell>
          <cell r="E92">
            <v>461</v>
          </cell>
          <cell r="F92">
            <v>86</v>
          </cell>
          <cell r="G92">
            <v>0</v>
          </cell>
          <cell r="H92" t="e">
            <v>#N/A</v>
          </cell>
          <cell r="I92">
            <v>474</v>
          </cell>
          <cell r="J92">
            <v>-13</v>
          </cell>
          <cell r="K92">
            <v>0</v>
          </cell>
          <cell r="L92">
            <v>0</v>
          </cell>
          <cell r="R92">
            <v>92.2</v>
          </cell>
          <cell r="T92">
            <v>0.93275488069414314</v>
          </cell>
          <cell r="U92">
            <v>0.93275488069414314</v>
          </cell>
          <cell r="X92">
            <v>8.6</v>
          </cell>
          <cell r="Y92">
            <v>40</v>
          </cell>
          <cell r="Z92">
            <v>66</v>
          </cell>
          <cell r="AA92" t="e">
            <v>#N/A</v>
          </cell>
          <cell r="AB92" t="e">
            <v>#N/A</v>
          </cell>
        </row>
        <row r="93">
          <cell r="A93" t="str">
            <v>БОНУС МОЛОЧНЫЕ ТРАДИЦ. сос п/о мгс 1*6_UZ (6082)</v>
          </cell>
          <cell r="B93" t="str">
            <v>кг</v>
          </cell>
          <cell r="C93">
            <v>90.881</v>
          </cell>
          <cell r="E93">
            <v>29.577000000000002</v>
          </cell>
          <cell r="F93">
            <v>61.304000000000002</v>
          </cell>
          <cell r="G93">
            <v>0</v>
          </cell>
          <cell r="H93" t="e">
            <v>#N/A</v>
          </cell>
          <cell r="I93">
            <v>28</v>
          </cell>
          <cell r="J93">
            <v>1.5770000000000017</v>
          </cell>
          <cell r="K93">
            <v>0</v>
          </cell>
          <cell r="L93">
            <v>0</v>
          </cell>
          <cell r="R93">
            <v>5.9154</v>
          </cell>
          <cell r="T93">
            <v>10.363458092436691</v>
          </cell>
          <cell r="U93">
            <v>10.363458092436691</v>
          </cell>
          <cell r="X93">
            <v>1.6948000000000001</v>
          </cell>
          <cell r="Y93">
            <v>10.169</v>
          </cell>
          <cell r="Z93">
            <v>7.3179999999999996</v>
          </cell>
          <cell r="AA93" t="e">
            <v>#N/A</v>
          </cell>
          <cell r="AB93" t="e">
            <v>#N/A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260</v>
          </cell>
          <cell r="D94">
            <v>214</v>
          </cell>
          <cell r="E94">
            <v>394</v>
          </cell>
          <cell r="F94">
            <v>74</v>
          </cell>
          <cell r="G94">
            <v>0</v>
          </cell>
          <cell r="H94" t="e">
            <v>#N/A</v>
          </cell>
          <cell r="I94">
            <v>400</v>
          </cell>
          <cell r="J94">
            <v>-6</v>
          </cell>
          <cell r="K94">
            <v>0</v>
          </cell>
          <cell r="L94">
            <v>0</v>
          </cell>
          <cell r="R94">
            <v>78.8</v>
          </cell>
          <cell r="T94">
            <v>0.93908629441624369</v>
          </cell>
          <cell r="U94">
            <v>0.93908629441624369</v>
          </cell>
          <cell r="X94">
            <v>27.2</v>
          </cell>
          <cell r="Y94">
            <v>56.4</v>
          </cell>
          <cell r="Z94">
            <v>91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1*6_UZ (6088)  ОСТАНКИНО</v>
          </cell>
          <cell r="B95" t="str">
            <v>кг</v>
          </cell>
          <cell r="C95">
            <v>40.404000000000003</v>
          </cell>
          <cell r="D95">
            <v>123.765</v>
          </cell>
          <cell r="E95">
            <v>63.56</v>
          </cell>
          <cell r="F95">
            <v>38.389000000000003</v>
          </cell>
          <cell r="G95">
            <v>0</v>
          </cell>
          <cell r="H95" t="e">
            <v>#N/A</v>
          </cell>
          <cell r="I95">
            <v>60</v>
          </cell>
          <cell r="J95">
            <v>3.5600000000000023</v>
          </cell>
          <cell r="K95">
            <v>0</v>
          </cell>
          <cell r="L95">
            <v>0</v>
          </cell>
          <cell r="R95">
            <v>12.712</v>
          </cell>
          <cell r="T95">
            <v>3.0199024543738204</v>
          </cell>
          <cell r="U95">
            <v>3.0199024543738204</v>
          </cell>
          <cell r="X95">
            <v>6.3162000000000003</v>
          </cell>
          <cell r="Y95">
            <v>19.431999999999999</v>
          </cell>
          <cell r="Z95">
            <v>11.611000000000001</v>
          </cell>
          <cell r="AA95" t="e">
            <v>#N/A</v>
          </cell>
          <cell r="AB9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18.10.2023 - 24.10.2023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9.1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153.68100000000001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805.08799999999997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966.95299999999997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1951.922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274.30500000000001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61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404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882</v>
          </cell>
          <cell r="F16">
            <v>3185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1681</v>
          </cell>
          <cell r="F17">
            <v>5242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7</v>
          </cell>
          <cell r="F18">
            <v>2822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272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</v>
          </cell>
          <cell r="F20">
            <v>179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5</v>
          </cell>
          <cell r="F21">
            <v>179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371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</v>
          </cell>
          <cell r="F24">
            <v>413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414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3</v>
          </cell>
        </row>
        <row r="27">
          <cell r="A27" t="str">
            <v xml:space="preserve"> 068  Колбаса Особая ТМ Особый рецепт, 0,5 кг, ПОКОМ</v>
          </cell>
          <cell r="D27">
            <v>1</v>
          </cell>
          <cell r="F27">
            <v>221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F29">
            <v>115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7</v>
          </cell>
          <cell r="F30">
            <v>1136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352</v>
          </cell>
        </row>
        <row r="32">
          <cell r="A32" t="str">
            <v xml:space="preserve"> 092  Сосиски Баварские с сыром,  0.42кг,ПОКОМ</v>
          </cell>
          <cell r="D32">
            <v>3240</v>
          </cell>
          <cell r="F32">
            <v>10976</v>
          </cell>
        </row>
        <row r="33">
          <cell r="A33" t="str">
            <v xml:space="preserve"> 095  Сосиски Баварские,  0.42кг, БАВАРУШКИ ПОКОМ</v>
          </cell>
          <cell r="F33">
            <v>2</v>
          </cell>
        </row>
        <row r="34">
          <cell r="A34" t="str">
            <v xml:space="preserve"> 096  Сосиски Баварские,  0.42кг,ПОКОМ</v>
          </cell>
          <cell r="D34">
            <v>4823</v>
          </cell>
          <cell r="F34">
            <v>14740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3</v>
          </cell>
          <cell r="F35">
            <v>956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1022</v>
          </cell>
          <cell r="F36">
            <v>1565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1028</v>
          </cell>
          <cell r="F37">
            <v>1990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8</v>
          </cell>
          <cell r="F38">
            <v>1191</v>
          </cell>
        </row>
        <row r="39">
          <cell r="A39" t="str">
            <v xml:space="preserve"> 200  Ветчина Дугушка ТМ Стародворье, вектор в/у    ПОКОМ</v>
          </cell>
          <cell r="F39">
            <v>478.18900000000002</v>
          </cell>
        </row>
        <row r="40">
          <cell r="A40" t="str">
            <v xml:space="preserve"> 201  Ветчина Нежная ТМ Особый рецепт, (2,5кг), ПОКОМ</v>
          </cell>
          <cell r="D40">
            <v>5</v>
          </cell>
          <cell r="F40">
            <v>7809.6980000000003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0.8</v>
          </cell>
          <cell r="F41">
            <v>296.38099999999997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F42">
            <v>915.20799999999997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F43">
            <v>352.00099999999998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25.001000000000001</v>
          </cell>
          <cell r="F44">
            <v>15157.651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445.601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68.108999999999995</v>
          </cell>
        </row>
        <row r="47">
          <cell r="A47" t="str">
            <v xml:space="preserve"> 226  Колбаса Княжеская, с/к белков.обол в термоусад. пакете, ВЕС, ТМ Стародворье ПОКОМ</v>
          </cell>
          <cell r="F47">
            <v>0.7</v>
          </cell>
        </row>
        <row r="48">
          <cell r="A48" t="str">
            <v xml:space="preserve"> 229  Колбаса Молочная Дугушка, в/у, ВЕС, ТМ Стародворье   ПОКОМ</v>
          </cell>
          <cell r="F48">
            <v>813.26300000000003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7.5</v>
          </cell>
          <cell r="F49">
            <v>5062.8490000000002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5</v>
          </cell>
          <cell r="F50">
            <v>8011.69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F51">
            <v>346.726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0.8</v>
          </cell>
          <cell r="F52">
            <v>437.23500000000001</v>
          </cell>
        </row>
        <row r="53">
          <cell r="A53" t="str">
            <v xml:space="preserve"> 240  Колбаса Салями охотничья, ВЕС. ПОКОМ</v>
          </cell>
          <cell r="F53">
            <v>17.617999999999999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0.8</v>
          </cell>
          <cell r="F54">
            <v>671.65200000000004</v>
          </cell>
        </row>
        <row r="55">
          <cell r="A55" t="str">
            <v xml:space="preserve"> 243  Колбаса Сервелат Зернистый, ВЕС.  ПОКОМ</v>
          </cell>
          <cell r="F55">
            <v>231.749</v>
          </cell>
        </row>
        <row r="56">
          <cell r="A56" t="str">
            <v xml:space="preserve"> 244  Колбаса Сервелат Кремлевский, ВЕС. ПОКОМ</v>
          </cell>
          <cell r="F56">
            <v>1.4</v>
          </cell>
        </row>
        <row r="57">
          <cell r="A57" t="str">
            <v xml:space="preserve"> 247  Сардельки Нежные, ВЕС.  ПОКОМ</v>
          </cell>
          <cell r="F57">
            <v>222.85300000000001</v>
          </cell>
        </row>
        <row r="58">
          <cell r="A58" t="str">
            <v xml:space="preserve"> 248  Сардельки Сочные ТМ Особый рецепт,   ПОКОМ</v>
          </cell>
          <cell r="F58">
            <v>377.60399999999998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5.2</v>
          </cell>
          <cell r="F59">
            <v>1566.414</v>
          </cell>
        </row>
        <row r="60">
          <cell r="A60" t="str">
            <v xml:space="preserve"> 254 Сосиски Датские, ВЕС, ТМ КОЛБАСНЫЙ СТАНДАРТ ПОКОМ</v>
          </cell>
          <cell r="F60">
            <v>21.2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221.345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F62">
            <v>304.32600000000002</v>
          </cell>
        </row>
        <row r="63">
          <cell r="A63" t="str">
            <v xml:space="preserve"> 263  Шпикачки Стародворские, ВЕС.  ПОКОМ</v>
          </cell>
          <cell r="F63">
            <v>166.429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0.7</v>
          </cell>
          <cell r="F64">
            <v>404.024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F65">
            <v>461.39400000000001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0.7</v>
          </cell>
          <cell r="F66">
            <v>479.37900000000002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3</v>
          </cell>
          <cell r="F67">
            <v>1879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14</v>
          </cell>
          <cell r="F68">
            <v>4408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7</v>
          </cell>
          <cell r="F69">
            <v>3101</v>
          </cell>
        </row>
        <row r="70">
          <cell r="A70" t="str">
            <v xml:space="preserve"> 277  Колбаса Мясорубская ТМ Стародворье с сочной грудинкой , 0,35 кг срез  ПОКОМ</v>
          </cell>
          <cell r="D70">
            <v>2</v>
          </cell>
          <cell r="F70">
            <v>4</v>
          </cell>
        </row>
        <row r="71">
          <cell r="A71" t="str">
            <v xml:space="preserve"> 283  Сосиски Сочинки, ВЕС, ТМ Стародворье ПОКОМ</v>
          </cell>
          <cell r="D71">
            <v>1.3</v>
          </cell>
          <cell r="F71">
            <v>560.44399999999996</v>
          </cell>
        </row>
        <row r="72">
          <cell r="A72" t="str">
            <v xml:space="preserve"> 285  Паштет печеночный со слив.маслом ТМ Стародворье ламистер 0,1 кг  ПОКОМ</v>
          </cell>
          <cell r="D72">
            <v>2</v>
          </cell>
          <cell r="F72">
            <v>424</v>
          </cell>
        </row>
        <row r="73">
          <cell r="A73" t="str">
            <v xml:space="preserve"> 296  Колбаса Мясорубская с рубленой грудинкой 0,35кг срез ТМ Стародворье  ПОКОМ</v>
          </cell>
          <cell r="D73">
            <v>8</v>
          </cell>
          <cell r="F73">
            <v>1433</v>
          </cell>
        </row>
        <row r="74">
          <cell r="A74" t="str">
            <v xml:space="preserve"> 297  Колбаса Мясорубская с рубленой грудинкой ВЕС ТМ Стародворье  ПОКОМ</v>
          </cell>
          <cell r="F74">
            <v>337.23599999999999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16</v>
          </cell>
          <cell r="F75">
            <v>4509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16</v>
          </cell>
          <cell r="F76">
            <v>5555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47.914999999999999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101.39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6</v>
          </cell>
          <cell r="F79">
            <v>1147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9</v>
          </cell>
          <cell r="F80">
            <v>1827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7</v>
          </cell>
          <cell r="F81">
            <v>1452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1.3</v>
          </cell>
          <cell r="F82">
            <v>462.70600000000002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69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1.3</v>
          </cell>
          <cell r="F84">
            <v>1535.5239999999999</v>
          </cell>
        </row>
        <row r="85">
          <cell r="A85" t="str">
            <v xml:space="preserve"> 316  Колбаса Нежная ТМ Зареченские ВЕС  ПОКОМ</v>
          </cell>
          <cell r="F85">
            <v>247.27600000000001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25.763000000000002</v>
          </cell>
        </row>
        <row r="87">
          <cell r="A87" t="str">
            <v xml:space="preserve"> 318  Сосиски Датские ТМ Зареченские, ВЕС  ПОКОМ</v>
          </cell>
          <cell r="D87">
            <v>5.2</v>
          </cell>
          <cell r="F87">
            <v>3208.16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2838</v>
          </cell>
          <cell r="F88">
            <v>7688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15</v>
          </cell>
          <cell r="F89">
            <v>2983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2</v>
          </cell>
          <cell r="F90">
            <v>1005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39.149000000000001</v>
          </cell>
        </row>
        <row r="92">
          <cell r="A92" t="str">
            <v xml:space="preserve"> 328  Сардельки Сочинки Стародворье ТМ  0,4 кг ПОКОМ</v>
          </cell>
          <cell r="D92">
            <v>1</v>
          </cell>
          <cell r="F92">
            <v>263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1</v>
          </cell>
          <cell r="F93">
            <v>437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2.6</v>
          </cell>
          <cell r="F94">
            <v>1565.421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60.402000000000001</v>
          </cell>
        </row>
        <row r="96">
          <cell r="A96" t="str">
            <v xml:space="preserve"> 334  Паштет Любительский ТМ Стародворье ламистер 0,1 кг  ПОКОМ</v>
          </cell>
          <cell r="D96">
            <v>2</v>
          </cell>
          <cell r="F96">
            <v>326</v>
          </cell>
        </row>
        <row r="97">
          <cell r="A97" t="str">
            <v xml:space="preserve"> 335  Колбаса Сливушка ТМ Вязанка. ВЕС.  ПОКОМ </v>
          </cell>
          <cell r="F97">
            <v>42.9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9.15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5</v>
          </cell>
          <cell r="F99">
            <v>3086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4</v>
          </cell>
          <cell r="F100">
            <v>2265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1.6</v>
          </cell>
          <cell r="F101">
            <v>505.38200000000001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2.5</v>
          </cell>
          <cell r="F102">
            <v>542.74400000000003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12.4</v>
          </cell>
          <cell r="F103">
            <v>798.64499999999998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3.3</v>
          </cell>
          <cell r="F104">
            <v>682.97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14.9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184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D107">
            <v>3</v>
          </cell>
          <cell r="F107">
            <v>38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D108">
            <v>1</v>
          </cell>
          <cell r="F108">
            <v>50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D109">
            <v>4</v>
          </cell>
          <cell r="F109">
            <v>58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386.67599999999999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F111">
            <v>76</v>
          </cell>
        </row>
        <row r="112">
          <cell r="A112" t="str">
            <v xml:space="preserve"> 368 Колбаса Балыкбургская с мраморным балыком 0,13 кг. ТМ Баварушка  ПОКОМ</v>
          </cell>
          <cell r="F112">
            <v>155</v>
          </cell>
        </row>
        <row r="113">
          <cell r="A113" t="str">
            <v xml:space="preserve"> 372  Ветчина Сочинка ТМ Стародворье. ВЕС ПОКОМ</v>
          </cell>
          <cell r="F113">
            <v>61.353000000000002</v>
          </cell>
        </row>
        <row r="114">
          <cell r="A114" t="str">
            <v xml:space="preserve"> 373 Колбаса вареная Сочинка ТМ Стародворье ВЕС ПОКОМ</v>
          </cell>
          <cell r="F114">
            <v>223.14599999999999</v>
          </cell>
        </row>
        <row r="115">
          <cell r="A115" t="str">
            <v xml:space="preserve"> 376  Колбаса Докторская Дугушка 0,6кг ГОСТ ТМ Стародворье  ПОКОМ </v>
          </cell>
          <cell r="D115">
            <v>2</v>
          </cell>
          <cell r="F115">
            <v>134</v>
          </cell>
        </row>
        <row r="116">
          <cell r="A116" t="str">
            <v xml:space="preserve"> 377  Колбаса Молочная Дугушка 0,6кг ТМ Стародворье  ПОКОМ</v>
          </cell>
          <cell r="D116">
            <v>2</v>
          </cell>
          <cell r="F116">
            <v>138</v>
          </cell>
        </row>
        <row r="117">
          <cell r="A117" t="str">
            <v xml:space="preserve"> 380  Колбаса Филейбургская с филе сочного окорока 0,13кг с/в ТМ Баварушка  ПОКОМ</v>
          </cell>
          <cell r="D117">
            <v>1</v>
          </cell>
          <cell r="F117">
            <v>194</v>
          </cell>
        </row>
        <row r="118">
          <cell r="A118" t="str">
            <v xml:space="preserve"> 381 Колбаса Филейбургская с ароматными пряностями 0,03 кг с/в ТМ Баварушка  ПОКОМ</v>
          </cell>
          <cell r="F118">
            <v>64</v>
          </cell>
        </row>
        <row r="119">
          <cell r="A119" t="str">
            <v xml:space="preserve"> 385  Колбаски Филейбургские с филе сочного окорока, 0,28кг ТМ Баварушка  ПОКОМ</v>
          </cell>
          <cell r="D119">
            <v>9</v>
          </cell>
          <cell r="F119">
            <v>3285</v>
          </cell>
        </row>
        <row r="120">
          <cell r="A120" t="str">
            <v xml:space="preserve"> 387  Колбаса вареная Мусульманская Халяль ТМ Вязанка, 0,4 кг ПОКОМ</v>
          </cell>
          <cell r="D120">
            <v>6</v>
          </cell>
          <cell r="F120">
            <v>1212</v>
          </cell>
        </row>
        <row r="121">
          <cell r="A121" t="str">
            <v xml:space="preserve"> 388  Сосиски Восточные Халяль ТМ Вязанка 0,33 кг АК. ПОКОМ</v>
          </cell>
          <cell r="D121">
            <v>6</v>
          </cell>
          <cell r="F121">
            <v>1076</v>
          </cell>
        </row>
        <row r="122">
          <cell r="A122" t="str">
            <v>1002 Ветчина По Швейцарскому рецепту 0,3 (Знаменский СГЦ)  МК</v>
          </cell>
          <cell r="D122">
            <v>105</v>
          </cell>
          <cell r="F122">
            <v>105</v>
          </cell>
        </row>
        <row r="123">
          <cell r="A123" t="str">
            <v>1003 Грудинка с/к (продукт из свинины мясной сырокопченый) (Знамениский СГЦ)  МК</v>
          </cell>
          <cell r="D123">
            <v>32</v>
          </cell>
          <cell r="F123">
            <v>32</v>
          </cell>
        </row>
        <row r="124">
          <cell r="A124" t="str">
            <v>1004 Рулька свиная бескостная в/к в/у (Знаменский СГЦ) МК</v>
          </cell>
          <cell r="D124">
            <v>37</v>
          </cell>
          <cell r="F124">
            <v>37</v>
          </cell>
        </row>
        <row r="125">
          <cell r="A125" t="str">
            <v>1008 Хлеб печеночный 0,3кг в/у ШТ (Знаменский СГЦ)  МК</v>
          </cell>
          <cell r="D125">
            <v>49</v>
          </cell>
          <cell r="F125">
            <v>49</v>
          </cell>
        </row>
        <row r="126">
          <cell r="A126" t="str">
            <v>1009 Мясо по домашнему в/у 0,35шт (Знаменский СГЦ)  МК</v>
          </cell>
          <cell r="D126">
            <v>37</v>
          </cell>
          <cell r="F126">
            <v>43</v>
          </cell>
        </row>
        <row r="127">
          <cell r="A127" t="str">
            <v>3215 ВЕТЧ.МЯСНАЯ Папа может п/о 0.4кг 8шт.    ОСТАНКИНО</v>
          </cell>
          <cell r="D127">
            <v>241</v>
          </cell>
          <cell r="F127">
            <v>241</v>
          </cell>
        </row>
        <row r="128">
          <cell r="A128" t="str">
            <v>3678 СОЧНЫЕ сос п/о мгс 2*2     ОСТАНКИНО</v>
          </cell>
          <cell r="D128">
            <v>1031.5999999999999</v>
          </cell>
          <cell r="F128">
            <v>1031.5999999999999</v>
          </cell>
        </row>
        <row r="129">
          <cell r="A129" t="str">
            <v>3691 ПРЕСИЖН с/к дек.спец.мгс_А-Т  ОСТАНКИНО</v>
          </cell>
          <cell r="D129">
            <v>0.5</v>
          </cell>
          <cell r="F129">
            <v>0.5</v>
          </cell>
        </row>
        <row r="130">
          <cell r="A130" t="str">
            <v>3717 СОЧНЫЕ сос п/о мгс 1*6 ОСТАНКИНО</v>
          </cell>
          <cell r="D130">
            <v>520.20000000000005</v>
          </cell>
          <cell r="F130">
            <v>520.20000000000005</v>
          </cell>
        </row>
        <row r="131">
          <cell r="A131" t="str">
            <v>3812 СОЧНЫЕ сос п/о мгс 2*2  ОСТАНКИНО</v>
          </cell>
          <cell r="D131">
            <v>850.2</v>
          </cell>
          <cell r="F131">
            <v>850.2</v>
          </cell>
        </row>
        <row r="132">
          <cell r="A132" t="str">
            <v>3825 ВЕНСКАЯ САЛЯМИ п/к в/у_Ашан  ОСТАНКИНО</v>
          </cell>
          <cell r="D132">
            <v>0.8</v>
          </cell>
          <cell r="F132">
            <v>0.8</v>
          </cell>
        </row>
        <row r="133">
          <cell r="A133" t="str">
            <v>4005 Колбаса с/к  "Кремлевская" (Микоян)   МК</v>
          </cell>
          <cell r="D133">
            <v>8</v>
          </cell>
          <cell r="F133">
            <v>8</v>
          </cell>
        </row>
        <row r="134">
          <cell r="A134" t="str">
            <v>4009 Ветчина вареная "Московская" (Микоян)  МК</v>
          </cell>
          <cell r="D134">
            <v>5</v>
          </cell>
          <cell r="F134">
            <v>5</v>
          </cell>
        </row>
        <row r="135">
          <cell r="A135" t="str">
            <v>4063 МЯСНАЯ Папа может вар п/о_Л   ОСТАНКИНО</v>
          </cell>
          <cell r="D135">
            <v>1586.95</v>
          </cell>
          <cell r="F135">
            <v>1586.95</v>
          </cell>
        </row>
        <row r="136">
          <cell r="A136" t="str">
            <v>4070 ЕВРЕЙСКАЯ полусухая с/к в/у_Ашан  ОСТАНКИНО</v>
          </cell>
          <cell r="D136">
            <v>0.5</v>
          </cell>
          <cell r="F136">
            <v>0.5</v>
          </cell>
        </row>
        <row r="137">
          <cell r="A137" t="str">
            <v>4117 ЭКСТРА Папа может с/к в/у_Л   ОСТАНКИНО</v>
          </cell>
          <cell r="D137">
            <v>50.1</v>
          </cell>
          <cell r="F137">
            <v>50.1</v>
          </cell>
        </row>
        <row r="138">
          <cell r="A138" t="str">
            <v>4574 Мясная со шпиком Папа может вар п/о ОСТАНКИНО</v>
          </cell>
          <cell r="D138">
            <v>102.4</v>
          </cell>
          <cell r="F138">
            <v>102.4</v>
          </cell>
        </row>
        <row r="139">
          <cell r="A139" t="str">
            <v>4611 ВЕТЧ.ЛЮБИТЕЛЬСКАЯ п/о 0.4кг ОСТАНКИНО</v>
          </cell>
          <cell r="D139">
            <v>42</v>
          </cell>
          <cell r="F139">
            <v>42</v>
          </cell>
        </row>
        <row r="140">
          <cell r="A140" t="str">
            <v>4614 ВЕТЧ.ЛЮБИТЕЛЬСКАЯ п/о _ ОСТАНКИНО</v>
          </cell>
          <cell r="D140">
            <v>173.5</v>
          </cell>
          <cell r="F140">
            <v>173.5</v>
          </cell>
        </row>
        <row r="141">
          <cell r="A141" t="str">
            <v>4813 ФИЛЕЙНАЯ Папа может вар п/о_Л   ОСТАНКИНО</v>
          </cell>
          <cell r="D141">
            <v>415.9</v>
          </cell>
          <cell r="F141">
            <v>415.9</v>
          </cell>
        </row>
        <row r="142">
          <cell r="A142" t="str">
            <v>4993 САЛЯМИ ИТАЛЬЯНСКАЯ с/к в/у 1/250*8_120c ОСТАНКИНО</v>
          </cell>
          <cell r="D142">
            <v>533</v>
          </cell>
          <cell r="F142">
            <v>533</v>
          </cell>
        </row>
        <row r="143">
          <cell r="A143" t="str">
            <v>5246 ДОКТОРСКАЯ ПРЕМИУМ вар б/о мгс_30с ОСТАНКИНО</v>
          </cell>
          <cell r="D143">
            <v>52.5</v>
          </cell>
          <cell r="F143">
            <v>52.5</v>
          </cell>
        </row>
        <row r="144">
          <cell r="A144" t="str">
            <v>5247 РУССКАЯ ПРЕМИУМ вар б/о мгс_30с ОСТАНКИНО</v>
          </cell>
          <cell r="D144">
            <v>75</v>
          </cell>
          <cell r="F144">
            <v>75</v>
          </cell>
        </row>
        <row r="145">
          <cell r="A145" t="str">
            <v>5336 ОСОБАЯ вар п/о  ОСТАНКИНО</v>
          </cell>
          <cell r="D145">
            <v>271.3</v>
          </cell>
          <cell r="F145">
            <v>271.3</v>
          </cell>
        </row>
        <row r="146">
          <cell r="A146" t="str">
            <v>5337 ОСОБАЯ СО ШПИКОМ вар п/о  ОСТАНКИНО</v>
          </cell>
          <cell r="D146">
            <v>70.3</v>
          </cell>
          <cell r="F146">
            <v>70.3</v>
          </cell>
        </row>
        <row r="147">
          <cell r="A147" t="str">
            <v>5341 СЕРВЕЛАТ ОХОТНИЧИЙ в/к в/у  ОСТАНКИНО</v>
          </cell>
          <cell r="D147">
            <v>346</v>
          </cell>
          <cell r="F147">
            <v>346</v>
          </cell>
        </row>
        <row r="148">
          <cell r="A148" t="str">
            <v>5483 ЭКСТРА Папа может с/к в/у 1/250 8шт.   ОСТАНКИНО</v>
          </cell>
          <cell r="D148">
            <v>746</v>
          </cell>
          <cell r="F148">
            <v>746</v>
          </cell>
        </row>
        <row r="149">
          <cell r="A149" t="str">
            <v>5487 ДОКТОРСКАЯ ГОСТ вар в/у 0.35кг 6шт.  ОСТАНКИНО</v>
          </cell>
          <cell r="D149">
            <v>5</v>
          </cell>
          <cell r="F149">
            <v>5</v>
          </cell>
        </row>
        <row r="150">
          <cell r="A150" t="str">
            <v>5532 СОЧНЫЕ сос п/о мгс 0.45кг 10шт_45с   ОСТАНКИНО</v>
          </cell>
          <cell r="D150">
            <v>40</v>
          </cell>
          <cell r="F150">
            <v>40</v>
          </cell>
        </row>
        <row r="151">
          <cell r="A151" t="str">
            <v>5544 Сервелат Финский в/к в/у_45с НОВАЯ ОСТАНКИНО</v>
          </cell>
          <cell r="D151">
            <v>764.8</v>
          </cell>
          <cell r="F151">
            <v>764.8</v>
          </cell>
        </row>
        <row r="152">
          <cell r="A152" t="str">
            <v>5682 САЛЯМИ МЕЛКОЗЕРНЕНАЯ с/к в/у 1/120_60с   ОСТАНКИНО</v>
          </cell>
          <cell r="D152">
            <v>1661</v>
          </cell>
          <cell r="F152">
            <v>1661</v>
          </cell>
        </row>
        <row r="153">
          <cell r="A153" t="str">
            <v>5706 АРОМАТНАЯ Папа может с/к в/у 1/250 8шт.  ОСТАНКИНО</v>
          </cell>
          <cell r="D153">
            <v>728</v>
          </cell>
          <cell r="F153">
            <v>728</v>
          </cell>
        </row>
        <row r="154">
          <cell r="A154" t="str">
            <v>5708 ПОСОЛЬСКАЯ Папа может с/к в/у ОСТАНКИНО</v>
          </cell>
          <cell r="D154">
            <v>91.8</v>
          </cell>
          <cell r="F154">
            <v>91.8</v>
          </cell>
        </row>
        <row r="155">
          <cell r="A155" t="str">
            <v>5818 МЯСНЫЕ Папа может сос п/о мгс 1*3_45с   ОСТАНКИНО</v>
          </cell>
          <cell r="D155">
            <v>80</v>
          </cell>
          <cell r="F155">
            <v>80</v>
          </cell>
        </row>
        <row r="156">
          <cell r="A156" t="str">
            <v>5820 СЛИВОЧНЫЕ Папа может сос п/о мгс 2*2_45с   ОСТАНКИНО</v>
          </cell>
          <cell r="D156">
            <v>113.02</v>
          </cell>
          <cell r="F156">
            <v>113.02</v>
          </cell>
        </row>
        <row r="157">
          <cell r="A157" t="str">
            <v>5851 ЭКСТРА Папа может вар п/о   ОСТАНКИНО</v>
          </cell>
          <cell r="D157">
            <v>473.35</v>
          </cell>
          <cell r="F157">
            <v>473.35</v>
          </cell>
        </row>
        <row r="158">
          <cell r="A158" t="str">
            <v>5931 ОХОТНИЧЬЯ Папа может с/к в/у 1/220 8шт.   ОСТАНКИНО</v>
          </cell>
          <cell r="D158">
            <v>609</v>
          </cell>
          <cell r="F158">
            <v>609</v>
          </cell>
        </row>
        <row r="159">
          <cell r="A159" t="str">
            <v>5981 МОЛОЧНЫЕ ТРАДИЦ. сос п/о мгс 1*6_45с   ОСТАНКИНО</v>
          </cell>
          <cell r="D159">
            <v>171</v>
          </cell>
          <cell r="F159">
            <v>171</v>
          </cell>
        </row>
        <row r="160">
          <cell r="A160" t="str">
            <v>5997 ОСОБАЯ Коровино вар п/о  ОСТАНКИНО</v>
          </cell>
          <cell r="D160">
            <v>70.5</v>
          </cell>
          <cell r="F160">
            <v>70.5</v>
          </cell>
        </row>
        <row r="161">
          <cell r="A161" t="str">
            <v>6004 РАГУ СВИНОЕ 1кг 8шт.зам_120с ОСТАНКИНО</v>
          </cell>
          <cell r="D161">
            <v>8</v>
          </cell>
          <cell r="F161">
            <v>8</v>
          </cell>
        </row>
        <row r="162">
          <cell r="A162" t="str">
            <v>6041 МОЛОЧНЫЕ К ЗАВТРАКУ сос п/о мгс 1*3  ОСТАНКИНО</v>
          </cell>
          <cell r="D162">
            <v>255.6</v>
          </cell>
          <cell r="F162">
            <v>255.6</v>
          </cell>
        </row>
        <row r="163">
          <cell r="A163" t="str">
            <v>6042 МОЛОЧНЫЕ К ЗАВТРАКУ сос п/о в/у 0.4кг   ОСТАНКИНО</v>
          </cell>
          <cell r="D163">
            <v>1117</v>
          </cell>
          <cell r="F163">
            <v>1128</v>
          </cell>
        </row>
        <row r="164">
          <cell r="A164" t="str">
            <v>6062 МОЛОЧНЫЕ К ЗАВТРАКУ сос п/о мгс 2*2   ОСТАНКИНО</v>
          </cell>
          <cell r="D164">
            <v>32</v>
          </cell>
          <cell r="F164">
            <v>32</v>
          </cell>
        </row>
        <row r="165">
          <cell r="A165" t="str">
            <v>6113 СОЧНЫЕ сос п/о мгс 1*6_Ашан  ОСТАНКИНО</v>
          </cell>
          <cell r="D165">
            <v>1012.6</v>
          </cell>
          <cell r="F165">
            <v>1012.6</v>
          </cell>
        </row>
        <row r="166">
          <cell r="A166" t="str">
            <v>6122 СЛИВОЧНЫЕ ПМ сос п/о мгс 1*4_Ашан  ОСТАНКИНО</v>
          </cell>
          <cell r="D166">
            <v>2</v>
          </cell>
          <cell r="F166">
            <v>2</v>
          </cell>
        </row>
        <row r="167">
          <cell r="A167" t="str">
            <v>6123 МОЛОЧНЫЕ КЛАССИЧЕСКИЕ ПМ сос п/о мгс 2*4   ОСТАНКИНО</v>
          </cell>
          <cell r="D167">
            <v>885</v>
          </cell>
          <cell r="F167">
            <v>885</v>
          </cell>
        </row>
        <row r="168">
          <cell r="A168" t="str">
            <v>6215 СЕРВЕЛАТ ОРЕХОВЫЙ СН в/к в/у 0.35кг 8шт  ОСТАНКИНО</v>
          </cell>
          <cell r="D168">
            <v>13</v>
          </cell>
          <cell r="F168">
            <v>14</v>
          </cell>
        </row>
        <row r="169">
          <cell r="A169" t="str">
            <v>6217 ШПИКАЧКИ ДОМАШНИЕ СН п/о мгс 0.4кг 8шт.  ОСТАНКИНО</v>
          </cell>
          <cell r="D169">
            <v>200</v>
          </cell>
          <cell r="F169">
            <v>204</v>
          </cell>
        </row>
        <row r="170">
          <cell r="A170" t="str">
            <v>6227 МОЛОЧНЫЕ ТРАДИЦ. сос п/о мгс 0.6кг LTF  ОСТАНКИНО</v>
          </cell>
          <cell r="D170">
            <v>461</v>
          </cell>
          <cell r="F170">
            <v>461</v>
          </cell>
        </row>
        <row r="171">
          <cell r="A171" t="str">
            <v>6241 ХОТ-ДОГ Папа может сос п/о мгс 0.38кг  ОСТАНКИНО</v>
          </cell>
          <cell r="D171">
            <v>119</v>
          </cell>
          <cell r="F171">
            <v>149</v>
          </cell>
        </row>
        <row r="172">
          <cell r="A172" t="str">
            <v>6247 ДОМАШНЯЯ Папа может вар п/о 0,4кг 8шт.  ОСТАНКИНО</v>
          </cell>
          <cell r="D172">
            <v>244</v>
          </cell>
          <cell r="F172">
            <v>244</v>
          </cell>
        </row>
        <row r="173">
          <cell r="A173" t="str">
            <v>6268 ГОВЯЖЬЯ Папа может вар п/о 0,4кг 8 шт.  ОСТАНКИНО</v>
          </cell>
          <cell r="D173">
            <v>507</v>
          </cell>
          <cell r="F173">
            <v>507</v>
          </cell>
        </row>
        <row r="174">
          <cell r="A174" t="str">
            <v>6278 ГРУДИНКА ОСОБАЯ к/в с/н в/у 1/150_45с  ОСТАНКИНО</v>
          </cell>
          <cell r="D174">
            <v>2</v>
          </cell>
          <cell r="F174">
            <v>2</v>
          </cell>
        </row>
        <row r="175">
          <cell r="A175" t="str">
            <v>6279 КОРЕЙКА ПО-ОСТ.к/в в/с с/н в/у 1/150_45с  ОСТАНКИНО</v>
          </cell>
          <cell r="D175">
            <v>127</v>
          </cell>
          <cell r="F175">
            <v>127</v>
          </cell>
        </row>
        <row r="176">
          <cell r="A176" t="str">
            <v>6281 СВИНИНА ДЕЛИКАТ. к/в мл/к в/у 0.3кг 45с  ОСТАНКИНО</v>
          </cell>
          <cell r="D176">
            <v>515</v>
          </cell>
          <cell r="F176">
            <v>515</v>
          </cell>
        </row>
        <row r="177">
          <cell r="A177" t="str">
            <v>6297 ФИЛЕЙНЫЕ сос ц/о в/у 1/270 12шт_45с  ОСТАНКИНО</v>
          </cell>
          <cell r="D177">
            <v>2114</v>
          </cell>
          <cell r="F177">
            <v>2114</v>
          </cell>
        </row>
        <row r="178">
          <cell r="A178" t="str">
            <v>6302 БАЛЫКОВАЯ СН в/к в/у 0.35кг 8шт.  ОСТАНКИНО</v>
          </cell>
          <cell r="D178">
            <v>10</v>
          </cell>
          <cell r="F178">
            <v>12</v>
          </cell>
        </row>
        <row r="179">
          <cell r="A179" t="str">
            <v>6303 МЯСНЫЕ Папа может сос п/о мгс 1.5*3  ОСТАНКИНО</v>
          </cell>
          <cell r="D179">
            <v>165.5</v>
          </cell>
          <cell r="F179">
            <v>165.5</v>
          </cell>
        </row>
        <row r="180">
          <cell r="A180" t="str">
            <v>6325 ДОКТОРСКАЯ ПРЕМИУМ вар п/о 0.4кг 8шт.  ОСТАНКИНО</v>
          </cell>
          <cell r="D180">
            <v>634</v>
          </cell>
          <cell r="F180">
            <v>634</v>
          </cell>
        </row>
        <row r="181">
          <cell r="A181" t="str">
            <v>6333 МЯСНАЯ Папа может вар п/о 0.4кг 8шт.  ОСТАНКИНО</v>
          </cell>
          <cell r="D181">
            <v>5291</v>
          </cell>
          <cell r="F181">
            <v>5300</v>
          </cell>
        </row>
        <row r="182">
          <cell r="A182" t="str">
            <v>6353 ЭКСТРА Папа может вар п/о 0.4кг 8шт.  ОСТАНКИНО</v>
          </cell>
          <cell r="D182">
            <v>2243</v>
          </cell>
          <cell r="F182">
            <v>2254</v>
          </cell>
        </row>
        <row r="183">
          <cell r="A183" t="str">
            <v>6392 ФИЛЕЙНАЯ Папа может вар п/о 0.4кг. ОСТАНКИНО</v>
          </cell>
          <cell r="D183">
            <v>3679</v>
          </cell>
          <cell r="F183">
            <v>3683</v>
          </cell>
        </row>
        <row r="184">
          <cell r="A184" t="str">
            <v>6397 БОЯNСКАЯ Папа может п/к в/у 0.28кг 8шт.  ОСТАНКИНО</v>
          </cell>
          <cell r="D184">
            <v>2</v>
          </cell>
          <cell r="F184">
            <v>2</v>
          </cell>
        </row>
        <row r="185">
          <cell r="A185" t="str">
            <v>6415 БАЛЫКОВАЯ Коровино п/к в/у 0.84кг 6шт.  ОСТАНКИНО</v>
          </cell>
          <cell r="D185">
            <v>311</v>
          </cell>
          <cell r="F185">
            <v>311</v>
          </cell>
        </row>
        <row r="186">
          <cell r="A186" t="str">
            <v>6427 КЛАССИЧЕСКАЯ ПМ вар п/о 0.35кг 8шт. ОСТАНКИНО</v>
          </cell>
          <cell r="D186">
            <v>969</v>
          </cell>
          <cell r="F186">
            <v>969</v>
          </cell>
        </row>
        <row r="187">
          <cell r="A187" t="str">
            <v>6438 БОГАТЫРСКИЕ Папа Может сос п/о в/у 0,3кг  ОСТАНКИНО</v>
          </cell>
          <cell r="D187">
            <v>776</v>
          </cell>
          <cell r="F187">
            <v>784</v>
          </cell>
        </row>
        <row r="188">
          <cell r="A188" t="str">
            <v>6448 СВИНИНА МАДЕРА с/к с/н в/у 1/100 10шт.   ОСТАНКИНО</v>
          </cell>
          <cell r="D188">
            <v>209</v>
          </cell>
          <cell r="F188">
            <v>209</v>
          </cell>
        </row>
        <row r="189">
          <cell r="A189" t="str">
            <v>6450 БЕКОН с/к с/н в/у 1/100 10шт.  ОСТАНКИНО</v>
          </cell>
          <cell r="D189">
            <v>378</v>
          </cell>
          <cell r="F189">
            <v>378</v>
          </cell>
        </row>
        <row r="190">
          <cell r="A190" t="str">
            <v>6453 ЭКСТРА Папа может с/к с/н в/у 1/100 14шт.   ОСТАНКИНО</v>
          </cell>
          <cell r="D190">
            <v>1081</v>
          </cell>
          <cell r="F190">
            <v>1081</v>
          </cell>
        </row>
        <row r="191">
          <cell r="A191" t="str">
            <v>6454 АРОМАТНАЯ с/к с/н в/у 1/100 14шт.  ОСТАНКИНО</v>
          </cell>
          <cell r="D191">
            <v>966</v>
          </cell>
          <cell r="F191">
            <v>966</v>
          </cell>
        </row>
        <row r="192">
          <cell r="A192" t="str">
            <v>6461 СОЧНЫЙ ГРИЛЬ ПМ сос п/о мгс 1*6  ОСТАНКИНО</v>
          </cell>
          <cell r="D192">
            <v>13</v>
          </cell>
          <cell r="F192">
            <v>13</v>
          </cell>
        </row>
        <row r="193">
          <cell r="A193" t="str">
            <v>6475 С СЫРОМ Папа может сос ц/о мгс 0.4кг6шт  ОСТАНКИНО</v>
          </cell>
          <cell r="D193">
            <v>344</v>
          </cell>
          <cell r="F193">
            <v>344</v>
          </cell>
        </row>
        <row r="194">
          <cell r="A194" t="str">
            <v>6500 КАРБОНАД к/в с/н в/у 1/150 8шт.  ОСТАНКИНО</v>
          </cell>
          <cell r="D194">
            <v>6</v>
          </cell>
          <cell r="F194">
            <v>6</v>
          </cell>
        </row>
        <row r="195">
          <cell r="A195" t="str">
            <v>6527 ШПИКАЧКИ СОЧНЫЕ ПМ сар б/о мгс 1*3 45с ОСТАНКИНО</v>
          </cell>
          <cell r="D195">
            <v>504</v>
          </cell>
          <cell r="F195">
            <v>504</v>
          </cell>
        </row>
        <row r="196">
          <cell r="A196" t="str">
            <v>6534 СЕРВЕЛАТ ФИНСКИЙ СН в/к п/о 0.35кг 8шт  ОСТАНКИНО</v>
          </cell>
          <cell r="D196">
            <v>121</v>
          </cell>
          <cell r="F196">
            <v>121</v>
          </cell>
        </row>
        <row r="197">
          <cell r="A197" t="str">
            <v>6535 СЕРВЕЛАТ ОРЕХОВЫЙ СН в/к п/о 0,35кг 8шт.  ОСТАНКИНО</v>
          </cell>
          <cell r="D197">
            <v>252</v>
          </cell>
          <cell r="F197">
            <v>257</v>
          </cell>
        </row>
        <row r="198">
          <cell r="A198" t="str">
            <v>6562 СЕРВЕЛАТ КАРЕЛЬСКИЙ СН в/к в/у 0,28кг  ОСТАНКИНО</v>
          </cell>
          <cell r="D198">
            <v>639</v>
          </cell>
          <cell r="F198">
            <v>640</v>
          </cell>
        </row>
        <row r="199">
          <cell r="A199" t="str">
            <v>6563 СЛИВОЧНЫЕ СН сос п/о мгс 1*6  ОСТАНКИНО</v>
          </cell>
          <cell r="D199">
            <v>75</v>
          </cell>
          <cell r="F199">
            <v>75</v>
          </cell>
        </row>
        <row r="200">
          <cell r="A200" t="str">
            <v>6564 СЕРВЕЛАТ ОРЕХОВЫЙ ПМ в/к в/у 0.31кг 8шт.  ОСТАНКИНО</v>
          </cell>
          <cell r="D200">
            <v>6</v>
          </cell>
          <cell r="F200">
            <v>6</v>
          </cell>
        </row>
        <row r="201">
          <cell r="A201" t="str">
            <v>6565 СЕРВЕЛАТ С АРОМ.ТРАВАМИ в/к в/у 0,31кг  ОСТАНКИНО</v>
          </cell>
          <cell r="D201">
            <v>59</v>
          </cell>
          <cell r="F201">
            <v>59</v>
          </cell>
        </row>
        <row r="202">
          <cell r="A202" t="str">
            <v>6566 СЕРВЕЛАТ С БЕЛ.ГРИБАМИ в/к в/у 0,31кг  ОСТАНКИНО</v>
          </cell>
          <cell r="D202">
            <v>58</v>
          </cell>
          <cell r="F202">
            <v>61</v>
          </cell>
        </row>
        <row r="203">
          <cell r="A203" t="str">
            <v>6589 МОЛОЧНЫЕ ГОСТ СН сос п/о мгс 0.41кг 10шт  ОСТАНКИНО</v>
          </cell>
          <cell r="D203">
            <v>216</v>
          </cell>
          <cell r="F203">
            <v>216</v>
          </cell>
        </row>
        <row r="204">
          <cell r="A204" t="str">
            <v>6590 СЛИВОЧНЫЕ СН сос п/о мгс 0.41кг 10шт.  ОСТАНКИНО</v>
          </cell>
          <cell r="D204">
            <v>411</v>
          </cell>
          <cell r="F204">
            <v>414</v>
          </cell>
        </row>
        <row r="205">
          <cell r="A205" t="str">
            <v>6592 ДОКТОРСКАЯ СН вар п/о  ОСТАНКИНО</v>
          </cell>
          <cell r="D205">
            <v>67.849999999999994</v>
          </cell>
          <cell r="F205">
            <v>67.849999999999994</v>
          </cell>
        </row>
        <row r="206">
          <cell r="A206" t="str">
            <v>6593 ДОКТОРСКАЯ СН вар п/о 0.45кг 8шт.  ОСТАНКИНО</v>
          </cell>
          <cell r="D206">
            <v>213</v>
          </cell>
          <cell r="F206">
            <v>214</v>
          </cell>
        </row>
        <row r="207">
          <cell r="A207" t="str">
            <v>6594 МОЛОЧНАЯ СН вар п/о  ОСТАНКИНО</v>
          </cell>
          <cell r="D207">
            <v>58.4</v>
          </cell>
          <cell r="F207">
            <v>58.4</v>
          </cell>
        </row>
        <row r="208">
          <cell r="A208" t="str">
            <v>6595 МОЛОЧНАЯ СН вар п/о 0.45кг 8шт.  ОСТАНКИНО</v>
          </cell>
          <cell r="D208">
            <v>247</v>
          </cell>
          <cell r="F208">
            <v>247</v>
          </cell>
        </row>
        <row r="209">
          <cell r="A209" t="str">
            <v>6597 РУССКАЯ СН вар п/о 0.45кг 8шт.  ОСТАНКИНО</v>
          </cell>
          <cell r="D209">
            <v>11</v>
          </cell>
          <cell r="F209">
            <v>11</v>
          </cell>
        </row>
        <row r="210">
          <cell r="A210" t="str">
            <v>6601 ГОВЯЖЬИ СН сос п/о мгс 1*6  ОСТАНКИНО</v>
          </cell>
          <cell r="D210">
            <v>157</v>
          </cell>
          <cell r="F210">
            <v>157</v>
          </cell>
        </row>
        <row r="211">
          <cell r="A211" t="str">
            <v>6606 СЫТНЫЕ Папа может сар б/о мгс 1*3 45с  ОСТАНКИНО</v>
          </cell>
          <cell r="D211">
            <v>149</v>
          </cell>
          <cell r="F211">
            <v>149</v>
          </cell>
        </row>
        <row r="212">
          <cell r="A212" t="str">
            <v>6636 БАЛЫКОВАЯ СН в/к п/о 0,35кг 8шт  ОСТАНКИНО</v>
          </cell>
          <cell r="D212">
            <v>52</v>
          </cell>
          <cell r="F212">
            <v>56</v>
          </cell>
        </row>
        <row r="213">
          <cell r="A213" t="str">
            <v>6641 СЛИВОЧНЫЕ ПМ сос п/о мгс 0,41кг 10шт.  ОСТАНКИНО</v>
          </cell>
          <cell r="D213">
            <v>1871</v>
          </cell>
          <cell r="F213">
            <v>1871</v>
          </cell>
        </row>
        <row r="214">
          <cell r="A214" t="str">
            <v>6642 СОЧНЫЙ ГРИЛЬ ПМ сос п/о мгс 0,41кг 8шт.  ОСТАНКИНО</v>
          </cell>
          <cell r="D214">
            <v>606</v>
          </cell>
          <cell r="F214">
            <v>607</v>
          </cell>
        </row>
        <row r="215">
          <cell r="A215" t="str">
            <v>6644 СОЧНЫЕ ПМ сос п/о мгс 0,41кг 10шт.  ОСТАНКИНО</v>
          </cell>
          <cell r="D215">
            <v>5649</v>
          </cell>
          <cell r="F215">
            <v>5651</v>
          </cell>
        </row>
        <row r="216">
          <cell r="A216" t="str">
            <v>6645 ВЕТЧ.КЛАССИЧЕСКАЯ СН п/о 0.8кг 4шт.  ОСТАНКИНО</v>
          </cell>
          <cell r="D216">
            <v>23</v>
          </cell>
          <cell r="F216">
            <v>26</v>
          </cell>
        </row>
        <row r="217">
          <cell r="A217" t="str">
            <v>6648 СОЧНЫЕ Папа может сар п/о мгс 1*3  ОСТАНКИНО</v>
          </cell>
          <cell r="D217">
            <v>27</v>
          </cell>
          <cell r="F217">
            <v>27</v>
          </cell>
        </row>
        <row r="218">
          <cell r="A218" t="str">
            <v>6650 СОЧНЫЕ С СЫРОМ ПМ сар п/о мгс 1*3  ОСТАНКИНО</v>
          </cell>
          <cell r="D218">
            <v>16</v>
          </cell>
          <cell r="F218">
            <v>16</v>
          </cell>
        </row>
        <row r="219">
          <cell r="A219" t="str">
            <v>6658 АРОМАТНАЯ С ЧЕСНОЧКОМ СН в/к мтс 0.330кг  ОСТАНКИНО</v>
          </cell>
          <cell r="D219">
            <v>17</v>
          </cell>
          <cell r="F219">
            <v>21</v>
          </cell>
        </row>
        <row r="220">
          <cell r="A220" t="str">
            <v>6661 СОЧНЫЙ ГРИЛЬ ПМ сос п/о мгс 1.5*4_Маяк  ОСТАНКИНО</v>
          </cell>
          <cell r="D220">
            <v>50.8</v>
          </cell>
          <cell r="F220">
            <v>50.8</v>
          </cell>
        </row>
        <row r="221">
          <cell r="A221" t="str">
            <v>6666 БОЯНСКАЯ Папа может п/к в/у 0,28кг 8 шт. ОСТАНКИНО</v>
          </cell>
          <cell r="D221">
            <v>1338</v>
          </cell>
          <cell r="F221">
            <v>1343</v>
          </cell>
        </row>
        <row r="222">
          <cell r="A222" t="str">
            <v>6669 ВЕНСКАЯ САЛЯМИ п/к в/у 0.28кг 8шт  ОСТАНКИНО</v>
          </cell>
          <cell r="D222">
            <v>735</v>
          </cell>
          <cell r="F222">
            <v>735</v>
          </cell>
        </row>
        <row r="223">
          <cell r="A223" t="str">
            <v>6672 ВЕНСКАЯ САЛЯМИ п/к в/у 0.42кг 8шт.  ОСТАНКИНО</v>
          </cell>
          <cell r="D223">
            <v>3</v>
          </cell>
          <cell r="F223">
            <v>3</v>
          </cell>
        </row>
        <row r="224">
          <cell r="A224" t="str">
            <v>6683 СЕРВЕЛАТ ЗЕРНИСТЫЙ ПМ в/к в/у 0,35кг  ОСТАНКИНО</v>
          </cell>
          <cell r="D224">
            <v>2522</v>
          </cell>
          <cell r="F224">
            <v>2539</v>
          </cell>
        </row>
        <row r="225">
          <cell r="A225" t="str">
            <v>6684 СЕРВЕЛАТ КАРЕЛЬСКИЙ ПМ в/к в/у 0.28кг  ОСТАНКИНО</v>
          </cell>
          <cell r="D225">
            <v>2301</v>
          </cell>
          <cell r="F225">
            <v>2316</v>
          </cell>
        </row>
        <row r="226">
          <cell r="A226" t="str">
            <v>6689 СЕРВЕЛАТ ОХОТНИЧИЙ ПМ в/к в/у 0,35кг 8шт  ОСТАНКИНО</v>
          </cell>
          <cell r="D226">
            <v>4777</v>
          </cell>
          <cell r="F226">
            <v>4794</v>
          </cell>
        </row>
        <row r="227">
          <cell r="A227" t="str">
            <v>6692 СЕРВЕЛАТ ПРИМА в/к в/у 0.28кг 8шт.  ОСТАНКИНО</v>
          </cell>
          <cell r="D227">
            <v>739</v>
          </cell>
          <cell r="F227">
            <v>739</v>
          </cell>
        </row>
        <row r="228">
          <cell r="A228" t="str">
            <v>6697 СЕРВЕЛАТ ФИНСКИЙ ПМ в/к в/у 0,35кг 8шт.  ОСТАНКИНО</v>
          </cell>
          <cell r="D228">
            <v>5391</v>
          </cell>
          <cell r="F228">
            <v>5403</v>
          </cell>
        </row>
        <row r="229">
          <cell r="A229" t="str">
            <v>6713 СОЧНЫЙ ГРИЛЬ ПМ сос п/о мгс 0.41кг 8шт.  ОСТАНКИНО</v>
          </cell>
          <cell r="D229">
            <v>895</v>
          </cell>
          <cell r="F229">
            <v>895</v>
          </cell>
        </row>
        <row r="230">
          <cell r="A230" t="str">
            <v>7001 Грудинка Особая Мясной Посол (Панский дворик МХ)  МК</v>
          </cell>
          <cell r="D230">
            <v>32</v>
          </cell>
          <cell r="F230">
            <v>32</v>
          </cell>
        </row>
        <row r="231">
          <cell r="A231" t="str">
            <v>7004 Окорок Губернский в/к Мясной Посол (Панский дворик)  МК</v>
          </cell>
          <cell r="D231">
            <v>4</v>
          </cell>
          <cell r="F231">
            <v>4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141</v>
          </cell>
          <cell r="F232">
            <v>141</v>
          </cell>
        </row>
        <row r="233">
          <cell r="A233" t="str">
            <v>БАЛЫК С/К ЧЕРНЫЙ КАБАН НАРЕЗ 95ГР МГА МЯСН ПРОД КАТ. А  Клин</v>
          </cell>
          <cell r="D233">
            <v>72</v>
          </cell>
          <cell r="F233">
            <v>72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230</v>
          </cell>
          <cell r="F234">
            <v>230</v>
          </cell>
        </row>
        <row r="235">
          <cell r="A235" t="str">
            <v>Бекон Черный Кабан сырокопченый 95 г  Клин</v>
          </cell>
          <cell r="D235">
            <v>25</v>
          </cell>
          <cell r="F235">
            <v>25</v>
          </cell>
        </row>
        <row r="236">
          <cell r="A236" t="str">
            <v>БОНУС МОЛОЧНЫЕ ТРАДИЦ. сос п/о мгс 0.6кг_UZ (6083)</v>
          </cell>
          <cell r="D236">
            <v>456</v>
          </cell>
          <cell r="F236">
            <v>456</v>
          </cell>
        </row>
        <row r="237">
          <cell r="A237" t="str">
            <v>БОНУС МОЛОЧНЫЕ ТРАДИЦ. сос п/о мгс 1*6_UZ (6082)</v>
          </cell>
          <cell r="D237">
            <v>29</v>
          </cell>
          <cell r="F237">
            <v>29</v>
          </cell>
        </row>
        <row r="238">
          <cell r="A238" t="str">
            <v>БОНУС СОЧНЫЕ сос п/о мгс 0.41кг_UZ (6087)  ОСТАНКИНО</v>
          </cell>
          <cell r="D238">
            <v>351</v>
          </cell>
          <cell r="F238">
            <v>351</v>
          </cell>
        </row>
        <row r="239">
          <cell r="A239" t="str">
            <v>БОНУС СОЧНЫЕ сос п/о мгс 1*6_UZ (6088)  ОСТАНКИНО</v>
          </cell>
          <cell r="D239">
            <v>53</v>
          </cell>
          <cell r="F239">
            <v>53</v>
          </cell>
        </row>
        <row r="240">
          <cell r="A240" t="str">
            <v>БОНУС_273  Сосиски Сочинки с сочной грудинкой, МГС 0.4кг,   ПОКОМ</v>
          </cell>
          <cell r="F240">
            <v>1190</v>
          </cell>
        </row>
        <row r="241">
          <cell r="A241" t="str">
            <v>БОНУС_283  Сосиски Сочинки, ВЕС, ТМ Стародворье ПОКОМ</v>
          </cell>
          <cell r="F241">
            <v>411.42899999999997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287.327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298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485</v>
          </cell>
        </row>
        <row r="245">
          <cell r="A245" t="str">
            <v>БОНУС_Колбаса Докторская Особая ТМ Особый рецепт,  0,5кг, ПОКОМ</v>
          </cell>
          <cell r="F245">
            <v>241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379</v>
          </cell>
        </row>
        <row r="247">
          <cell r="A247" t="str">
            <v>Бутербродная вареная 0,47 кг шт.  СПК</v>
          </cell>
          <cell r="D247">
            <v>106</v>
          </cell>
          <cell r="F247">
            <v>106</v>
          </cell>
        </row>
        <row r="248">
          <cell r="A248" t="str">
            <v>Вареники замороженные "Благолепные" с картофелем и грибами. ВЕС  ПОКОМ</v>
          </cell>
          <cell r="F248">
            <v>20</v>
          </cell>
        </row>
        <row r="249">
          <cell r="A249" t="str">
            <v>Вацлавская вареная 400 гр.шт.  СПК</v>
          </cell>
          <cell r="D249">
            <v>36</v>
          </cell>
          <cell r="F249">
            <v>36</v>
          </cell>
        </row>
        <row r="250">
          <cell r="A250" t="str">
            <v>Вацлавская вареная ВЕС СПК</v>
          </cell>
          <cell r="D250">
            <v>4</v>
          </cell>
          <cell r="F250">
            <v>4</v>
          </cell>
        </row>
        <row r="251">
          <cell r="A251" t="str">
            <v>Вацлавская п/к (черева) 390 гр.шт. термоус.пак  СПК</v>
          </cell>
          <cell r="D251">
            <v>84</v>
          </cell>
          <cell r="F251">
            <v>84</v>
          </cell>
        </row>
        <row r="252">
          <cell r="A252" t="str">
            <v>Ветчина Вацлавская 400 гр.шт.  СПК</v>
          </cell>
          <cell r="D252">
            <v>14</v>
          </cell>
          <cell r="F252">
            <v>14</v>
          </cell>
        </row>
        <row r="253">
          <cell r="A253" t="str">
            <v>Ветчина Московская ПГН от 0 до +6 60сут ВЕС МИКОЯН</v>
          </cell>
          <cell r="D253">
            <v>21.9</v>
          </cell>
          <cell r="F253">
            <v>21.9</v>
          </cell>
        </row>
        <row r="254">
          <cell r="A254" t="str">
            <v>ВЫВЕДЕНА!!!!!! 084  Колбаски Баварские копченые, NDX в МГС 0,28 кг, ТМ Стародворье  ПОКОМ</v>
          </cell>
          <cell r="F254">
            <v>1</v>
          </cell>
        </row>
        <row r="255">
          <cell r="A255" t="str">
            <v>Гауда сыр 45% ж, 125 г (флоупак), фасованный (нарезка) "Сыробогатов"  Линия</v>
          </cell>
          <cell r="F255">
            <v>24</v>
          </cell>
        </row>
        <row r="256">
          <cell r="A256" t="str">
            <v>Гауда сыр 45% ж, 180 г (флоупак), фасованный "Сыробогатов"  Линия</v>
          </cell>
          <cell r="F256">
            <v>48</v>
          </cell>
        </row>
        <row r="257">
          <cell r="A257" t="str">
            <v>Гауда сыр, 45% ж (брус), ТМ Сыробогатов  Линия</v>
          </cell>
          <cell r="F257">
            <v>69.84</v>
          </cell>
        </row>
        <row r="258">
          <cell r="A258" t="str">
            <v>Голландский сыр 45%ж, 180г, фасованный Сыробогатов   Линия</v>
          </cell>
          <cell r="F258">
            <v>12</v>
          </cell>
        </row>
        <row r="259">
          <cell r="A259" t="str">
            <v>Готовые чебупели острые с мясом Горячая штучка 0,3 кг зам  ПОКОМ</v>
          </cell>
          <cell r="F259">
            <v>302</v>
          </cell>
        </row>
        <row r="260">
          <cell r="A260" t="str">
            <v>Готовые чебупели с ветчиной и сыром Горячая штучка 0,3кг зам  ПОКОМ</v>
          </cell>
          <cell r="D260">
            <v>471</v>
          </cell>
          <cell r="F260">
            <v>1982</v>
          </cell>
        </row>
        <row r="261">
          <cell r="A261" t="str">
            <v>Готовые чебупели сочные с мясом ТМ Горячая штучка  0,3кг зам  ПОКОМ</v>
          </cell>
          <cell r="D261">
            <v>676</v>
          </cell>
          <cell r="F261">
            <v>1700</v>
          </cell>
        </row>
        <row r="262">
          <cell r="A262" t="str">
            <v>Готовые чебуреки с мясом ТМ Горячая штучка 0,09 кг флоу-пак ПОКОМ</v>
          </cell>
          <cell r="F262">
            <v>356</v>
          </cell>
        </row>
        <row r="263">
          <cell r="A263" t="str">
            <v>Готовые чебуреки Сочный мегачебурек.Готовые жареные.ВЕС  ПОКОМ</v>
          </cell>
          <cell r="F263">
            <v>35.54</v>
          </cell>
        </row>
        <row r="264">
          <cell r="A264" t="str">
            <v>Дельгаро с/в "Эликатессе" 140 гр.шт.  СПК</v>
          </cell>
          <cell r="D264">
            <v>84</v>
          </cell>
          <cell r="F264">
            <v>84</v>
          </cell>
        </row>
        <row r="265">
          <cell r="A265" t="str">
            <v>Деревенская с чесночком и сальцем п/к (черева) 390 гр.шт. термоус. пак.  СПК</v>
          </cell>
          <cell r="D265">
            <v>145</v>
          </cell>
          <cell r="F265">
            <v>145</v>
          </cell>
        </row>
        <row r="266">
          <cell r="A266" t="str">
            <v>Для бургера сыр плавленый 25%ж,ТМ Сыробогатов,112 г слайсы   Линия</v>
          </cell>
          <cell r="F266">
            <v>48</v>
          </cell>
        </row>
        <row r="267">
          <cell r="A267" t="str">
            <v>Для супа с луком сыр плавленый 45%ж, фольга 80г, ТМ Сыробогатов (150 суток)  Линия</v>
          </cell>
          <cell r="F267">
            <v>480</v>
          </cell>
        </row>
        <row r="268">
          <cell r="A268" t="str">
            <v>Докторская вареная в/с 0,47 кг шт.  СПК</v>
          </cell>
          <cell r="D268">
            <v>94</v>
          </cell>
          <cell r="F268">
            <v>94</v>
          </cell>
        </row>
        <row r="269">
          <cell r="A269" t="str">
            <v>Докторская вареная термоус.пак. "Высокий вкус"  СПК</v>
          </cell>
          <cell r="D269">
            <v>180</v>
          </cell>
          <cell r="F269">
            <v>330</v>
          </cell>
        </row>
        <row r="270">
          <cell r="A270" t="str">
            <v>Домашняя п/к "Сибирский стандарт" (черева) (в ср.защ.атм.)  СПК</v>
          </cell>
          <cell r="D270">
            <v>440</v>
          </cell>
          <cell r="F270">
            <v>440</v>
          </cell>
        </row>
        <row r="271">
          <cell r="A271" t="str">
            <v>Дружба сыр плавленый 50% ж, фольга 80г, ТМ Сыробогатов (150 суток)   Линия</v>
          </cell>
          <cell r="F271">
            <v>240</v>
          </cell>
        </row>
        <row r="272">
          <cell r="A272" t="str">
            <v>Дружба сыр плавленый, ванночка 45% ж, 200г ТМ Сыробогатов  Линия</v>
          </cell>
          <cell r="F272">
            <v>120</v>
          </cell>
        </row>
        <row r="273">
          <cell r="A273" t="str">
            <v>Жар-боллы с курочкой и сыром, ВЕС  ПОКОМ</v>
          </cell>
          <cell r="F273">
            <v>174.1</v>
          </cell>
        </row>
        <row r="274">
          <cell r="A274" t="str">
            <v>Жар-ладушки с мясом, картофелем и грибами. ВЕС  ПОКОМ</v>
          </cell>
          <cell r="F274">
            <v>59.2</v>
          </cell>
        </row>
        <row r="275">
          <cell r="A275" t="str">
            <v>Жар-ладушки с мясом. ВЕС  ПОКОМ</v>
          </cell>
          <cell r="F275">
            <v>258.10000000000002</v>
          </cell>
        </row>
        <row r="276">
          <cell r="A276" t="str">
            <v>Жар-ладушки с яблоком и грушей, ВЕС  ПОКОМ</v>
          </cell>
          <cell r="F276">
            <v>70.3</v>
          </cell>
        </row>
        <row r="277">
          <cell r="A277" t="str">
            <v>Жар-мени с картофелем и сочной грудинкой. ВЕС  ПОКОМ</v>
          </cell>
          <cell r="F277">
            <v>3.5</v>
          </cell>
        </row>
        <row r="278">
          <cell r="A278" t="str">
            <v>Карбонад Юбилейный термоус.пак.  СПК</v>
          </cell>
          <cell r="D278">
            <v>37.299999999999997</v>
          </cell>
          <cell r="F278">
            <v>37.299999999999997</v>
          </cell>
        </row>
        <row r="279">
          <cell r="A279" t="str">
            <v>Классика с/к 235 гр.шт. "Высокий вкус"  СПК</v>
          </cell>
          <cell r="D279">
            <v>127</v>
          </cell>
          <cell r="F279">
            <v>127</v>
          </cell>
        </row>
        <row r="280">
          <cell r="A280" t="str">
            <v>КЛБ С/В ВАЛЕТТА НАРЕЗ 85ГР МГА  Клин</v>
          </cell>
          <cell r="D280">
            <v>15</v>
          </cell>
          <cell r="F280">
            <v>15</v>
          </cell>
        </row>
        <row r="281">
          <cell r="A281" t="str">
            <v>КЛБ С/К БРАУНШВЕЙКСКАЯ ПОЛУСУХ. МЯСН. ПРОД.КАТ.А В/У 300 гр  Клин</v>
          </cell>
          <cell r="D281">
            <v>21</v>
          </cell>
          <cell r="F281">
            <v>21</v>
          </cell>
        </row>
        <row r="282">
          <cell r="A282" t="str">
            <v>КЛБ С/К ЗЕРНИСТАЯ МЯСН. ПРОД.КАТ.Б В/У 300 гр  Клин</v>
          </cell>
          <cell r="D282">
            <v>12</v>
          </cell>
          <cell r="F282">
            <v>12</v>
          </cell>
        </row>
        <row r="283">
          <cell r="A283" t="str">
            <v>КЛБ С/К ИСПАНСКАЯ 280г  Клин</v>
          </cell>
          <cell r="D283">
            <v>12</v>
          </cell>
          <cell r="F283">
            <v>15</v>
          </cell>
        </row>
        <row r="284">
          <cell r="A284" t="str">
            <v>КЛБ С/К ИТАЛЬЯНСКАЯ 300Г В/У МЯСН. ПРОД  Клин</v>
          </cell>
          <cell r="D284">
            <v>45</v>
          </cell>
          <cell r="F284">
            <v>45</v>
          </cell>
        </row>
        <row r="285">
          <cell r="A285" t="str">
            <v>КЛБ С/К КОНЬЯЧНАЯ 210Г В/У МЯСН ПРОД ЧК  Клин</v>
          </cell>
          <cell r="D285">
            <v>29</v>
          </cell>
          <cell r="F285">
            <v>32</v>
          </cell>
        </row>
        <row r="286">
          <cell r="A286" t="str">
            <v>КЛБ С/К КОПЧОЛЛИ КЛАССИЧЕСКИЕ 70Г МГА МЯСН ПРОД  Клин</v>
          </cell>
          <cell r="D286">
            <v>52</v>
          </cell>
          <cell r="F286">
            <v>52</v>
          </cell>
        </row>
        <row r="287">
          <cell r="A287" t="str">
            <v>КЛБ С/К МИНИ-САЛЯМИ 300 г  Клин</v>
          </cell>
          <cell r="D287">
            <v>13</v>
          </cell>
          <cell r="F287">
            <v>16</v>
          </cell>
        </row>
        <row r="288">
          <cell r="A288" t="str">
            <v>КЛБ С/К ПАРМЕ НАРЕЗ 85ГР МГА  Клин</v>
          </cell>
          <cell r="D288">
            <v>36</v>
          </cell>
          <cell r="F288">
            <v>36</v>
          </cell>
        </row>
        <row r="289">
          <cell r="A289" t="str">
            <v>КЛБ С/К САЛЬЧИЧОН 280Г В/У МЯСН ПРОД ЧК  Клин</v>
          </cell>
          <cell r="D289">
            <v>4</v>
          </cell>
          <cell r="F289">
            <v>4</v>
          </cell>
        </row>
        <row r="290">
          <cell r="A290" t="str">
            <v>КЛБ С/К САЛЯМИ ВЕНСКАЯ В/У 300Г  Клин</v>
          </cell>
          <cell r="D290">
            <v>33</v>
          </cell>
          <cell r="F290">
            <v>33</v>
          </cell>
        </row>
        <row r="291">
          <cell r="A291" t="str">
            <v>КЛБ С/К СЕРВЕЛАТ ЧЕРНЫЙ КАБАН 210Г В/У МЯСН ПРОД  Клин</v>
          </cell>
          <cell r="D291">
            <v>8</v>
          </cell>
          <cell r="F291">
            <v>8</v>
          </cell>
        </row>
        <row r="292">
          <cell r="A292" t="str">
            <v>КЛБ С/К СЕРВЕЛАТ ЧЕРНЫЙ КАБАН ВЕС В/У МЯСН ПРОД  Клин</v>
          </cell>
          <cell r="D292">
            <v>14</v>
          </cell>
          <cell r="F292">
            <v>14</v>
          </cell>
        </row>
        <row r="293">
          <cell r="A293" t="str">
            <v>КЛБ С/К ЧЕРНЫЙ КАБАН В/У 300ГР  Клин</v>
          </cell>
          <cell r="D293">
            <v>54</v>
          </cell>
          <cell r="F293">
            <v>54</v>
          </cell>
        </row>
        <row r="294">
          <cell r="A294" t="str">
            <v>Колб.Марочная с/к в/у  ВЕС МИКОЯН</v>
          </cell>
          <cell r="D294">
            <v>17</v>
          </cell>
          <cell r="F294">
            <v>17</v>
          </cell>
        </row>
        <row r="295">
          <cell r="A295" t="str">
            <v>Колб.Серв.Коньячный в/к срез термо шт 350г. МИКОЯН</v>
          </cell>
          <cell r="D295">
            <v>24</v>
          </cell>
          <cell r="F295">
            <v>24</v>
          </cell>
        </row>
        <row r="296">
          <cell r="A296" t="str">
            <v>Колб.Серв.Российский в/к термо.ВЕС МИКОЯН</v>
          </cell>
          <cell r="D296">
            <v>9</v>
          </cell>
          <cell r="F296">
            <v>9</v>
          </cell>
        </row>
        <row r="297">
          <cell r="A297" t="str">
            <v>Колб.Серв.Талинский в/к термо. ВЕС МИКОЯН</v>
          </cell>
          <cell r="D297">
            <v>19</v>
          </cell>
          <cell r="F297">
            <v>19</v>
          </cell>
        </row>
        <row r="298">
          <cell r="A298" t="str">
            <v>Колбаса Кремлевская с/к в/у. ВЕС МИКОЯН</v>
          </cell>
          <cell r="D298">
            <v>40</v>
          </cell>
          <cell r="F298">
            <v>40</v>
          </cell>
        </row>
        <row r="299">
          <cell r="A299" t="str">
            <v>Колбаски ПодПивасики оригинальные с/к 0,10 кг.шт. термофор.пак.  СПК</v>
          </cell>
          <cell r="D299">
            <v>647</v>
          </cell>
          <cell r="F299">
            <v>649</v>
          </cell>
        </row>
        <row r="300">
          <cell r="A300" t="str">
            <v>Колбаски ПодПивасики острые с/к 0,10 кг.шт. термофор.пак.  СПК</v>
          </cell>
          <cell r="D300">
            <v>657</v>
          </cell>
          <cell r="F300">
            <v>657</v>
          </cell>
        </row>
        <row r="301">
          <cell r="A301" t="str">
            <v>Колбаски ПодПивасики с сыром с/к 100 гр.шт. (в ср.защ.атм.)  СПК</v>
          </cell>
          <cell r="D301">
            <v>188</v>
          </cell>
          <cell r="F301">
            <v>188</v>
          </cell>
        </row>
        <row r="302">
          <cell r="A302" t="str">
            <v>Коньячная с/к 0,10 кг.шт. нарезка (лоток с ср.зад.атм.) "Высокий вкус"  СПК</v>
          </cell>
          <cell r="D302">
            <v>400</v>
          </cell>
          <cell r="F302">
            <v>400</v>
          </cell>
        </row>
        <row r="303">
          <cell r="A303" t="str">
            <v>Король сыров с аром топл мол сыр 40% ж, "Сыробогатов" 200г (флоупак)  Линия</v>
          </cell>
          <cell r="F303">
            <v>12</v>
          </cell>
        </row>
        <row r="304">
          <cell r="A304" t="str">
            <v>Король сыров с аром топл молока сыр 40% ж, 125г, фасованный, (нарезка), ТМ "Сыробогатов"  Линия</v>
          </cell>
          <cell r="F304">
            <v>36</v>
          </cell>
        </row>
        <row r="305">
          <cell r="A305" t="str">
            <v>Король сыров с ароматом топленого молока сыр, 40% ж (брус) ТМ "Сыробогатов", г. Орёл  Линия</v>
          </cell>
          <cell r="F305">
            <v>897.83500000000004</v>
          </cell>
        </row>
        <row r="306">
          <cell r="A306" t="str">
            <v>Король сыров со вкусом топлен.молока сыр плавл, ванночка 55%ж, 200г, Сыробогатов (180 суток) ЛИНИЯ</v>
          </cell>
          <cell r="F306">
            <v>156</v>
          </cell>
        </row>
        <row r="307">
          <cell r="A307" t="str">
            <v>Король сыров со вкусом топлен.молока сыр плавл. 50%ж, фольга 80г, ТМ Сыробогатов (150 суток) Линия</v>
          </cell>
          <cell r="F307">
            <v>1200</v>
          </cell>
        </row>
        <row r="308">
          <cell r="A308" t="str">
            <v>Король сыров со вкусом топленого молока сыр 40%ж, 180 г. фасованный «Сыробогатов»  Линия</v>
          </cell>
          <cell r="F308">
            <v>36</v>
          </cell>
        </row>
        <row r="309">
          <cell r="A309" t="str">
            <v>Король сыров со вкусом топленого молока сыр плавленый 45%ж,ТМ Сыробогатов,130 г слайсы  Линия</v>
          </cell>
          <cell r="F309">
            <v>36</v>
          </cell>
        </row>
        <row r="310">
          <cell r="A310" t="str">
            <v>Круггетсы с сырным соусом ТМ Горячая штучка 0,25 кг зам  ПОКОМ</v>
          </cell>
          <cell r="D310">
            <v>1</v>
          </cell>
          <cell r="F310">
            <v>447</v>
          </cell>
        </row>
        <row r="311">
          <cell r="A311" t="str">
            <v>Круггетсы сочные ТМ Горячая штучка ТС Круггетсы 0,25 кг зам  ПОКОМ</v>
          </cell>
          <cell r="D311">
            <v>409</v>
          </cell>
          <cell r="F311">
            <v>1126</v>
          </cell>
        </row>
        <row r="312">
          <cell r="A312" t="str">
            <v>Ла Фаворте с/в "Эликатессе" 140 гр.шт.  СПК</v>
          </cell>
          <cell r="D312">
            <v>90</v>
          </cell>
          <cell r="F312">
            <v>90</v>
          </cell>
        </row>
        <row r="313">
          <cell r="A313" t="str">
            <v>Ливерная Печеночная "Просто выгодно" 0,3 кг.шт.  СПК</v>
          </cell>
          <cell r="D313">
            <v>181</v>
          </cell>
          <cell r="F313">
            <v>181</v>
          </cell>
        </row>
        <row r="314">
          <cell r="A314" t="str">
            <v>Любительская вареная термоус.пак. "Высокий вкус"  СПК</v>
          </cell>
          <cell r="D314">
            <v>182</v>
          </cell>
          <cell r="F314">
            <v>332</v>
          </cell>
        </row>
        <row r="315">
          <cell r="A315" t="str">
            <v>Маасдам сыр 45% ж, 125г, фасованный, (нарезка), ТМ "Сыробогатов"  Линия</v>
          </cell>
          <cell r="F315">
            <v>24</v>
          </cell>
        </row>
        <row r="316">
          <cell r="A316" t="str">
            <v>Маасдам сыр плавленый 50% ж, фольга 80г, ТМ Сыробогатов (150 суток)  Линия</v>
          </cell>
          <cell r="F316">
            <v>600</v>
          </cell>
        </row>
        <row r="317">
          <cell r="A317" t="str">
            <v>Маасдам сыр плавленый, ванночка 50%ж, 200 г, ТМ Сыробогатов ( 180 суток)   ЛИНИЯ</v>
          </cell>
          <cell r="F317">
            <v>168</v>
          </cell>
        </row>
        <row r="318">
          <cell r="A318" t="str">
            <v>Маасдам сыр фасованный 45%ж (флоупак), "Сыробогатов" 200г  Линия</v>
          </cell>
          <cell r="F318">
            <v>12</v>
          </cell>
        </row>
        <row r="319">
          <cell r="A319" t="str">
            <v>Мини-сосиски в тесте "Фрайпики" 1,8кг ВЕС,  ПОКОМ</v>
          </cell>
          <cell r="F319">
            <v>179.12299999999999</v>
          </cell>
        </row>
        <row r="320">
          <cell r="A320" t="str">
            <v>Мини-сосиски в тесте "Фрайпики" 3,7кг ВЕС,  ПОКОМ</v>
          </cell>
          <cell r="F320">
            <v>91.6</v>
          </cell>
        </row>
        <row r="321">
          <cell r="A321" t="str">
            <v>Мясное ассорти сыр плавл. круг 130 г., 50%ж, ТМ Сыробогатов,  Линия</v>
          </cell>
          <cell r="F321">
            <v>60</v>
          </cell>
        </row>
        <row r="322">
          <cell r="A322" t="str">
            <v>Наггетсы из печи 0,25кг ТМ Вязанка ТС Няняггетсы Сливушки замор.  ПОКОМ</v>
          </cell>
          <cell r="D322">
            <v>5</v>
          </cell>
          <cell r="F322">
            <v>1471</v>
          </cell>
        </row>
        <row r="323">
          <cell r="A323" t="str">
            <v>Наггетсы Нагетосы Сочная курочка ТМ Горячая штучка 0,25 кг зам  ПОКОМ</v>
          </cell>
          <cell r="D323">
            <v>3</v>
          </cell>
          <cell r="F323">
            <v>1578</v>
          </cell>
        </row>
        <row r="324">
          <cell r="A324" t="str">
            <v>Наггетсы с индейкой 0,25кг ТМ Вязанка ТС Няняггетсы Сливушки НД2 замор.  ПОКОМ</v>
          </cell>
          <cell r="D324">
            <v>3</v>
          </cell>
          <cell r="F324">
            <v>1442</v>
          </cell>
        </row>
        <row r="325">
          <cell r="A325" t="str">
            <v>Наггетсы хрустящие п/ф ВЕС ПОКОМ</v>
          </cell>
          <cell r="F325">
            <v>345</v>
          </cell>
        </row>
        <row r="326">
          <cell r="A326" t="str">
            <v>Новосибирская с/к 0,10 кг.шт. нарезка (лоток с ср.защ.атм.) "Высокий вкус"  СПК</v>
          </cell>
          <cell r="D326">
            <v>415</v>
          </cell>
          <cell r="F326">
            <v>415</v>
          </cell>
        </row>
        <row r="327">
          <cell r="A327" t="str">
            <v>Окорок Черный Кабан, 95г (нар), Категории А  Клин</v>
          </cell>
          <cell r="D327">
            <v>39</v>
          </cell>
          <cell r="F327">
            <v>39</v>
          </cell>
        </row>
        <row r="328">
          <cell r="A328" t="str">
            <v>Оригинальная с перцем с/к  СПК</v>
          </cell>
          <cell r="D328">
            <v>436.9</v>
          </cell>
          <cell r="F328">
            <v>686.9</v>
          </cell>
        </row>
        <row r="329">
          <cell r="A329" t="str">
            <v>Особая вареная  СПК</v>
          </cell>
          <cell r="D329">
            <v>19</v>
          </cell>
          <cell r="F329">
            <v>19</v>
          </cell>
        </row>
        <row r="330">
          <cell r="A330" t="str">
            <v>Пекантино с/в "Эликатессе" 0,10 кг.шт. нарезка (лоток с.ср.защ.атм.)  СПК</v>
          </cell>
          <cell r="D330">
            <v>418</v>
          </cell>
          <cell r="F330">
            <v>418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10</v>
          </cell>
        </row>
        <row r="332">
          <cell r="A332" t="str">
            <v>Пельмени Grandmeni со сливочным маслом Горячая штучка 0,75 кг ПОКОМ</v>
          </cell>
          <cell r="F332">
            <v>431</v>
          </cell>
        </row>
        <row r="333">
          <cell r="A333" t="str">
            <v>Пельмени Бигбули #МЕГАВКУСИЩЕ с сочной грудинкой 0,43 кг  ПОКОМ</v>
          </cell>
          <cell r="F333">
            <v>124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2</v>
          </cell>
          <cell r="F334">
            <v>1005</v>
          </cell>
        </row>
        <row r="335">
          <cell r="A335" t="str">
            <v>Пельмени Бигбули с мясом, Горячая штучка 0,43кг  ПОКОМ</v>
          </cell>
          <cell r="F335">
            <v>92</v>
          </cell>
        </row>
        <row r="336">
          <cell r="A336" t="str">
            <v>Пельмени Бигбули с мясом, Горячая штучка 0,9кг  ПОКОМ</v>
          </cell>
          <cell r="D336">
            <v>1952</v>
          </cell>
          <cell r="F336">
            <v>2271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D337">
            <v>2</v>
          </cell>
          <cell r="F337">
            <v>1404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F338">
            <v>237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2</v>
          </cell>
          <cell r="F339">
            <v>1054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3</v>
          </cell>
          <cell r="F340">
            <v>869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10</v>
          </cell>
          <cell r="F341">
            <v>1462.001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3</v>
          </cell>
          <cell r="F342">
            <v>2669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4</v>
          </cell>
          <cell r="F343">
            <v>1057</v>
          </cell>
        </row>
        <row r="344">
          <cell r="A344" t="str">
            <v>Пельмени Быстромени сфера, ВЕС  ПОКОМ</v>
          </cell>
          <cell r="F344">
            <v>5</v>
          </cell>
        </row>
        <row r="345">
          <cell r="A345" t="str">
            <v>Пельмени Левантские ТМ Особый рецепт 0,8 кг  ПОКОМ</v>
          </cell>
          <cell r="F345">
            <v>9</v>
          </cell>
        </row>
        <row r="346">
          <cell r="A346" t="str">
            <v>Пельмени Мясорубские ТМ Стародворье фоупак равиоли 0,7 кг  ПОКОМ</v>
          </cell>
          <cell r="D346">
            <v>5</v>
          </cell>
          <cell r="F346">
            <v>1613</v>
          </cell>
        </row>
        <row r="347">
          <cell r="A347" t="str">
            <v>Пельмени Отборные из свинины и говядины 0,9 кг ТМ Стародворье ТС Медвежье ушко  ПОКОМ</v>
          </cell>
          <cell r="D347">
            <v>3</v>
          </cell>
          <cell r="F347">
            <v>253</v>
          </cell>
        </row>
        <row r="348">
          <cell r="A348" t="str">
            <v>Пельмени Отборные с говядиной 0,9 кг НОВА ТМ Стародворье ТС Медвежье ушко  ПОКОМ</v>
          </cell>
          <cell r="F348">
            <v>23</v>
          </cell>
        </row>
        <row r="349">
          <cell r="A349" t="str">
            <v>Пельмени Отборные с говядиной и свининой 0,43 кг ТМ Стародворье ТС Медвежье ушко</v>
          </cell>
          <cell r="F349">
            <v>18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F350">
            <v>590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F351">
            <v>754</v>
          </cell>
        </row>
        <row r="352">
          <cell r="A352" t="str">
            <v>Пельмени Сочные сфера 0,9 кг ТМ Стародворье ПОКОМ</v>
          </cell>
          <cell r="F352">
            <v>784</v>
          </cell>
        </row>
        <row r="353">
          <cell r="A353" t="str">
            <v>Пипперони с/к "Эликатессе" 0,10 кг.шт.  СПК</v>
          </cell>
          <cell r="D353">
            <v>402</v>
          </cell>
          <cell r="F353">
            <v>402</v>
          </cell>
        </row>
        <row r="354">
          <cell r="A354" t="str">
            <v>По-Австрийски с/к 260 гр.шт. "Высокий вкус"  СПК</v>
          </cell>
          <cell r="D354">
            <v>119</v>
          </cell>
          <cell r="F354">
            <v>119</v>
          </cell>
        </row>
        <row r="355">
          <cell r="A355" t="str">
            <v>Покровская вареная 0,47 кг шт.  СПК</v>
          </cell>
          <cell r="D355">
            <v>42</v>
          </cell>
          <cell r="F355">
            <v>42</v>
          </cell>
        </row>
        <row r="356">
          <cell r="A356" t="str">
            <v>Праздничная с/к "Сибирский стандарт" 560 гр.шт.  СПК</v>
          </cell>
          <cell r="D356">
            <v>2988</v>
          </cell>
          <cell r="F356">
            <v>4048</v>
          </cell>
        </row>
        <row r="357">
          <cell r="A357" t="str">
            <v>Российский сыр 50% ж, 125г, фасованный, (нарезка), ТМ "Сыробогатов"  Линия</v>
          </cell>
          <cell r="F357">
            <v>36</v>
          </cell>
        </row>
        <row r="358">
          <cell r="A358" t="str">
            <v>Российский сыр 50% ж, 180 г, фасованный Сыробогатов   Линия</v>
          </cell>
          <cell r="F358">
            <v>12</v>
          </cell>
        </row>
        <row r="359">
          <cell r="A359" t="str">
            <v>С беконом сыр плав, 200г, ванночка 50%ж, ТМ Сыробогатов (180 суток)  Линия</v>
          </cell>
          <cell r="F359">
            <v>156</v>
          </cell>
        </row>
        <row r="360">
          <cell r="A360" t="str">
            <v>С ветчиной сыр плав, 130г слайсы, 45%ж, ТМ Сыробогатов  Линия</v>
          </cell>
          <cell r="F360">
            <v>60</v>
          </cell>
        </row>
        <row r="361">
          <cell r="A361" t="str">
            <v>С ветчиной сыр плавл. круг 130 г 50% ж, ТМ Сыробогатов, (180 суток)  Линия</v>
          </cell>
          <cell r="F361">
            <v>60</v>
          </cell>
        </row>
        <row r="362">
          <cell r="A362" t="str">
            <v>С ветчиной сыр плавленый 50% ж, фольга 80г, ТМ Сыробогатов (150 суток)  Линия</v>
          </cell>
          <cell r="F362">
            <v>792</v>
          </cell>
        </row>
        <row r="363">
          <cell r="A363" t="str">
            <v>С ветчиной сыр плавленый, ванночка 50% ж, 200 гр, Сыробогатов (180 суток)   ЛИНИЯ</v>
          </cell>
          <cell r="F363">
            <v>240</v>
          </cell>
        </row>
        <row r="364">
          <cell r="A364" t="str">
            <v>С грибами сыр плав, 130 г слайсы, 45%ж, ТМ Сыробогатов  Линия</v>
          </cell>
          <cell r="F364">
            <v>36</v>
          </cell>
        </row>
        <row r="365">
          <cell r="A365" t="str">
            <v>С грибами сыр плавленый 50% ж, фольга 80г, ТМ Сыробогатов (150 суток)  Линия</v>
          </cell>
          <cell r="F365">
            <v>720</v>
          </cell>
        </row>
        <row r="366">
          <cell r="A366" t="str">
            <v>С грибами сыр плавленый 50% ж,ТМ Сыробогатов, круг 130 г. (180 суток)  Линия</v>
          </cell>
          <cell r="F366">
            <v>60</v>
          </cell>
        </row>
        <row r="367">
          <cell r="A367" t="str">
            <v>С грибами сыр плавленый 50%ж, ванночка 200г, ТМ Сыробогатов (180 суток) ЛИНИЯ</v>
          </cell>
          <cell r="F367">
            <v>156</v>
          </cell>
        </row>
        <row r="368">
          <cell r="A368" t="str">
            <v>С зеленью сыр плавленый, ванночка 50% ж, 200г, ТМ Сыробогатов (180 суток)  Линия</v>
          </cell>
          <cell r="F368">
            <v>156</v>
          </cell>
        </row>
        <row r="369">
          <cell r="A369" t="str">
            <v>Салями Трюфель с/в "Эликатессе" 0,16 кг.шт.  СПК</v>
          </cell>
          <cell r="D369">
            <v>128</v>
          </cell>
          <cell r="F369">
            <v>128</v>
          </cell>
        </row>
        <row r="370">
          <cell r="A370" t="str">
            <v>Салями Финская с/к 235 гр.шт. "Высокий вкус"  СПК</v>
          </cell>
          <cell r="D370">
            <v>114</v>
          </cell>
          <cell r="F370">
            <v>114</v>
          </cell>
        </row>
        <row r="371">
          <cell r="A371" t="str">
            <v>Сардельки "Докторские" (черева) ( в ср.защ.атм.) 1.0 кг. "Высокий вкус"  СПК</v>
          </cell>
          <cell r="D371">
            <v>163</v>
          </cell>
          <cell r="F371">
            <v>163</v>
          </cell>
        </row>
        <row r="372">
          <cell r="A372" t="str">
            <v>Сардельки из говядины (черева) (в ср.защ.атм.) "Высокий вкус"  СПК</v>
          </cell>
          <cell r="D372">
            <v>149</v>
          </cell>
          <cell r="F372">
            <v>249</v>
          </cell>
        </row>
        <row r="373">
          <cell r="A373" t="str">
            <v>Сардельки из свинины (черева) ( в ср.защ.атм) "Высокий вкус"  СПК</v>
          </cell>
          <cell r="D373">
            <v>18</v>
          </cell>
          <cell r="F373">
            <v>18</v>
          </cell>
        </row>
        <row r="374">
          <cell r="A374" t="str">
            <v>Семейная с чесночком вареная (СПК+СКМ)  СПК</v>
          </cell>
          <cell r="D374">
            <v>1000</v>
          </cell>
          <cell r="F374">
            <v>1000</v>
          </cell>
        </row>
        <row r="375">
          <cell r="A375" t="str">
            <v>Семейная с чесночком Экстра вареная  СПК</v>
          </cell>
          <cell r="D375">
            <v>92</v>
          </cell>
          <cell r="F375">
            <v>92</v>
          </cell>
        </row>
        <row r="376">
          <cell r="A376" t="str">
            <v>Семейная с чесночком Экстра вареная 0,5 кг.шт.  СПК</v>
          </cell>
          <cell r="D376">
            <v>25</v>
          </cell>
          <cell r="F376">
            <v>25</v>
          </cell>
        </row>
        <row r="377">
          <cell r="A377" t="str">
            <v>Сервелат мелкозернистый в/к 0,5 кг.шт. термоус.пак. "Высокий вкус"  СПК</v>
          </cell>
          <cell r="D377">
            <v>79</v>
          </cell>
          <cell r="F377">
            <v>79</v>
          </cell>
        </row>
        <row r="378">
          <cell r="A378" t="str">
            <v>Сервелат Финский в/к 0,38 кг.шт. термофор.пак.  СПК</v>
          </cell>
          <cell r="D378">
            <v>53</v>
          </cell>
          <cell r="F378">
            <v>53</v>
          </cell>
        </row>
        <row r="379">
          <cell r="A379" t="str">
            <v>Сервелат Фирменный в/к 0,10 кг.шт. нарезка (лоток с ср.защ.атм.)  СПК</v>
          </cell>
          <cell r="D379">
            <v>125</v>
          </cell>
          <cell r="F379">
            <v>125</v>
          </cell>
        </row>
        <row r="380">
          <cell r="A380" t="str">
            <v>Сибирская особая с/к 0,10 кг.шт. нарезка (лоток с ср.защ.атм.)  СПК</v>
          </cell>
          <cell r="D380">
            <v>534</v>
          </cell>
          <cell r="F380">
            <v>534</v>
          </cell>
        </row>
        <row r="381">
          <cell r="A381" t="str">
            <v>Сибирская особая с/к 0,235 кг шт.  СПК</v>
          </cell>
          <cell r="D381">
            <v>301</v>
          </cell>
          <cell r="F381">
            <v>301</v>
          </cell>
        </row>
        <row r="382">
          <cell r="A382" t="str">
            <v>Славянская п/к 0,38 кг шт.термофор.пак.  СПК</v>
          </cell>
          <cell r="D382">
            <v>14</v>
          </cell>
          <cell r="F382">
            <v>14</v>
          </cell>
        </row>
        <row r="383">
          <cell r="A383" t="str">
            <v>Сливочный плав. продукт с сыром, 80 г (фольга), 45% ж, ТМ СВЕЖАЯ МАРКА  Линия</v>
          </cell>
          <cell r="F383">
            <v>96</v>
          </cell>
        </row>
        <row r="384">
          <cell r="A384" t="str">
            <v>Сливочный плавленый продукт 60% ж, 180 г, ТМ Свежая марка  Линия</v>
          </cell>
          <cell r="F384">
            <v>96</v>
          </cell>
        </row>
        <row r="385">
          <cell r="A385" t="str">
            <v>Сливочный плавленый продукт 60% ж, 350 г, ТМ Свежая марка  Линия</v>
          </cell>
          <cell r="F385">
            <v>8</v>
          </cell>
        </row>
        <row r="386">
          <cell r="A386" t="str">
            <v>Сливочный сыр 50% ж, 125г, фасованный (нарезка), ТМ "Сыробогатов"  Линия</v>
          </cell>
          <cell r="F386">
            <v>36</v>
          </cell>
        </row>
        <row r="387">
          <cell r="A387" t="str">
            <v>Сливочный сыр 50%ж, 180г. фасованный "Сыробогатов"  Линия</v>
          </cell>
          <cell r="F387">
            <v>36</v>
          </cell>
        </row>
        <row r="388">
          <cell r="A388" t="str">
            <v>Сливочный сыр плав, 130 г слайсы, 45%ж, ТМ Сыробогатов  Линия</v>
          </cell>
          <cell r="F388">
            <v>108</v>
          </cell>
        </row>
        <row r="389">
          <cell r="A389" t="str">
            <v>Сливочный сыр плав, 200г, ванночка, 50%ж, ТМ Сыробогатов (180 суток)  Линия</v>
          </cell>
          <cell r="F389">
            <v>240</v>
          </cell>
        </row>
        <row r="390">
          <cell r="A390" t="str">
            <v>Сливочный сыр плавленый 50% ж, фольга 80г, ТМ Сыробогатов (150 суток)  Линия</v>
          </cell>
          <cell r="F390">
            <v>1992</v>
          </cell>
        </row>
        <row r="391">
          <cell r="A391" t="str">
            <v>Сливочный сыр плавленый 50%, ж.ТМ Сыробогатов, круг 130 г. (180 суток)  Линия</v>
          </cell>
          <cell r="F391">
            <v>120</v>
          </cell>
        </row>
        <row r="392">
          <cell r="A392" t="str">
            <v>Сливочный сыр фасованный 50%ж, "Сыробогатов" 200г (флоупак)  Линия</v>
          </cell>
          <cell r="F392">
            <v>12</v>
          </cell>
        </row>
        <row r="393">
          <cell r="A393" t="str">
            <v>Сливочный сыр, 50% ж (брус), ТМ "Сыробогатов", г. Орёл  Линия</v>
          </cell>
          <cell r="F393">
            <v>274.64</v>
          </cell>
        </row>
        <row r="394">
          <cell r="A394" t="str">
            <v>Сметанковый сыр 50% ж, 180 г, фасованный Сыробогатов   Линия</v>
          </cell>
          <cell r="F394">
            <v>36</v>
          </cell>
        </row>
        <row r="395">
          <cell r="A395" t="str">
            <v>Сметанковый сыр 50%ж, 200г, фасованный "Сыробогатов" (флоупак)  Линия</v>
          </cell>
          <cell r="F395">
            <v>12</v>
          </cell>
        </row>
        <row r="396">
          <cell r="A396" t="str">
            <v>Сметанковый сыр, 50% ж (брус), ТМ "Сыробогатов", г. Орёл  Линия</v>
          </cell>
          <cell r="F396">
            <v>126.96</v>
          </cell>
        </row>
        <row r="397">
          <cell r="A397" t="str">
            <v>Снеки  ЖАР-мени ВЕС. рубленые в тесте замор.  ПОКОМ</v>
          </cell>
          <cell r="F397">
            <v>315.101</v>
          </cell>
        </row>
        <row r="398">
          <cell r="A398" t="str">
            <v>Со вкусом ветчины плавленый продукт 55% ж, 180 г ТМ Свежая марка  Линия</v>
          </cell>
          <cell r="F398">
            <v>144</v>
          </cell>
        </row>
        <row r="399">
          <cell r="A399" t="str">
            <v>Со вкусом грибов плавленый продукт 55% ж, 180 г ТМ Свежая марка  Линия</v>
          </cell>
          <cell r="F399">
            <v>96</v>
          </cell>
        </row>
        <row r="400">
          <cell r="A400" t="str">
            <v>СОС МОЛОЧНЫЕ 470Г МГА МЯСН. ПРОД.КАТ.Б  Клин</v>
          </cell>
          <cell r="D400">
            <v>24</v>
          </cell>
          <cell r="F400">
            <v>24</v>
          </cell>
        </row>
        <row r="401">
          <cell r="A401" t="str">
            <v>Сосис.Кремлевские защ сред. ВЕС МИКОЯН</v>
          </cell>
          <cell r="D401">
            <v>7</v>
          </cell>
          <cell r="F401">
            <v>7</v>
          </cell>
        </row>
        <row r="402">
          <cell r="A402" t="str">
            <v>Сосиски "Баварские" 0,36 кг.шт. вак.упак.  СПК</v>
          </cell>
          <cell r="D402">
            <v>34</v>
          </cell>
          <cell r="F402">
            <v>34</v>
          </cell>
        </row>
        <row r="403">
          <cell r="A403" t="str">
            <v>Сосиски "БОЛЬШАЯ сосиска" "Сибирский стандарт" (лоток с ср.защ.атм.)  СПК</v>
          </cell>
          <cell r="D403">
            <v>696</v>
          </cell>
          <cell r="F403">
            <v>696</v>
          </cell>
        </row>
        <row r="404">
          <cell r="A404" t="str">
            <v>Сосиски "Молочные" 0,36 кг.шт. вак.упак.  СПК</v>
          </cell>
          <cell r="D404">
            <v>36</v>
          </cell>
          <cell r="F404">
            <v>36</v>
          </cell>
        </row>
        <row r="405">
          <cell r="A405" t="str">
            <v>Сосиски Мусульманские "Просто выгодно" (в ср.защ.атм.)  СПК</v>
          </cell>
          <cell r="D405">
            <v>59</v>
          </cell>
          <cell r="F405">
            <v>159</v>
          </cell>
        </row>
        <row r="406">
          <cell r="A406" t="str">
            <v>Сосиски Оригинальные ТМ Стародворье  0,33 кг.  ПОКОМ</v>
          </cell>
          <cell r="F406">
            <v>5</v>
          </cell>
        </row>
        <row r="407">
          <cell r="A407" t="str">
            <v>Сосиски Сливушки #нежнушки ТМ Вязанка  0,33 кг.  ПОКОМ</v>
          </cell>
          <cell r="F407">
            <v>5</v>
          </cell>
        </row>
        <row r="408">
          <cell r="A408" t="str">
            <v>Сосиски Хот-дог ВЕС (лоток с ср.защ.атм.)   СПК</v>
          </cell>
          <cell r="D408">
            <v>6</v>
          </cell>
          <cell r="F408">
            <v>6</v>
          </cell>
        </row>
        <row r="409">
          <cell r="A409" t="str">
            <v>Сыр "Пармезан" 40% колотый 100 гр  ОСТАНКИНО</v>
          </cell>
          <cell r="D409">
            <v>8</v>
          </cell>
          <cell r="F409">
            <v>8</v>
          </cell>
        </row>
        <row r="410">
          <cell r="A410" t="str">
            <v>Сыр "Пармезан" 40% кусок 180 гр  ОСТАНКИНО</v>
          </cell>
          <cell r="D410">
            <v>61</v>
          </cell>
          <cell r="F410">
            <v>61</v>
          </cell>
        </row>
        <row r="411">
          <cell r="A411" t="str">
            <v>Сыр Боккончини копченый 40% 100 гр.  ОСТАНКИНО</v>
          </cell>
          <cell r="D411">
            <v>99</v>
          </cell>
          <cell r="F411">
            <v>99</v>
          </cell>
        </row>
        <row r="412">
          <cell r="A412" t="str">
            <v>Сыр Папа Может Гауда  45% 200гр     Останкино</v>
          </cell>
          <cell r="D412">
            <v>568</v>
          </cell>
          <cell r="F412">
            <v>568</v>
          </cell>
        </row>
        <row r="413">
          <cell r="A413" t="str">
            <v>Сыр Папа Может Гауда  45% вес     Останкино</v>
          </cell>
          <cell r="D413">
            <v>22</v>
          </cell>
          <cell r="F413">
            <v>22</v>
          </cell>
        </row>
        <row r="414">
          <cell r="A414" t="str">
            <v>Сыр Папа Может Гауда 48%, нарез, 125г (9 шт)  Останкино</v>
          </cell>
          <cell r="D414">
            <v>2</v>
          </cell>
          <cell r="F414">
            <v>2</v>
          </cell>
        </row>
        <row r="415">
          <cell r="A415" t="str">
            <v>Сыр Папа Может Голландский  45% 200гр     Останкино</v>
          </cell>
          <cell r="D415">
            <v>381</v>
          </cell>
          <cell r="F415">
            <v>381</v>
          </cell>
        </row>
        <row r="416">
          <cell r="A416" t="str">
            <v>Сыр Папа Может Голландский  45% вес      Останкино</v>
          </cell>
          <cell r="D416">
            <v>51.5</v>
          </cell>
          <cell r="F416">
            <v>51.5</v>
          </cell>
        </row>
        <row r="417">
          <cell r="A417" t="str">
            <v>Сыр Папа Может Голландский 45%, нарез, 125г (9 шт)  Останкино</v>
          </cell>
          <cell r="D417">
            <v>3</v>
          </cell>
          <cell r="F417">
            <v>3</v>
          </cell>
        </row>
        <row r="418">
          <cell r="A418" t="str">
            <v>Сыр Папа Может Министерский 45% 200г  Останкино</v>
          </cell>
          <cell r="D418">
            <v>2</v>
          </cell>
          <cell r="F418">
            <v>2</v>
          </cell>
        </row>
        <row r="419">
          <cell r="A419" t="str">
            <v>Сыр Папа Может Папин завтрак 45%, нарезка 125г  Останкино</v>
          </cell>
          <cell r="D419">
            <v>1</v>
          </cell>
          <cell r="F419">
            <v>1</v>
          </cell>
        </row>
        <row r="420">
          <cell r="A420" t="str">
            <v>Сыр Папа Может Папин Завтрак 50% 200г  Останкино</v>
          </cell>
          <cell r="D420">
            <v>7</v>
          </cell>
          <cell r="F420">
            <v>7</v>
          </cell>
        </row>
        <row r="421">
          <cell r="A421" t="str">
            <v>Сыр Папа Может Российский  50% 200гр    Останкино</v>
          </cell>
          <cell r="D421">
            <v>421</v>
          </cell>
          <cell r="F421">
            <v>421</v>
          </cell>
        </row>
        <row r="422">
          <cell r="A422" t="str">
            <v>Сыр Папа Может Российский  50% вес    Останкино</v>
          </cell>
          <cell r="D422">
            <v>111</v>
          </cell>
          <cell r="F422">
            <v>111</v>
          </cell>
        </row>
        <row r="423">
          <cell r="A423" t="str">
            <v>Сыр Папа Может Российский 50%, нарезка 125г  Останкино</v>
          </cell>
          <cell r="D423">
            <v>66</v>
          </cell>
          <cell r="F423">
            <v>66</v>
          </cell>
        </row>
        <row r="424">
          <cell r="A424" t="str">
            <v>Сыр Папа Может Сливочный со вкусом.топл.молока 50% вес (=3,5кг)  Останкино</v>
          </cell>
          <cell r="D424">
            <v>162</v>
          </cell>
          <cell r="F424">
            <v>162</v>
          </cell>
        </row>
        <row r="425">
          <cell r="A425" t="str">
            <v>Сыр Папа Может Тильзитер   45% 200гр     Останкино</v>
          </cell>
          <cell r="D425">
            <v>616</v>
          </cell>
          <cell r="F425">
            <v>616</v>
          </cell>
        </row>
        <row r="426">
          <cell r="A426" t="str">
            <v>Сыр Папа Может Тильзитер   45% вес      Останкино</v>
          </cell>
          <cell r="D426">
            <v>97</v>
          </cell>
          <cell r="F426">
            <v>97</v>
          </cell>
        </row>
        <row r="427">
          <cell r="A427" t="str">
            <v>Сыр Папа Может Тильзитер 50%, нарезка 125г  Останкино</v>
          </cell>
          <cell r="D427">
            <v>2</v>
          </cell>
          <cell r="F427">
            <v>2</v>
          </cell>
        </row>
        <row r="428">
          <cell r="A428" t="str">
            <v>Сыр Папа Может Эдам 45% вес (=3,5кг)  Останкино</v>
          </cell>
          <cell r="D428">
            <v>10.5</v>
          </cell>
          <cell r="F428">
            <v>10.5</v>
          </cell>
        </row>
        <row r="429">
          <cell r="A429" t="str">
            <v>Сыр Плавл. Сливочный 55% 190гр  Останкино</v>
          </cell>
          <cell r="D429">
            <v>76</v>
          </cell>
          <cell r="F429">
            <v>76</v>
          </cell>
        </row>
        <row r="430">
          <cell r="A430" t="str">
            <v>Сыр плавленый "Маасдам" 45%ж,ТМ Сыробогатов,130 г, слайсы, 180 суток  Линия</v>
          </cell>
          <cell r="F430">
            <v>84</v>
          </cell>
        </row>
        <row r="431">
          <cell r="A431" t="str">
            <v>Сыр рассольный жирный Чечил 45% 100 гр  ОСТАНКИНО</v>
          </cell>
          <cell r="D431">
            <v>134</v>
          </cell>
          <cell r="F431">
            <v>134</v>
          </cell>
        </row>
        <row r="432">
          <cell r="A432" t="str">
            <v>Сыр рассольный жирный Чечил копченый 45% 100 гр  ОСТАНКИНО</v>
          </cell>
          <cell r="D432">
            <v>153</v>
          </cell>
          <cell r="F432">
            <v>153</v>
          </cell>
        </row>
        <row r="433">
          <cell r="A433" t="str">
            <v>Сыр Скаморца свежий 40% 100 гр.  ОСТАНКИНО</v>
          </cell>
          <cell r="D433">
            <v>35</v>
          </cell>
          <cell r="F433">
            <v>35</v>
          </cell>
        </row>
        <row r="434">
          <cell r="A434" t="str">
            <v>Сыр Творож. с Зеленью 140 гр.  ОСТАНКИНО</v>
          </cell>
          <cell r="D434">
            <v>44</v>
          </cell>
          <cell r="F434">
            <v>44</v>
          </cell>
        </row>
        <row r="435">
          <cell r="A435" t="str">
            <v>Сыр Творож. Сливочный 140 гр  ОСТАНКИНО</v>
          </cell>
          <cell r="D435">
            <v>62</v>
          </cell>
          <cell r="F435">
            <v>62</v>
          </cell>
        </row>
        <row r="436">
          <cell r="A436" t="str">
            <v>Сыч/Прод Коровино Российский 50% 200г НОВАЯ СЗМЖ  ОСТАНКИНО</v>
          </cell>
          <cell r="D436">
            <v>182</v>
          </cell>
          <cell r="F436">
            <v>182</v>
          </cell>
        </row>
        <row r="437">
          <cell r="A437" t="str">
            <v>Сыч/Прод Коровино Российский Оригин 50% ВЕС НОВАЯ (5 кг)  ОСТАНКИНО</v>
          </cell>
          <cell r="D437">
            <v>270</v>
          </cell>
          <cell r="F437">
            <v>270</v>
          </cell>
        </row>
        <row r="438">
          <cell r="A438" t="str">
            <v>Сыч/Прод Коровино Тильзитер 50% 200г НОВАЯ СЗМЖ  ОСТАНКИНО</v>
          </cell>
          <cell r="D438">
            <v>146</v>
          </cell>
          <cell r="F438">
            <v>146</v>
          </cell>
        </row>
        <row r="439">
          <cell r="A439" t="str">
            <v>Сыч/Прод Коровино Тильзитер Оригин 50% ВЕС НОВАЯ (5 кг брус) СЗМЖ  ОСТАНКИНО</v>
          </cell>
          <cell r="D439">
            <v>115</v>
          </cell>
          <cell r="F439">
            <v>115</v>
          </cell>
        </row>
        <row r="440">
          <cell r="A440" t="str">
            <v>Тильзитер сыр фасованный 45% ж, 125г, фасованый (нарезка) ТМ"Сыробогатов"  Линия</v>
          </cell>
          <cell r="F440">
            <v>24</v>
          </cell>
        </row>
        <row r="441">
          <cell r="A441" t="str">
            <v>Торо Неро с/в "Эликатессе" 140 гр.шт.  СПК</v>
          </cell>
          <cell r="D441">
            <v>47</v>
          </cell>
          <cell r="F441">
            <v>47</v>
          </cell>
        </row>
        <row r="442">
          <cell r="A442" t="str">
            <v>Уши свиные копченые к пиву 0,15кг нар. д/ф шт.  СПК</v>
          </cell>
          <cell r="D442">
            <v>54</v>
          </cell>
          <cell r="F442">
            <v>54</v>
          </cell>
        </row>
        <row r="443">
          <cell r="A443" t="str">
            <v>Фестивальная с/к 0,10 кг.шт. нарезка (лоток с ср.защ.атм.)  СПК</v>
          </cell>
          <cell r="D443">
            <v>600</v>
          </cell>
          <cell r="F443">
            <v>600</v>
          </cell>
        </row>
        <row r="444">
          <cell r="A444" t="str">
            <v>Фестивальная с/к 0,235 кг.шт.  СПК</v>
          </cell>
          <cell r="D444">
            <v>665</v>
          </cell>
          <cell r="F444">
            <v>665</v>
          </cell>
        </row>
        <row r="445">
          <cell r="A445" t="str">
            <v>Фестивальная с/к ВЕС   СПК</v>
          </cell>
          <cell r="D445">
            <v>53.9</v>
          </cell>
          <cell r="F445">
            <v>53.9</v>
          </cell>
        </row>
        <row r="446">
          <cell r="A446" t="str">
            <v>Фиетта классическая плавленый продукт, 55% ж, ТМ Сыробогатов, 200 г (ванночка)  Линия</v>
          </cell>
          <cell r="F446">
            <v>12</v>
          </cell>
        </row>
        <row r="447">
          <cell r="A447" t="str">
            <v>Фуэт с/в "Эликатессе" 160 гр.шт.  СПК</v>
          </cell>
          <cell r="D447">
            <v>99</v>
          </cell>
          <cell r="F447">
            <v>99</v>
          </cell>
        </row>
        <row r="448">
          <cell r="A448" t="str">
            <v>Хинкали Классические хинкали ВЕС,  ПОКОМ</v>
          </cell>
          <cell r="F448">
            <v>80</v>
          </cell>
        </row>
        <row r="449">
          <cell r="A449" t="str">
            <v>Хотстеры ТМ Горячая штучка ТС Хотстеры 0,25 кг зам  ПОКОМ</v>
          </cell>
          <cell r="D449">
            <v>1201</v>
          </cell>
          <cell r="F449">
            <v>2559</v>
          </cell>
        </row>
        <row r="450">
          <cell r="A450" t="str">
            <v>Хрустящие крылышки острые к пиву ТМ Горячая штучка 0,3кг зам  ПОКОМ</v>
          </cell>
          <cell r="F450">
            <v>106</v>
          </cell>
        </row>
        <row r="451">
          <cell r="A451" t="str">
            <v>Хрустящие крылышки ТМ Горячая штучка 0,3 кг зам  ПОКОМ</v>
          </cell>
          <cell r="D451">
            <v>1</v>
          </cell>
          <cell r="F451">
            <v>144</v>
          </cell>
        </row>
        <row r="452">
          <cell r="A452" t="str">
            <v>Хрустящие крылышки. В панировке куриные жареные.ВЕС  ПОКОМ</v>
          </cell>
          <cell r="F452">
            <v>21.2</v>
          </cell>
        </row>
        <row r="453">
          <cell r="A453" t="str">
            <v>Чебупай сочное яблоко ТМ Горячая штучка 0,2 кг зам.  ПОКОМ</v>
          </cell>
          <cell r="D453">
            <v>4</v>
          </cell>
          <cell r="F453">
            <v>143</v>
          </cell>
        </row>
        <row r="454">
          <cell r="A454" t="str">
            <v>Чебупай спелая вишня ТМ Горячая штучка 0,2 кг зам.  ПОКОМ</v>
          </cell>
          <cell r="D454">
            <v>3</v>
          </cell>
          <cell r="F454">
            <v>272</v>
          </cell>
        </row>
        <row r="455">
          <cell r="A455" t="str">
            <v>Чебупели Курочка гриль ТМ Горячая штучка, 0,3 кг зам  ПОКОМ</v>
          </cell>
          <cell r="D455">
            <v>1</v>
          </cell>
          <cell r="F455">
            <v>150</v>
          </cell>
        </row>
        <row r="456">
          <cell r="A456" t="str">
            <v>Чебупицца курочка по-итальянски Горячая штучка 0,25 кг зам  ПОКОМ</v>
          </cell>
          <cell r="D456">
            <v>781</v>
          </cell>
          <cell r="F456">
            <v>2924</v>
          </cell>
        </row>
        <row r="457">
          <cell r="A457" t="str">
            <v>Чебупицца Пепперони ТМ Горячая штучка ТС Чебупицца 0.25кг зам  ПОКОМ</v>
          </cell>
          <cell r="D457">
            <v>1014</v>
          </cell>
          <cell r="F457">
            <v>3434</v>
          </cell>
        </row>
        <row r="458">
          <cell r="A458" t="str">
            <v>Чебуреки с мясом, грибами и картофелем. ВЕС  ПОКОМ</v>
          </cell>
          <cell r="F458">
            <v>16.7</v>
          </cell>
        </row>
        <row r="459">
          <cell r="A459" t="str">
            <v>Чебуреки сочные, ВЕС, куриные жарен. зам  ПОКОМ</v>
          </cell>
          <cell r="F459">
            <v>736.702</v>
          </cell>
        </row>
        <row r="460">
          <cell r="A460" t="str">
            <v>Чоризо с/к "Эликатессе" 0,20 кг.шт.  СПК</v>
          </cell>
          <cell r="D460">
            <v>11</v>
          </cell>
          <cell r="F460">
            <v>11</v>
          </cell>
        </row>
        <row r="461">
          <cell r="A461" t="str">
            <v>ШЕЙКА С/К НАРЕЗ. 95ГР МГА МЯСН.ПРОД.КАТ.А ЧК  Клин</v>
          </cell>
          <cell r="D461">
            <v>5</v>
          </cell>
          <cell r="F461">
            <v>5</v>
          </cell>
        </row>
        <row r="462">
          <cell r="A462" t="str">
            <v>Шпикачки Русские (черева) (в ср.защ.атм.) "Высокий вкус"  СПК</v>
          </cell>
          <cell r="D462">
            <v>159.5</v>
          </cell>
          <cell r="F462">
            <v>159.5</v>
          </cell>
        </row>
        <row r="463">
          <cell r="A463" t="str">
            <v>Эдам сыр фасованный 45% ж, "Сыробогатов" 180г (флоупак)  Линия</v>
          </cell>
          <cell r="F463">
            <v>12</v>
          </cell>
        </row>
        <row r="464">
          <cell r="A464" t="str">
            <v>Эликапреза с/в "Эликатессе" 0,10 кг.шт. нарезка (лоток с ср.защ.атм.)  СПК</v>
          </cell>
          <cell r="D464">
            <v>487</v>
          </cell>
          <cell r="F464">
            <v>487</v>
          </cell>
        </row>
        <row r="465">
          <cell r="A465" t="str">
            <v>Юбилейная с/к 0,10 кг.шт. нарезка (лоток с ср.защ.атм.)  СПК</v>
          </cell>
          <cell r="D465">
            <v>457</v>
          </cell>
          <cell r="F465">
            <v>457</v>
          </cell>
        </row>
        <row r="466">
          <cell r="A466" t="str">
            <v>Юбилейная с/к 0,235 кг.шт.  СПК</v>
          </cell>
          <cell r="D466">
            <v>645</v>
          </cell>
          <cell r="F466">
            <v>645</v>
          </cell>
        </row>
        <row r="467">
          <cell r="A467" t="str">
            <v>Янтарь сыр плавленый, ванночка 45% ж, 200 г, ТМ Сыробогатов   ЛИНИЯ</v>
          </cell>
          <cell r="F467">
            <v>240</v>
          </cell>
        </row>
        <row r="468">
          <cell r="A468" t="str">
            <v>Итого</v>
          </cell>
          <cell r="D468">
            <v>110792.071</v>
          </cell>
          <cell r="F468">
            <v>301863.65700000001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24.10.2023 - 24.10.2023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12.577999999999999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143.57300000000001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135.16900000000001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289.56599999999997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20.565999999999999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50</v>
          </cell>
        </row>
        <row r="22">
          <cell r="A22" t="str">
            <v xml:space="preserve"> 068  Колбаса Особая ТМ Особый рецепт, 0,5 кг, ПОКОМ</v>
          </cell>
          <cell r="D22">
            <v>27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48</v>
          </cell>
        </row>
        <row r="26">
          <cell r="A26" t="str">
            <v xml:space="preserve"> 092  Сосиски Баварские с сыром,  0.42кг,ПОКОМ</v>
          </cell>
          <cell r="D26">
            <v>1183</v>
          </cell>
        </row>
        <row r="27">
          <cell r="A27" t="str">
            <v xml:space="preserve"> 096  Сосиски Баварские,  0.42кг,ПОКОМ</v>
          </cell>
          <cell r="D27">
            <v>1103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198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179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242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90.546999999999997</v>
          </cell>
        </row>
        <row r="33">
          <cell r="A33" t="str">
            <v xml:space="preserve"> 201  Ветчина Нежная ТМ Особый рецепт, (2,5кг), ПОКОМ</v>
          </cell>
          <cell r="D33">
            <v>1424.049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41.930999999999997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152.221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39.036000000000001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2611.35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96.811000000000007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6.1539999999999999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91.856999999999999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783.55499999999995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1135.069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55.051000000000002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62.347999999999999</v>
          </cell>
        </row>
        <row r="45">
          <cell r="A45" t="str">
            <v xml:space="preserve"> 240  Колбаса Салями охотничья, ВЕС. ПОКОМ</v>
          </cell>
          <cell r="D45">
            <v>2.81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123.67700000000001</v>
          </cell>
        </row>
        <row r="47">
          <cell r="A47" t="str">
            <v xml:space="preserve"> 243  Колбаса Сервелат Зернистый, ВЕС.  ПОКОМ</v>
          </cell>
          <cell r="D47">
            <v>22.498000000000001</v>
          </cell>
        </row>
        <row r="48">
          <cell r="A48" t="str">
            <v xml:space="preserve"> 247  Сардельки Нежные, ВЕС.  ПОКОМ</v>
          </cell>
          <cell r="D48">
            <v>21.413</v>
          </cell>
        </row>
        <row r="49">
          <cell r="A49" t="str">
            <v xml:space="preserve"> 248  Сардельки Сочные ТМ Особый рецепт,   ПОКОМ</v>
          </cell>
          <cell r="D49">
            <v>38.137999999999998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354.46899999999999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2.6930000000000001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9.6229999999999993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34.116999999999997</v>
          </cell>
        </row>
        <row r="54">
          <cell r="A54" t="str">
            <v xml:space="preserve"> 263  Шпикачки Стародворские, ВЕС.  ПОКОМ</v>
          </cell>
          <cell r="D54">
            <v>12.786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74.147000000000006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68.453999999999994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96.864000000000004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312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803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748</v>
          </cell>
        </row>
        <row r="61">
          <cell r="A61" t="str">
            <v xml:space="preserve"> 283  Сосиски Сочинки, ВЕС, ТМ Стародворье ПОКОМ</v>
          </cell>
          <cell r="D61">
            <v>82.644999999999996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305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69.311000000000007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885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1077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7.94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41.119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187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372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174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40.482999999999997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346.78199999999998</v>
          </cell>
        </row>
        <row r="74">
          <cell r="A74" t="str">
            <v xml:space="preserve"> 316  Колбаса Нежная ТМ Зареченские ВЕС  ПОКОМ</v>
          </cell>
          <cell r="D74">
            <v>19.353000000000002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3.6960000000000002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524.72199999999998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1165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551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218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16.509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78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217.31899999999999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7.0570000000000004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89</v>
          </cell>
        </row>
        <row r="86">
          <cell r="A86" t="str">
            <v xml:space="preserve"> 335  Колбаса Сливушка ТМ Вязанка. ВЕС.  ПОКОМ </v>
          </cell>
          <cell r="D86">
            <v>13.569000000000001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484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320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78.171999999999997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70.793000000000006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133.017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102.854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9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70.600999999999999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46</v>
          </cell>
        </row>
        <row r="99">
          <cell r="A99" t="str">
            <v xml:space="preserve"> 372  Ветчина Сочинка ТМ Стародворье. ВЕС ПОКОМ</v>
          </cell>
          <cell r="D99">
            <v>16.218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71.575999999999993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19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19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31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647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242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194</v>
          </cell>
        </row>
        <row r="107">
          <cell r="A107" t="str">
            <v>3215 ВЕТЧ.МЯСНАЯ Папа может п/о 0.4кг 8шт.    ОСТАНКИНО</v>
          </cell>
          <cell r="D107">
            <v>59</v>
          </cell>
        </row>
        <row r="108">
          <cell r="A108" t="str">
            <v>3678 СОЧНЫЕ сос п/о мгс 2*2     ОСТАНКИНО</v>
          </cell>
          <cell r="D108">
            <v>36.817</v>
          </cell>
        </row>
        <row r="109">
          <cell r="A109" t="str">
            <v>3717 СОЧНЫЕ сос п/о мгс 1*6 ОСТАНКИНО</v>
          </cell>
          <cell r="D109">
            <v>7.4909999999999997</v>
          </cell>
        </row>
        <row r="110">
          <cell r="A110" t="str">
            <v>3812 СОЧНЫЕ сос п/о мгс 2*2  ОСТАНКИНО</v>
          </cell>
          <cell r="D110">
            <v>399.339</v>
          </cell>
        </row>
        <row r="111">
          <cell r="A111" t="str">
            <v>4063 МЯСНАЯ Папа может вар п/о_Л   ОСТАНКИНО</v>
          </cell>
          <cell r="D111">
            <v>405.62599999999998</v>
          </cell>
        </row>
        <row r="112">
          <cell r="A112" t="str">
            <v>4117 ЭКСТРА Папа может с/к в/у_Л   ОСТАНКИНО</v>
          </cell>
          <cell r="D112">
            <v>12.28</v>
          </cell>
        </row>
        <row r="113">
          <cell r="A113" t="str">
            <v>4574 Мясная со шпиком Папа может вар п/о ОСТАНКИНО</v>
          </cell>
          <cell r="D113">
            <v>32.575000000000003</v>
          </cell>
        </row>
        <row r="114">
          <cell r="A114" t="str">
            <v>4611 ВЕТЧ.ЛЮБИТЕЛЬСКАЯ п/о 0.4кг ОСТАНКИНО</v>
          </cell>
          <cell r="D114">
            <v>7</v>
          </cell>
        </row>
        <row r="115">
          <cell r="A115" t="str">
            <v>4614 ВЕТЧ.ЛЮБИТЕЛЬСКАЯ п/о _ ОСТАНКИНО</v>
          </cell>
          <cell r="D115">
            <v>31.611000000000001</v>
          </cell>
        </row>
        <row r="116">
          <cell r="A116" t="str">
            <v>4813 ФИЛЕЙНАЯ Папа может вар п/о_Л   ОСТАНКИНО</v>
          </cell>
          <cell r="D116">
            <v>131.45099999999999</v>
          </cell>
        </row>
        <row r="117">
          <cell r="A117" t="str">
            <v>4993 САЛЯМИ ИТАЛЬЯНСКАЯ с/к в/у 1/250*8_120c ОСТАНКИНО</v>
          </cell>
          <cell r="D117">
            <v>138</v>
          </cell>
        </row>
        <row r="118">
          <cell r="A118" t="str">
            <v>5246 ДОКТОРСКАЯ ПРЕМИУМ вар б/о мгс_30с ОСТАНКИНО</v>
          </cell>
          <cell r="D118">
            <v>28.248000000000001</v>
          </cell>
        </row>
        <row r="119">
          <cell r="A119" t="str">
            <v>5247 РУССКАЯ ПРЕМИУМ вар б/о мгс_30с ОСТАНКИНО</v>
          </cell>
          <cell r="D119">
            <v>30.989000000000001</v>
          </cell>
        </row>
        <row r="120">
          <cell r="A120" t="str">
            <v>5336 ОСОБАЯ вар п/о  ОСТАНКИНО</v>
          </cell>
          <cell r="D120">
            <v>61.902999999999999</v>
          </cell>
        </row>
        <row r="121">
          <cell r="A121" t="str">
            <v>5337 ОСОБАЯ СО ШПИКОМ вар п/о  ОСТАНКИНО</v>
          </cell>
          <cell r="D121">
            <v>11.972</v>
          </cell>
        </row>
        <row r="122">
          <cell r="A122" t="str">
            <v>5341 СЕРВЕЛАТ ОХОТНИЧИЙ в/к в/у  ОСТАНКИНО</v>
          </cell>
          <cell r="D122">
            <v>116.565</v>
          </cell>
        </row>
        <row r="123">
          <cell r="A123" t="str">
            <v>5483 ЭКСТРА Папа может с/к в/у 1/250 8шт.   ОСТАНКИНО</v>
          </cell>
          <cell r="D123">
            <v>174</v>
          </cell>
        </row>
        <row r="124">
          <cell r="A124" t="str">
            <v>5544 Сервелат Финский в/к в/у_45с НОВАЯ ОСТАНКИНО</v>
          </cell>
          <cell r="D124">
            <v>204.25899999999999</v>
          </cell>
        </row>
        <row r="125">
          <cell r="A125" t="str">
            <v>5682 САЛЯМИ МЕЛКОЗЕРНЕНАЯ с/к в/у 1/120_60с   ОСТАНКИНО</v>
          </cell>
          <cell r="D125">
            <v>669</v>
          </cell>
        </row>
        <row r="126">
          <cell r="A126" t="str">
            <v>5706 АРОМАТНАЯ Папа может с/к в/у 1/250 8шт.  ОСТАНКИНО</v>
          </cell>
          <cell r="D126">
            <v>157</v>
          </cell>
        </row>
        <row r="127">
          <cell r="A127" t="str">
            <v>5708 ПОСОЛЬСКАЯ Папа может с/к в/у ОСТАНКИНО</v>
          </cell>
          <cell r="D127">
            <v>13.243</v>
          </cell>
        </row>
        <row r="128">
          <cell r="A128" t="str">
            <v>5820 СЛИВОЧНЫЕ Папа может сос п/о мгс 2*2_45с   ОСТАНКИНО</v>
          </cell>
          <cell r="D128">
            <v>10.477</v>
          </cell>
        </row>
        <row r="129">
          <cell r="A129" t="str">
            <v>5851 ЭКСТРА Папа может вар п/о   ОСТАНКИНО</v>
          </cell>
          <cell r="D129">
            <v>99.683000000000007</v>
          </cell>
        </row>
        <row r="130">
          <cell r="A130" t="str">
            <v>5931 ОХОТНИЧЬЯ Папа может с/к в/у 1/220 8шт.   ОСТАНКИНО</v>
          </cell>
          <cell r="D130">
            <v>146</v>
          </cell>
        </row>
        <row r="131">
          <cell r="A131" t="str">
            <v>5981 МОЛОЧНЫЕ ТРАДИЦ. сос п/о мгс 1*6_45с   ОСТАНКИНО</v>
          </cell>
          <cell r="D131">
            <v>42.033000000000001</v>
          </cell>
        </row>
        <row r="132">
          <cell r="A132" t="str">
            <v>5997 ОСОБАЯ Коровино вар п/о  ОСТАНКИНО</v>
          </cell>
          <cell r="D132">
            <v>23.076000000000001</v>
          </cell>
        </row>
        <row r="133">
          <cell r="A133" t="str">
            <v>6041 МОЛОЧНЫЕ К ЗАВТРАКУ сос п/о мгс 1*3  ОСТАНКИНО</v>
          </cell>
          <cell r="D133">
            <v>4.1349999999999998</v>
          </cell>
        </row>
        <row r="134">
          <cell r="A134" t="str">
            <v>6042 МОЛОЧНЫЕ К ЗАВТРАКУ сос п/о в/у 0.4кг   ОСТАНКИНО</v>
          </cell>
          <cell r="D134">
            <v>262</v>
          </cell>
        </row>
        <row r="135">
          <cell r="A135" t="str">
            <v>6113 СОЧНЫЕ сос п/о мгс 1*6_Ашан  ОСТАНКИНО</v>
          </cell>
          <cell r="D135">
            <v>325.26600000000002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302.19499999999999</v>
          </cell>
        </row>
        <row r="137">
          <cell r="A137" t="str">
            <v>6215 СЕРВЕЛАТ ОРЕХОВЫЙ СН в/к в/у 0.35кг 8шт  ОСТАНКИНО</v>
          </cell>
          <cell r="D137">
            <v>3</v>
          </cell>
        </row>
        <row r="138">
          <cell r="A138" t="str">
            <v>6217 ШПИКАЧКИ ДОМАШНИЕ СН п/о мгс 0.4кг 8шт.  ОСТАНКИНО</v>
          </cell>
          <cell r="D138">
            <v>42</v>
          </cell>
        </row>
        <row r="139">
          <cell r="A139" t="str">
            <v>6227 МОЛОЧНЫЕ ТРАДИЦ. сос п/о мгс 0.6кг LTF  ОСТАНКИНО</v>
          </cell>
          <cell r="D139">
            <v>57</v>
          </cell>
        </row>
        <row r="140">
          <cell r="A140" t="str">
            <v>6241 ХОТ-ДОГ Папа может сос п/о мгс 0.38кг  ОСТАНКИНО</v>
          </cell>
          <cell r="D140">
            <v>14</v>
          </cell>
        </row>
        <row r="141">
          <cell r="A141" t="str">
            <v>6247 ДОМАШНЯЯ Папа может вар п/о 0,4кг 8шт.  ОСТАНКИНО</v>
          </cell>
          <cell r="D141">
            <v>51</v>
          </cell>
        </row>
        <row r="142">
          <cell r="A142" t="str">
            <v>6268 ГОВЯЖЬЯ Папа может вар п/о 0,4кг 8 шт.  ОСТАНКИНО</v>
          </cell>
          <cell r="D142">
            <v>100</v>
          </cell>
        </row>
        <row r="143">
          <cell r="A143" t="str">
            <v>6279 КОРЕЙКА ПО-ОСТ.к/в в/с с/н в/у 1/150_45с  ОСТАНКИНО</v>
          </cell>
          <cell r="D143">
            <v>36</v>
          </cell>
        </row>
        <row r="144">
          <cell r="A144" t="str">
            <v>6281 СВИНИНА ДЕЛИКАТ. к/в мл/к в/у 0.3кг 45с  ОСТАНКИНО</v>
          </cell>
          <cell r="D144">
            <v>108</v>
          </cell>
        </row>
        <row r="145">
          <cell r="A145" t="str">
            <v>6297 ФИЛЕЙНЫЕ сос ц/о в/у 1/270 12шт_45с  ОСТАНКИНО</v>
          </cell>
          <cell r="D145">
            <v>526</v>
          </cell>
        </row>
        <row r="146">
          <cell r="A146" t="str">
            <v>6303 МЯСНЫЕ Папа может сос п/о мгс 1.5*3  ОСТАНКИНО</v>
          </cell>
          <cell r="D146">
            <v>79.825999999999993</v>
          </cell>
        </row>
        <row r="147">
          <cell r="A147" t="str">
            <v>6325 ДОКТОРСКАЯ ПРЕМИУМ вар п/о 0.4кг 8шт.  ОСТАНКИНО</v>
          </cell>
          <cell r="D147">
            <v>132</v>
          </cell>
        </row>
        <row r="148">
          <cell r="A148" t="str">
            <v>6333 МЯСНАЯ Папа может вар п/о 0.4кг 8шт.  ОСТАНКИНО</v>
          </cell>
          <cell r="D148">
            <v>1278</v>
          </cell>
        </row>
        <row r="149">
          <cell r="A149" t="str">
            <v>6353 ЭКСТРА Папа может вар п/о 0.4кг 8шт.  ОСТАНКИНО</v>
          </cell>
          <cell r="D149">
            <v>584</v>
          </cell>
        </row>
        <row r="150">
          <cell r="A150" t="str">
            <v>6392 ФИЛЕЙНАЯ Папа может вар п/о 0.4кг. ОСТАНКИНО</v>
          </cell>
          <cell r="D150">
            <v>938</v>
          </cell>
        </row>
        <row r="151">
          <cell r="A151" t="str">
            <v>6415 БАЛЫКОВАЯ Коровино п/к в/у 0.84кг 6шт.  ОСТАНКИНО</v>
          </cell>
          <cell r="D151">
            <v>5</v>
          </cell>
        </row>
        <row r="152">
          <cell r="A152" t="str">
            <v>6427 КЛАССИЧЕСКАЯ ПМ вар п/о 0.35кг 8шт. ОСТАНКИНО</v>
          </cell>
          <cell r="D152">
            <v>241</v>
          </cell>
        </row>
        <row r="153">
          <cell r="A153" t="str">
            <v>6438 БОГАТЫРСКИЕ Папа Может сос п/о в/у 0,3кг  ОСТАНКИНО</v>
          </cell>
          <cell r="D153">
            <v>43</v>
          </cell>
        </row>
        <row r="154">
          <cell r="A154" t="str">
            <v>6448 СВИНИНА МАДЕРА с/к с/н в/у 1/100 10шт.   ОСТАНКИНО</v>
          </cell>
          <cell r="D154">
            <v>58</v>
          </cell>
        </row>
        <row r="155">
          <cell r="A155" t="str">
            <v>6450 БЕКОН с/к с/н в/у 1/100 10шт.  ОСТАНКИНО</v>
          </cell>
          <cell r="D155">
            <v>85</v>
          </cell>
        </row>
        <row r="156">
          <cell r="A156" t="str">
            <v>6453 ЭКСТРА Папа может с/к с/н в/у 1/100 14шт.   ОСТАНКИНО</v>
          </cell>
          <cell r="D156">
            <v>299</v>
          </cell>
        </row>
        <row r="157">
          <cell r="A157" t="str">
            <v>6454 АРОМАТНАЯ с/к с/н в/у 1/100 14шт.  ОСТАНКИНО</v>
          </cell>
          <cell r="D157">
            <v>232</v>
          </cell>
        </row>
        <row r="158">
          <cell r="A158" t="str">
            <v>6475 С СЫРОМ Папа может сос ц/о мгс 0.4кг6шт  ОСТАНКИНО</v>
          </cell>
          <cell r="D158">
            <v>84</v>
          </cell>
        </row>
        <row r="159">
          <cell r="A159" t="str">
            <v>6527 ШПИКАЧКИ СОЧНЫЕ ПМ сар б/о мгс 1*3 45с ОСТАНКИНО</v>
          </cell>
          <cell r="D159">
            <v>101.593</v>
          </cell>
        </row>
        <row r="160">
          <cell r="A160" t="str">
            <v>6534 СЕРВЕЛАТ ФИНСКИЙ СН в/к п/о 0.35кг 8шт  ОСТАНКИНО</v>
          </cell>
          <cell r="D160">
            <v>19</v>
          </cell>
        </row>
        <row r="161">
          <cell r="A161" t="str">
            <v>6535 СЕРВЕЛАТ ОРЕХОВЫЙ СН в/к п/о 0,35кг 8шт.  ОСТАНКИНО</v>
          </cell>
          <cell r="D161">
            <v>2</v>
          </cell>
        </row>
        <row r="162">
          <cell r="A162" t="str">
            <v>6562 СЕРВЕЛАТ КАРЕЛЬСКИЙ СН в/к в/у 0,28кг  ОСТАНКИНО</v>
          </cell>
          <cell r="D162">
            <v>125</v>
          </cell>
        </row>
        <row r="163">
          <cell r="A163" t="str">
            <v>6563 СЛИВОЧНЫЕ СН сос п/о мгс 1*6  ОСТАНКИНО</v>
          </cell>
          <cell r="D163">
            <v>24.350999999999999</v>
          </cell>
        </row>
        <row r="164">
          <cell r="A164" t="str">
            <v>6565 СЕРВЕЛАТ С АРОМ.ТРАВАМИ в/к в/у 0,31кг  ОСТАНКИНО</v>
          </cell>
          <cell r="D164">
            <v>16</v>
          </cell>
        </row>
        <row r="165">
          <cell r="A165" t="str">
            <v>6566 СЕРВЕЛАТ С БЕЛ.ГРИБАМИ в/к в/у 0,31кг  ОСТАНКИНО</v>
          </cell>
          <cell r="D165">
            <v>14</v>
          </cell>
        </row>
        <row r="166">
          <cell r="A166" t="str">
            <v>6589 МОЛОЧНЫЕ ГОСТ СН сос п/о мгс 0.41кг 10шт  ОСТАНКИНО</v>
          </cell>
          <cell r="D166">
            <v>30</v>
          </cell>
        </row>
        <row r="167">
          <cell r="A167" t="str">
            <v>6590 СЛИВОЧНЫЕ СН сос п/о мгс 0.41кг 10шт.  ОСТАНКИНО</v>
          </cell>
          <cell r="D167">
            <v>86</v>
          </cell>
        </row>
        <row r="168">
          <cell r="A168" t="str">
            <v>6592 ДОКТОРСКАЯ СН вар п/о  ОСТАНКИНО</v>
          </cell>
          <cell r="D168">
            <v>15.95</v>
          </cell>
        </row>
        <row r="169">
          <cell r="A169" t="str">
            <v>6593 ДОКТОРСКАЯ СН вар п/о 0.45кг 8шт.  ОСТАНКИНО</v>
          </cell>
          <cell r="D169">
            <v>45</v>
          </cell>
        </row>
        <row r="170">
          <cell r="A170" t="str">
            <v>6594 МОЛОЧНАЯ СН вар п/о  ОСТАНКИНО</v>
          </cell>
          <cell r="D170">
            <v>10.845000000000001</v>
          </cell>
        </row>
        <row r="171">
          <cell r="A171" t="str">
            <v>6595 МОЛОЧНАЯ СН вар п/о 0.45кг 8шт.  ОСТАНКИНО</v>
          </cell>
          <cell r="D171">
            <v>44</v>
          </cell>
        </row>
        <row r="172">
          <cell r="A172" t="str">
            <v>6597 РУССКАЯ СН вар п/о 0.45кг 8шт.  ОСТАНКИНО</v>
          </cell>
          <cell r="D172">
            <v>3</v>
          </cell>
        </row>
        <row r="173">
          <cell r="A173" t="str">
            <v>6601 ГОВЯЖЬИ СН сос п/о мгс 1*6  ОСТАНКИНО</v>
          </cell>
          <cell r="D173">
            <v>34.752000000000002</v>
          </cell>
        </row>
        <row r="174">
          <cell r="A174" t="str">
            <v>6606 СЫТНЫЕ Папа может сар б/о мгс 1*3 45с  ОСТАНКИНО</v>
          </cell>
          <cell r="D174">
            <v>31.928000000000001</v>
          </cell>
        </row>
        <row r="175">
          <cell r="A175" t="str">
            <v>6636 БАЛЫКОВАЯ СН в/к п/о 0,35кг 8шт  ОСТАНКИНО</v>
          </cell>
          <cell r="D175">
            <v>19</v>
          </cell>
        </row>
        <row r="176">
          <cell r="A176" t="str">
            <v>6641 СЛИВОЧНЫЕ ПМ сос п/о мгс 0,41кг 10шт.  ОСТАНКИНО</v>
          </cell>
          <cell r="D176">
            <v>622</v>
          </cell>
        </row>
        <row r="177">
          <cell r="A177" t="str">
            <v>6642 СОЧНЫЙ ГРИЛЬ ПМ сос п/о мгс 0,41кг 8шт.  ОСТАНКИНО</v>
          </cell>
          <cell r="D177">
            <v>1</v>
          </cell>
        </row>
        <row r="178">
          <cell r="A178" t="str">
            <v>6644 СОЧНЫЕ ПМ сос п/о мгс 0,41кг 10шт.  ОСТАНКИНО</v>
          </cell>
          <cell r="D178">
            <v>1640</v>
          </cell>
        </row>
        <row r="179">
          <cell r="A179" t="str">
            <v>6645 ВЕТЧ.КЛАССИЧЕСКАЯ СН п/о 0.8кг 4шт.  ОСТАНКИНО</v>
          </cell>
          <cell r="D179">
            <v>5</v>
          </cell>
        </row>
        <row r="180">
          <cell r="A180" t="str">
            <v>6648 СОЧНЫЕ Папа может сар п/о мгс 1*3  ОСТАНКИНО</v>
          </cell>
          <cell r="D180">
            <v>8.282</v>
          </cell>
        </row>
        <row r="181">
          <cell r="A181" t="str">
            <v>6650 СОЧНЫЕ С СЫРОМ ПМ сар п/о мгс 1*3  ОСТАНКИНО</v>
          </cell>
          <cell r="D181">
            <v>1.0409999999999999</v>
          </cell>
        </row>
        <row r="182">
          <cell r="A182" t="str">
            <v>6661 СОЧНЫЙ ГРИЛЬ ПМ сос п/о мгс 1.5*4_Маяк  ОСТАНКИНО</v>
          </cell>
          <cell r="D182">
            <v>20.286999999999999</v>
          </cell>
        </row>
        <row r="183">
          <cell r="A183" t="str">
            <v>6666 БОЯНСКАЯ Папа может п/к в/у 0,28кг 8 шт. ОСТАНКИНО</v>
          </cell>
          <cell r="D183">
            <v>298</v>
          </cell>
        </row>
        <row r="184">
          <cell r="A184" t="str">
            <v>6669 ВЕНСКАЯ САЛЯМИ п/к в/у 0.28кг 8шт  ОСТАНКИНО</v>
          </cell>
          <cell r="D184">
            <v>182</v>
          </cell>
        </row>
        <row r="185">
          <cell r="A185" t="str">
            <v>6683 СЕРВЕЛАТ ЗЕРНИСТЫЙ ПМ в/к в/у 0,35кг  ОСТАНКИНО</v>
          </cell>
          <cell r="D185">
            <v>580</v>
          </cell>
        </row>
        <row r="186">
          <cell r="A186" t="str">
            <v>6684 СЕРВЕЛАТ КАРЕЛЬСКИЙ ПМ в/к в/у 0.28кг  ОСТАНКИНО</v>
          </cell>
          <cell r="D186">
            <v>568</v>
          </cell>
        </row>
        <row r="187">
          <cell r="A187" t="str">
            <v>6689 СЕРВЕЛАТ ОХОТНИЧИЙ ПМ в/к в/у 0,35кг 8шт  ОСТАНКИНО</v>
          </cell>
          <cell r="D187">
            <v>1538</v>
          </cell>
        </row>
        <row r="188">
          <cell r="A188" t="str">
            <v>6692 СЕРВЕЛАТ ПРИМА в/к в/у 0.28кг 8шт.  ОСТАНКИНО</v>
          </cell>
          <cell r="D188">
            <v>167</v>
          </cell>
        </row>
        <row r="189">
          <cell r="A189" t="str">
            <v>6697 СЕРВЕЛАТ ФИНСКИЙ ПМ в/к в/у 0,35кг 8шт.  ОСТАНКИНО</v>
          </cell>
          <cell r="D189">
            <v>1490</v>
          </cell>
        </row>
        <row r="190">
          <cell r="A190" t="str">
            <v>6713 СОЧНЫЙ ГРИЛЬ ПМ сос п/о мгс 0.41кг 8шт.  ОСТАНКИНО</v>
          </cell>
          <cell r="D190">
            <v>352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61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80</v>
          </cell>
        </row>
        <row r="193">
          <cell r="A193" t="str">
            <v>БОНУС МОЛОЧНЫЕ ТРАДИЦ. сос п/о мгс 0.6кг_UZ (6083)</v>
          </cell>
          <cell r="D193">
            <v>74</v>
          </cell>
        </row>
        <row r="194">
          <cell r="A194" t="str">
            <v>БОНУС МОЛОЧНЫЕ ТРАДИЦ. сос п/о мгс 1*6_UZ (6082)</v>
          </cell>
          <cell r="D194">
            <v>8.2140000000000004</v>
          </cell>
        </row>
        <row r="195">
          <cell r="A195" t="str">
            <v>БОНУС СОЧНЫЕ сос п/о мгс 0.41кг_UZ (6087)  ОСТАНКИНО</v>
          </cell>
          <cell r="D195">
            <v>36</v>
          </cell>
        </row>
        <row r="196">
          <cell r="A196" t="str">
            <v>БОНУС СОЧНЫЕ сос п/о мгс 1*6_UZ (6088)  ОСТАНКИНО</v>
          </cell>
          <cell r="D196">
            <v>9.3089999999999993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262</v>
          </cell>
        </row>
        <row r="198">
          <cell r="A198" t="str">
            <v>БОНУС_283  Сосиски Сочинки, ВЕС, ТМ Стародворье ПОКОМ</v>
          </cell>
          <cell r="D198">
            <v>80.974000000000004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43.926000000000002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51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75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50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89</v>
          </cell>
        </row>
        <row r="204">
          <cell r="A204" t="str">
            <v>Бутербродная вареная 0,47 кг шт.  СПК</v>
          </cell>
          <cell r="D204">
            <v>15</v>
          </cell>
        </row>
        <row r="205">
          <cell r="A205" t="str">
            <v>Вацлавская вареная 400 гр.шт.  СПК</v>
          </cell>
          <cell r="D205">
            <v>9</v>
          </cell>
        </row>
        <row r="206">
          <cell r="A206" t="str">
            <v>Вацлавская п/к (черева) 390 гр.шт. термоус.пак  СПК</v>
          </cell>
          <cell r="D206">
            <v>55</v>
          </cell>
        </row>
        <row r="207">
          <cell r="A207" t="str">
            <v>Ветчина Вацлавская 400 гр.шт.  СПК</v>
          </cell>
          <cell r="D207">
            <v>10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397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156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106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2.2400000000000002</v>
          </cell>
        </row>
        <row r="213">
          <cell r="A213" t="str">
            <v>Дельгаро с/в "Эликатессе" 140 гр.шт.  СПК</v>
          </cell>
          <cell r="D213">
            <v>19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68</v>
          </cell>
        </row>
        <row r="215">
          <cell r="A215" t="str">
            <v>Докторская вареная в/с 0,47 кг шт.  СПК</v>
          </cell>
          <cell r="D215">
            <v>17</v>
          </cell>
        </row>
        <row r="216">
          <cell r="A216" t="str">
            <v>Докторская вареная термоус.пак. "Высокий вкус"  СПК</v>
          </cell>
          <cell r="D216">
            <v>60.35</v>
          </cell>
        </row>
        <row r="217">
          <cell r="A217" t="str">
            <v>Жар-ладушки с мясом, картофелем и грибами. ВЕС  ПОКОМ</v>
          </cell>
          <cell r="D217">
            <v>7.4</v>
          </cell>
        </row>
        <row r="218">
          <cell r="A218" t="str">
            <v>Жар-ладушки с мясом. ВЕС  ПОКОМ</v>
          </cell>
          <cell r="D218">
            <v>74</v>
          </cell>
        </row>
        <row r="219">
          <cell r="A219" t="str">
            <v>Карбонад Юбилейный термоус.пак.  СПК</v>
          </cell>
          <cell r="D219">
            <v>15.036</v>
          </cell>
        </row>
        <row r="220">
          <cell r="A220" t="str">
            <v>Классика с/к 235 гр.шт. "Высокий вкус"  СПК</v>
          </cell>
          <cell r="D220">
            <v>34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211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208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55</v>
          </cell>
        </row>
        <row r="224">
          <cell r="A224" t="str">
            <v>Коньячная с/к 0,10 кг.шт. нарезка (лоток с ср.зад.атм.) "Высокий вкус"  СПК</v>
          </cell>
          <cell r="D224">
            <v>400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95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173</v>
          </cell>
        </row>
        <row r="227">
          <cell r="A227" t="str">
            <v>Ла Фаворте с/в "Эликатессе" 140 гр.шт.  СПК</v>
          </cell>
          <cell r="D227">
            <v>24</v>
          </cell>
        </row>
        <row r="228">
          <cell r="A228" t="str">
            <v>Ливерная Печеночная "Просто выгодно" 0,3 кг.шт.  СПК</v>
          </cell>
          <cell r="D228">
            <v>75</v>
          </cell>
        </row>
        <row r="229">
          <cell r="A229" t="str">
            <v>Любительская вареная термоус.пак. "Высокий вкус"  СПК</v>
          </cell>
          <cell r="D229">
            <v>25.686</v>
          </cell>
        </row>
        <row r="230">
          <cell r="A230" t="str">
            <v>Мини-сосиски в тесте "Фрайпики" 1,8кг ВЕС,  ПОКОМ</v>
          </cell>
          <cell r="D230">
            <v>34.299999999999997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425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423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391</v>
          </cell>
        </row>
        <row r="234">
          <cell r="A234" t="str">
            <v>Наггетсы хрустящие п/ф ВЕС ПОКОМ</v>
          </cell>
          <cell r="D234">
            <v>71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402</v>
          </cell>
        </row>
        <row r="236">
          <cell r="A236" t="str">
            <v>Оригинальная с перцем с/к  СПК</v>
          </cell>
          <cell r="D236">
            <v>132.113</v>
          </cell>
        </row>
        <row r="237">
          <cell r="A237" t="str">
            <v>Особая вареная  СПК</v>
          </cell>
          <cell r="D237">
            <v>7.1559999999999997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412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168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31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323</v>
          </cell>
        </row>
        <row r="242">
          <cell r="A242" t="str">
            <v>Пельмени Бигбули с мясом, Горячая штучка 0,43кг  ПОКОМ</v>
          </cell>
          <cell r="D242">
            <v>20</v>
          </cell>
        </row>
        <row r="243">
          <cell r="A243" t="str">
            <v>Пельмени Бигбули с мясом, Горячая штучка 0,9кг  ПОКОМ</v>
          </cell>
          <cell r="D243">
            <v>87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427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55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243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188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245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587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208</v>
          </cell>
        </row>
        <row r="251">
          <cell r="A251" t="str">
            <v>Пельмени Быстромени сфера, ВЕС  ПОКОМ</v>
          </cell>
          <cell r="D251">
            <v>5</v>
          </cell>
        </row>
        <row r="252">
          <cell r="A252" t="str">
            <v>Пельмени Левантские ТМ Особый рецепт 0,8 кг  ПОКОМ</v>
          </cell>
          <cell r="D252">
            <v>1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362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40</v>
          </cell>
        </row>
        <row r="255">
          <cell r="A255" t="str">
            <v>Пельмени Отборные с говядиной 0,9 кг НОВА ТМ Стародворье ТС Медвежье ушко  ПОКОМ</v>
          </cell>
          <cell r="D255">
            <v>4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3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180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169</v>
          </cell>
        </row>
        <row r="259">
          <cell r="A259" t="str">
            <v>Пельмени Сочные сфера 0,9 кг ТМ Стародворье ПОКОМ</v>
          </cell>
          <cell r="D259">
            <v>240</v>
          </cell>
        </row>
        <row r="260">
          <cell r="A260" t="str">
            <v>Пипперони с/к "Эликатессе" 0,10 кг.шт.  СПК</v>
          </cell>
          <cell r="D260">
            <v>402</v>
          </cell>
        </row>
        <row r="261">
          <cell r="A261" t="str">
            <v>По-Австрийски с/к 260 гр.шт. "Высокий вкус"  СПК</v>
          </cell>
          <cell r="D261">
            <v>53</v>
          </cell>
        </row>
        <row r="262">
          <cell r="A262" t="str">
            <v>Покровская вареная 0,47 кг шт.  СПК</v>
          </cell>
          <cell r="D262">
            <v>11</v>
          </cell>
        </row>
        <row r="263">
          <cell r="A263" t="str">
            <v>Салями Трюфель с/в "Эликатессе" 0,16 кг.шт.  СПК</v>
          </cell>
          <cell r="D263">
            <v>60</v>
          </cell>
        </row>
        <row r="264">
          <cell r="A264" t="str">
            <v>Салями Финская с/к 235 гр.шт. "Высокий вкус"  СПК</v>
          </cell>
          <cell r="D264">
            <v>43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61.646999999999998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46.097999999999999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6.3650000000000002</v>
          </cell>
        </row>
        <row r="268">
          <cell r="A268" t="str">
            <v>Семейная с чесночком Экстра вареная  СПК</v>
          </cell>
          <cell r="D268">
            <v>28.686</v>
          </cell>
        </row>
        <row r="269">
          <cell r="A269" t="str">
            <v>Семейная с чесночком Экстра вареная 0,5 кг.шт.  СПК</v>
          </cell>
          <cell r="D269">
            <v>7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27</v>
          </cell>
        </row>
        <row r="271">
          <cell r="A271" t="str">
            <v>Сервелат Финский в/к 0,38 кг.шт. термофор.пак.  СПК</v>
          </cell>
          <cell r="D271">
            <v>2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20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405</v>
          </cell>
        </row>
        <row r="274">
          <cell r="A274" t="str">
            <v>Сибирская особая с/к 0,235 кг шт.  СПК</v>
          </cell>
          <cell r="D274">
            <v>136</v>
          </cell>
        </row>
        <row r="275">
          <cell r="A275" t="str">
            <v>Славянская п/к 0,38 кг шт.термофор.пак.  СПК</v>
          </cell>
          <cell r="D275">
            <v>4</v>
          </cell>
        </row>
        <row r="276">
          <cell r="A276" t="str">
            <v>Сосиски "Баварские" 0,36 кг.шт. вак.упак.  СПК</v>
          </cell>
          <cell r="D276">
            <v>12</v>
          </cell>
        </row>
        <row r="277">
          <cell r="A277" t="str">
            <v>Сосиски "Молочные" 0,36 кг.шт. вак.упак.  СПК</v>
          </cell>
          <cell r="D277">
            <v>17</v>
          </cell>
        </row>
        <row r="278">
          <cell r="A278" t="str">
            <v>Сосиски Мусульманские "Просто выгодно" (в ср.защ.атм.)  СПК</v>
          </cell>
          <cell r="D278">
            <v>14.874000000000001</v>
          </cell>
        </row>
        <row r="279">
          <cell r="A279" t="str">
            <v>Сосиски Оригинальные ТМ Стародворье  0,33 кг.  ПОКОМ</v>
          </cell>
          <cell r="D279">
            <v>2</v>
          </cell>
        </row>
        <row r="280">
          <cell r="A280" t="str">
            <v>Сосиски Сливушки #нежнушки ТМ Вязанка  0,33 кг.  ПОКОМ</v>
          </cell>
          <cell r="D280">
            <v>2</v>
          </cell>
        </row>
        <row r="281">
          <cell r="A281" t="str">
            <v>Сосиски Хот-дог ВЕС (лоток с ср.защ.атм.)   СПК</v>
          </cell>
          <cell r="D281">
            <v>7.0289999999999999</v>
          </cell>
        </row>
        <row r="282">
          <cell r="A282" t="str">
            <v>Торо Неро с/в "Эликатессе" 140 гр.шт.  СПК</v>
          </cell>
          <cell r="D282">
            <v>18</v>
          </cell>
        </row>
        <row r="283">
          <cell r="A283" t="str">
            <v>Уши свиные копченые к пиву 0,15кг нар. д/ф шт.  СПК</v>
          </cell>
          <cell r="D283">
            <v>14</v>
          </cell>
        </row>
        <row r="284">
          <cell r="A284" t="str">
            <v>Фестивальная с/к 0,10 кг.шт. нарезка (лоток с ср.защ.атм.)  СПК</v>
          </cell>
          <cell r="D284">
            <v>382</v>
          </cell>
        </row>
        <row r="285">
          <cell r="A285" t="str">
            <v>Фестивальная с/к 0,235 кг.шт.  СПК</v>
          </cell>
          <cell r="D285">
            <v>219</v>
          </cell>
        </row>
        <row r="286">
          <cell r="A286" t="str">
            <v>Фестивальная с/к ВЕС   СПК</v>
          </cell>
          <cell r="D286">
            <v>5.8659999999999997</v>
          </cell>
        </row>
        <row r="287">
          <cell r="A287" t="str">
            <v>Фуэт с/в "Эликатессе" 160 гр.шт.  СПК</v>
          </cell>
          <cell r="D287">
            <v>29</v>
          </cell>
        </row>
        <row r="288">
          <cell r="A288" t="str">
            <v>Хинкали Классические хинкали ВЕС,  ПОКОМ</v>
          </cell>
          <cell r="D288">
            <v>10</v>
          </cell>
        </row>
        <row r="289">
          <cell r="A289" t="str">
            <v>Хотстеры ТМ Горячая штучка ТС Хотстеры 0,25 кг зам  ПОКОМ</v>
          </cell>
          <cell r="D289">
            <v>300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21</v>
          </cell>
        </row>
        <row r="291">
          <cell r="A291" t="str">
            <v>Хрустящие крылышки ТМ Горячая штучка 0,3 кг зам  ПОКОМ</v>
          </cell>
          <cell r="D291">
            <v>15</v>
          </cell>
        </row>
        <row r="292">
          <cell r="A292" t="str">
            <v>Хрустящие крылышки. В панировке куриные жареные.ВЕС 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36</v>
          </cell>
        </row>
        <row r="294">
          <cell r="A294" t="str">
            <v>Чебупай спелая вишня ТМ Горячая штучка 0,2 кг зам.  ПОКОМ</v>
          </cell>
          <cell r="D294">
            <v>56</v>
          </cell>
        </row>
        <row r="295">
          <cell r="A295" t="str">
            <v>Чебупели Курочка гриль ТМ Горячая штучка, 0,3 кг зам  ПОКОМ</v>
          </cell>
          <cell r="D295">
            <v>69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444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640</v>
          </cell>
        </row>
        <row r="298">
          <cell r="A298" t="str">
            <v>Чебуреки сочные, ВЕС, куриные жарен. зам  ПОКОМ</v>
          </cell>
          <cell r="D298">
            <v>115</v>
          </cell>
        </row>
        <row r="299">
          <cell r="A299" t="str">
            <v>Чоризо с/к "Эликатессе" 0,20 кг.шт.  СПК</v>
          </cell>
          <cell r="D299">
            <v>1</v>
          </cell>
        </row>
        <row r="300">
          <cell r="A300" t="str">
            <v>Шпикачки Русские (черева) (в ср.защ.атм.) "Высокий вкус"  СПК</v>
          </cell>
          <cell r="D300">
            <v>40.506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439</v>
          </cell>
        </row>
        <row r="302">
          <cell r="A302" t="str">
            <v>Юбилейная с/к 0,10 кг.шт. нарезка (лоток с ср.защ.атм.)  СПК</v>
          </cell>
          <cell r="D302">
            <v>410</v>
          </cell>
        </row>
        <row r="303">
          <cell r="A303" t="str">
            <v>Юбилейная с/к 0,235 кг.шт.  СПК</v>
          </cell>
          <cell r="D303">
            <v>202</v>
          </cell>
        </row>
        <row r="304">
          <cell r="A304" t="str">
            <v>Итого</v>
          </cell>
          <cell r="D304">
            <v>55513.52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9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J14" sqref="AJ14"/>
    </sheetView>
  </sheetViews>
  <sheetFormatPr defaultColWidth="10.5" defaultRowHeight="11.45" customHeight="1" outlineLevelRow="1" x14ac:dyDescent="0.2"/>
  <cols>
    <col min="1" max="1" width="45.6640625" style="1" customWidth="1"/>
    <col min="2" max="2" width="4.16406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3" width="6.5" style="4" bestFit="1" customWidth="1"/>
    <col min="14" max="17" width="1.1640625" style="4" customWidth="1"/>
    <col min="18" max="19" width="6.6640625" style="4" bestFit="1" customWidth="1"/>
    <col min="20" max="20" width="7" style="4" customWidth="1"/>
    <col min="21" max="21" width="5.6640625" style="4" bestFit="1" customWidth="1"/>
    <col min="22" max="23" width="1" style="4" customWidth="1"/>
    <col min="24" max="26" width="6.6640625" style="4" bestFit="1" customWidth="1"/>
    <col min="27" max="27" width="7.1640625" style="4" bestFit="1" customWidth="1"/>
    <col min="28" max="28" width="5.83203125" style="4" bestFit="1" customWidth="1"/>
    <col min="29" max="29" width="6.6640625" style="4" customWidth="1"/>
    <col min="30" max="30" width="4.6640625" style="4" bestFit="1" customWidth="1"/>
    <col min="31" max="32" width="1.1640625" style="4" customWidth="1"/>
    <col min="33" max="16384" width="10.5" style="4"/>
  </cols>
  <sheetData>
    <row r="1" spans="1:32" s="1" customFormat="1" ht="12.95" customHeight="1" outlineLevel="1" x14ac:dyDescent="0.2">
      <c r="A1" s="2" t="s">
        <v>0</v>
      </c>
    </row>
    <row r="2" spans="1:32" s="1" customFormat="1" ht="9.9499999999999993" customHeight="1" x14ac:dyDescent="0.2">
      <c r="AC2" s="20" t="s">
        <v>122</v>
      </c>
    </row>
    <row r="3" spans="1:32" ht="12.95" customHeight="1" x14ac:dyDescent="0.2">
      <c r="A3" s="5"/>
      <c r="B3" s="5"/>
      <c r="C3" s="5" t="s">
        <v>1</v>
      </c>
      <c r="D3" s="5"/>
      <c r="E3" s="5"/>
      <c r="F3" s="5"/>
      <c r="G3" s="9" t="s">
        <v>101</v>
      </c>
      <c r="H3" s="9" t="s">
        <v>102</v>
      </c>
      <c r="I3" s="9" t="s">
        <v>103</v>
      </c>
      <c r="J3" s="9" t="s">
        <v>104</v>
      </c>
      <c r="K3" s="9" t="s">
        <v>105</v>
      </c>
      <c r="L3" s="9" t="s">
        <v>105</v>
      </c>
      <c r="M3" s="9" t="s">
        <v>105</v>
      </c>
      <c r="N3" s="9" t="s">
        <v>105</v>
      </c>
      <c r="O3" s="9" t="s">
        <v>105</v>
      </c>
      <c r="P3" s="9" t="s">
        <v>105</v>
      </c>
      <c r="Q3" s="9" t="s">
        <v>105</v>
      </c>
      <c r="R3" s="9" t="s">
        <v>102</v>
      </c>
      <c r="S3" s="10" t="s">
        <v>105</v>
      </c>
      <c r="T3" s="9" t="s">
        <v>106</v>
      </c>
      <c r="U3" s="11" t="s">
        <v>107</v>
      </c>
      <c r="V3" s="9" t="s">
        <v>108</v>
      </c>
      <c r="W3" s="9" t="s">
        <v>109</v>
      </c>
      <c r="X3" s="9" t="s">
        <v>102</v>
      </c>
      <c r="Y3" s="9" t="s">
        <v>102</v>
      </c>
      <c r="Z3" s="9" t="s">
        <v>110</v>
      </c>
      <c r="AA3" s="9" t="s">
        <v>111</v>
      </c>
      <c r="AB3" s="9" t="s">
        <v>112</v>
      </c>
      <c r="AC3" s="11" t="s">
        <v>113</v>
      </c>
      <c r="AD3" s="11" t="s">
        <v>113</v>
      </c>
      <c r="AE3" s="11" t="s">
        <v>113</v>
      </c>
      <c r="AF3" s="11" t="s">
        <v>113</v>
      </c>
    </row>
    <row r="4" spans="1:32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K4" s="15" t="s">
        <v>114</v>
      </c>
      <c r="L4" s="15" t="s">
        <v>115</v>
      </c>
      <c r="M4" s="15" t="s">
        <v>116</v>
      </c>
      <c r="N4" s="15"/>
      <c r="S4" s="15" t="s">
        <v>117</v>
      </c>
      <c r="X4" s="15" t="s">
        <v>118</v>
      </c>
      <c r="Y4" s="15" t="s">
        <v>119</v>
      </c>
      <c r="Z4" s="15" t="s">
        <v>120</v>
      </c>
      <c r="AC4" s="15" t="s">
        <v>117</v>
      </c>
    </row>
    <row r="5" spans="1:32" ht="11.1" customHeight="1" x14ac:dyDescent="0.2">
      <c r="A5" s="6"/>
      <c r="B5" s="6"/>
      <c r="C5" s="3"/>
      <c r="D5" s="3"/>
      <c r="E5" s="12">
        <f>SUM(E6:E103)</f>
        <v>68912.34</v>
      </c>
      <c r="F5" s="12">
        <f>SUM(F6:F103)</f>
        <v>58081.01</v>
      </c>
      <c r="I5" s="12">
        <f>SUM(I6:I103)</f>
        <v>67765.170000000013</v>
      </c>
      <c r="J5" s="12">
        <f t="shared" ref="J5:S5" si="0">SUM(J6:J103)</f>
        <v>1147.17</v>
      </c>
      <c r="K5" s="12">
        <f t="shared" si="0"/>
        <v>11910</v>
      </c>
      <c r="L5" s="12">
        <f t="shared" si="0"/>
        <v>3650</v>
      </c>
      <c r="M5" s="12">
        <f t="shared" si="0"/>
        <v>37700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13782.468000000003</v>
      </c>
      <c r="S5" s="12">
        <f t="shared" si="0"/>
        <v>15566.962</v>
      </c>
      <c r="V5" s="12">
        <f t="shared" ref="V5" si="1">SUM(V6:V103)</f>
        <v>0</v>
      </c>
      <c r="W5" s="12">
        <f t="shared" ref="W5" si="2">SUM(W6:W103)</f>
        <v>0</v>
      </c>
      <c r="X5" s="12">
        <f t="shared" ref="X5" si="3">SUM(X6:X103)</f>
        <v>14582.4246</v>
      </c>
      <c r="Y5" s="12">
        <f t="shared" ref="Y5" si="4">SUM(Y6:Y103)</f>
        <v>14482.0718</v>
      </c>
      <c r="Z5" s="12">
        <f t="shared" ref="Z5" si="5">SUM(Z6:Z103)</f>
        <v>17154.612000000001</v>
      </c>
      <c r="AC5" s="12">
        <f t="shared" ref="AC5" si="6">SUM(AC6:AC103)</f>
        <v>6509.5620000000017</v>
      </c>
      <c r="AD5" s="12">
        <f t="shared" ref="AD5" si="7">SUM(AD6:AD103)</f>
        <v>0</v>
      </c>
      <c r="AE5" s="12">
        <f t="shared" ref="AE5" si="8">SUM(AE6:AE103)</f>
        <v>0</v>
      </c>
      <c r="AF5" s="12">
        <f t="shared" ref="AF5" si="9">SUM(AF6:AF103)</f>
        <v>0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199</v>
      </c>
      <c r="D6" s="8">
        <v>122</v>
      </c>
      <c r="E6" s="8">
        <v>241</v>
      </c>
      <c r="F6" s="8">
        <v>127</v>
      </c>
      <c r="G6" s="1">
        <f>VLOOKUP(A:A,[1]TDSheet!$A:$G,7,0)</f>
        <v>0.4</v>
      </c>
      <c r="H6" s="1">
        <f>VLOOKUP(A:A,[1]TDSheet!$A:$H,8,0)</f>
        <v>60</v>
      </c>
      <c r="I6" s="14">
        <f>VLOOKUP(A:A,[2]TDSheet!$A:$F,6,0)</f>
        <v>241</v>
      </c>
      <c r="J6" s="14">
        <f>E6-I6</f>
        <v>0</v>
      </c>
      <c r="K6" s="14">
        <f>VLOOKUP(A:A,[1]TDSheet!$A:$O,15,0)</f>
        <v>120</v>
      </c>
      <c r="L6" s="14">
        <f>VLOOKUP(A:A,[1]TDSheet!$A:$P,16,0)</f>
        <v>0</v>
      </c>
      <c r="M6" s="14">
        <f>VLOOKUP(A:A,[1]TDSheet!$A:$Q,17,0)</f>
        <v>120</v>
      </c>
      <c r="N6" s="14"/>
      <c r="O6" s="14"/>
      <c r="P6" s="14"/>
      <c r="Q6" s="14"/>
      <c r="R6" s="14">
        <f>E6/5</f>
        <v>48.2</v>
      </c>
      <c r="S6" s="16">
        <v>80</v>
      </c>
      <c r="T6" s="17">
        <f>(F6+K6+L6+M6+S6)/R6</f>
        <v>9.2738589211618248</v>
      </c>
      <c r="U6" s="14">
        <f>F6/R6</f>
        <v>2.6348547717842323</v>
      </c>
      <c r="V6" s="14"/>
      <c r="W6" s="14"/>
      <c r="X6" s="14">
        <f>VLOOKUP(A:A,[1]TDSheet!$A:$Y,25,0)</f>
        <v>44.8</v>
      </c>
      <c r="Y6" s="14">
        <f>VLOOKUP(A:A,[1]TDSheet!$A:$R,18,0)</f>
        <v>44.4</v>
      </c>
      <c r="Z6" s="14">
        <f>VLOOKUP(A:A,[3]TDSheet!$A:$D,4,0)</f>
        <v>59</v>
      </c>
      <c r="AA6" s="14">
        <f>VLOOKUP(A:A,[1]TDSheet!$A:$AA,27,0)</f>
        <v>0</v>
      </c>
      <c r="AB6" s="14" t="str">
        <f>VLOOKUP(A:A,[1]TDSheet!$A:$AB,28,0)</f>
        <v>скидка</v>
      </c>
      <c r="AC6" s="14">
        <f>S6*G6</f>
        <v>32</v>
      </c>
      <c r="AD6" s="14"/>
      <c r="AE6" s="14"/>
      <c r="AF6" s="14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358.89800000000002</v>
      </c>
      <c r="D7" s="8">
        <v>1388.0429999999999</v>
      </c>
      <c r="E7" s="21">
        <v>967.63499999999999</v>
      </c>
      <c r="F7" s="8"/>
      <c r="G7" s="1">
        <v>0</v>
      </c>
      <c r="H7" s="1">
        <f>VLOOKUP(A:A,[1]TDSheet!$A:$H,8,0)</f>
        <v>45</v>
      </c>
      <c r="I7" s="14">
        <f>VLOOKUP(A:A,[2]TDSheet!$A:$F,6,0)</f>
        <v>1031.5999999999999</v>
      </c>
      <c r="J7" s="14">
        <f t="shared" ref="J7:J70" si="10">E7-I7</f>
        <v>-63.964999999999918</v>
      </c>
      <c r="K7" s="19">
        <v>0</v>
      </c>
      <c r="L7" s="19">
        <v>0</v>
      </c>
      <c r="M7" s="19">
        <v>0</v>
      </c>
      <c r="N7" s="14"/>
      <c r="O7" s="14"/>
      <c r="P7" s="14"/>
      <c r="Q7" s="14"/>
      <c r="R7" s="14">
        <f t="shared" ref="R7:R70" si="11">E7/5</f>
        <v>193.52699999999999</v>
      </c>
      <c r="S7" s="16"/>
      <c r="T7" s="17">
        <f t="shared" ref="T7:T70" si="12">(F7+K7+L7+M7+S7)/R7</f>
        <v>0</v>
      </c>
      <c r="U7" s="14">
        <f t="shared" ref="U7:U70" si="13">F7/R7</f>
        <v>0</v>
      </c>
      <c r="V7" s="14"/>
      <c r="W7" s="14"/>
      <c r="X7" s="14">
        <f>VLOOKUP(A:A,[1]TDSheet!$A:$Y,25,0)</f>
        <v>370.07420000000002</v>
      </c>
      <c r="Y7" s="14">
        <f>VLOOKUP(A:A,[1]TDSheet!$A:$R,18,0)</f>
        <v>362.8</v>
      </c>
      <c r="Z7" s="14">
        <f>VLOOKUP(A:A,[3]TDSheet!$A:$D,4,0)</f>
        <v>36.817</v>
      </c>
      <c r="AA7" s="19" t="s">
        <v>123</v>
      </c>
      <c r="AB7" s="14" t="e">
        <f>VLOOKUP(A:A,[1]TDSheet!$A:$AB,28,0)</f>
        <v>#N/A</v>
      </c>
      <c r="AC7" s="14">
        <f t="shared" ref="AC7:AC70" si="14">S7*G7</f>
        <v>0</v>
      </c>
      <c r="AD7" s="14"/>
      <c r="AE7" s="14"/>
      <c r="AF7" s="14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-90.77</v>
      </c>
      <c r="D8" s="8">
        <v>108.98699999999999</v>
      </c>
      <c r="E8" s="21">
        <v>504.87200000000001</v>
      </c>
      <c r="F8" s="8"/>
      <c r="G8" s="1">
        <v>0</v>
      </c>
      <c r="H8" s="1">
        <f>VLOOKUP(A:A,[1]TDSheet!$A:$H,8,0)</f>
        <v>45</v>
      </c>
      <c r="I8" s="14">
        <f>VLOOKUP(A:A,[2]TDSheet!$A:$F,6,0)</f>
        <v>520.20000000000005</v>
      </c>
      <c r="J8" s="14">
        <f t="shared" si="10"/>
        <v>-15.328000000000031</v>
      </c>
      <c r="K8" s="19">
        <v>0</v>
      </c>
      <c r="L8" s="19">
        <v>0</v>
      </c>
      <c r="M8" s="19">
        <v>0</v>
      </c>
      <c r="N8" s="14"/>
      <c r="O8" s="14"/>
      <c r="P8" s="14"/>
      <c r="Q8" s="14"/>
      <c r="R8" s="14">
        <f t="shared" si="11"/>
        <v>100.9744</v>
      </c>
      <c r="S8" s="16"/>
      <c r="T8" s="17">
        <f t="shared" si="12"/>
        <v>0</v>
      </c>
      <c r="U8" s="14">
        <f t="shared" si="13"/>
        <v>0</v>
      </c>
      <c r="V8" s="14"/>
      <c r="W8" s="14"/>
      <c r="X8" s="14">
        <f>VLOOKUP(A:A,[1]TDSheet!$A:$Y,25,0)</f>
        <v>350.2</v>
      </c>
      <c r="Y8" s="14">
        <f>VLOOKUP(A:A,[1]TDSheet!$A:$R,18,0)</f>
        <v>371</v>
      </c>
      <c r="Z8" s="14">
        <f>VLOOKUP(A:A,[3]TDSheet!$A:$D,4,0)</f>
        <v>7.4909999999999997</v>
      </c>
      <c r="AA8" s="14" t="str">
        <f>VLOOKUP(A:A,[1]TDSheet!$A:$AA,27,0)</f>
        <v>акция</v>
      </c>
      <c r="AB8" s="14">
        <f>VLOOKUP(A:A,[1]TDSheet!$A:$AB,28,0)</f>
        <v>0</v>
      </c>
      <c r="AC8" s="14">
        <f t="shared" si="14"/>
        <v>0</v>
      </c>
      <c r="AD8" s="14"/>
      <c r="AE8" s="14"/>
      <c r="AF8" s="14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563.36699999999996</v>
      </c>
      <c r="D9" s="8">
        <v>1953.2750000000001</v>
      </c>
      <c r="E9" s="21">
        <v>1831</v>
      </c>
      <c r="F9" s="8">
        <v>1517.3130000000001</v>
      </c>
      <c r="G9" s="13">
        <v>1</v>
      </c>
      <c r="H9" s="1">
        <v>45</v>
      </c>
      <c r="I9" s="14">
        <f>VLOOKUP(A:A,[2]TDSheet!$A:$F,6,0)</f>
        <v>850.2</v>
      </c>
      <c r="J9" s="14">
        <f t="shared" si="10"/>
        <v>980.8</v>
      </c>
      <c r="K9" s="18">
        <v>150</v>
      </c>
      <c r="L9" s="18">
        <v>900</v>
      </c>
      <c r="M9" s="19">
        <v>100</v>
      </c>
      <c r="N9" s="14"/>
      <c r="O9" s="14"/>
      <c r="P9" s="14"/>
      <c r="Q9" s="14"/>
      <c r="R9" s="14">
        <f t="shared" si="11"/>
        <v>366.2</v>
      </c>
      <c r="S9" s="16">
        <v>450</v>
      </c>
      <c r="T9" s="17">
        <f t="shared" si="12"/>
        <v>8.5125969415619878</v>
      </c>
      <c r="U9" s="14">
        <f t="shared" si="13"/>
        <v>4.1433997815401424</v>
      </c>
      <c r="V9" s="14"/>
      <c r="W9" s="14"/>
      <c r="X9" s="18">
        <v>370.07420000000002</v>
      </c>
      <c r="Y9" s="18">
        <v>362.8</v>
      </c>
      <c r="Z9" s="14">
        <f>VLOOKUP(A:A,[3]TDSheet!$A:$D,4,0)</f>
        <v>399.339</v>
      </c>
      <c r="AA9" s="19" t="s">
        <v>124</v>
      </c>
      <c r="AB9" s="14" t="e">
        <f>VLOOKUP(A:A,[1]TDSheet!$A:$AB,28,0)</f>
        <v>#N/A</v>
      </c>
      <c r="AC9" s="14">
        <f t="shared" si="14"/>
        <v>450</v>
      </c>
      <c r="AD9" s="14"/>
      <c r="AE9" s="14"/>
      <c r="AF9" s="14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1202.721</v>
      </c>
      <c r="D10" s="8">
        <v>2644.73</v>
      </c>
      <c r="E10" s="8">
        <v>1632.443</v>
      </c>
      <c r="F10" s="8">
        <v>2552.913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1586.95</v>
      </c>
      <c r="J10" s="14">
        <f t="shared" si="10"/>
        <v>45.492999999999938</v>
      </c>
      <c r="K10" s="14">
        <f>VLOOKUP(A:A,[1]TDSheet!$A:$O,15,0)</f>
        <v>0</v>
      </c>
      <c r="L10" s="14">
        <f>VLOOKUP(A:A,[1]TDSheet!$A:$P,16,0)</f>
        <v>1550</v>
      </c>
      <c r="M10" s="14">
        <f>VLOOKUP(A:A,[1]TDSheet!$A:$Q,17,0)</f>
        <v>0</v>
      </c>
      <c r="N10" s="14"/>
      <c r="O10" s="14"/>
      <c r="P10" s="14"/>
      <c r="Q10" s="14"/>
      <c r="R10" s="14">
        <f t="shared" si="11"/>
        <v>326.48860000000002</v>
      </c>
      <c r="S10" s="16"/>
      <c r="T10" s="17">
        <f t="shared" si="12"/>
        <v>12.566787936852926</v>
      </c>
      <c r="U10" s="14">
        <f t="shared" si="13"/>
        <v>7.8193021134581722</v>
      </c>
      <c r="V10" s="14"/>
      <c r="W10" s="14"/>
      <c r="X10" s="14">
        <f>VLOOKUP(A:A,[1]TDSheet!$A:$Y,25,0)</f>
        <v>372.95439999999996</v>
      </c>
      <c r="Y10" s="14">
        <f>VLOOKUP(A:A,[1]TDSheet!$A:$R,18,0)</f>
        <v>349.28800000000001</v>
      </c>
      <c r="Z10" s="14">
        <f>VLOOKUP(A:A,[3]TDSheet!$A:$D,4,0)</f>
        <v>405.62599999999998</v>
      </c>
      <c r="AA10" s="14" t="str">
        <f>VLOOKUP(A:A,[1]TDSheet!$A:$AA,27,0)</f>
        <v>акция</v>
      </c>
      <c r="AB10" s="14">
        <f>VLOOKUP(A:A,[1]TDSheet!$A:$AB,28,0)</f>
        <v>0</v>
      </c>
      <c r="AC10" s="14">
        <f t="shared" si="14"/>
        <v>0</v>
      </c>
      <c r="AD10" s="14"/>
      <c r="AE10" s="14"/>
      <c r="AF10" s="14"/>
    </row>
    <row r="11" spans="1:32" s="1" customFormat="1" ht="11.1" customHeight="1" outlineLevel="1" x14ac:dyDescent="0.2">
      <c r="A11" s="7" t="s">
        <v>15</v>
      </c>
      <c r="B11" s="7" t="s">
        <v>9</v>
      </c>
      <c r="C11" s="8">
        <v>96.991</v>
      </c>
      <c r="D11" s="8">
        <v>1.9339999999999999</v>
      </c>
      <c r="E11" s="8">
        <v>47.478999999999999</v>
      </c>
      <c r="F11" s="8">
        <v>58.884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50.1</v>
      </c>
      <c r="J11" s="14">
        <f t="shared" si="10"/>
        <v>-2.6210000000000022</v>
      </c>
      <c r="K11" s="14">
        <f>VLOOKUP(A:A,[1]TDSheet!$A:$O,15,0)</f>
        <v>0</v>
      </c>
      <c r="L11" s="14">
        <f>VLOOKUP(A:A,[1]TDSheet!$A:$P,16,0)</f>
        <v>0</v>
      </c>
      <c r="M11" s="19">
        <v>0</v>
      </c>
      <c r="N11" s="14"/>
      <c r="O11" s="14"/>
      <c r="P11" s="14"/>
      <c r="Q11" s="14"/>
      <c r="R11" s="14">
        <f t="shared" si="11"/>
        <v>9.4957999999999991</v>
      </c>
      <c r="S11" s="16">
        <v>100</v>
      </c>
      <c r="T11" s="17">
        <f t="shared" si="12"/>
        <v>16.732028896986041</v>
      </c>
      <c r="U11" s="14">
        <f t="shared" si="13"/>
        <v>6.2010573095473793</v>
      </c>
      <c r="V11" s="14"/>
      <c r="W11" s="14"/>
      <c r="X11" s="14">
        <f>VLOOKUP(A:A,[1]TDSheet!$A:$Y,25,0)</f>
        <v>8.7718000000000007</v>
      </c>
      <c r="Y11" s="14">
        <f>VLOOKUP(A:A,[1]TDSheet!$A:$R,18,0)</f>
        <v>11.500400000000001</v>
      </c>
      <c r="Z11" s="14">
        <f>VLOOKUP(A:A,[3]TDSheet!$A:$D,4,0)</f>
        <v>12.28</v>
      </c>
      <c r="AA11" s="19" t="s">
        <v>126</v>
      </c>
      <c r="AB11" s="14" t="e">
        <f>VLOOKUP(A:A,[1]TDSheet!$A:$AB,28,0)</f>
        <v>#N/A</v>
      </c>
      <c r="AC11" s="14">
        <f t="shared" si="14"/>
        <v>100</v>
      </c>
      <c r="AD11" s="14"/>
      <c r="AE11" s="14"/>
      <c r="AF11" s="14"/>
    </row>
    <row r="12" spans="1:32" s="1" customFormat="1" ht="11.1" customHeight="1" outlineLevel="1" x14ac:dyDescent="0.2">
      <c r="A12" s="7" t="s">
        <v>16</v>
      </c>
      <c r="B12" s="7" t="s">
        <v>9</v>
      </c>
      <c r="C12" s="8">
        <v>186.67</v>
      </c>
      <c r="D12" s="8">
        <v>101.631</v>
      </c>
      <c r="E12" s="8">
        <v>106.05800000000001</v>
      </c>
      <c r="F12" s="8">
        <v>199.929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102.4</v>
      </c>
      <c r="J12" s="14">
        <f t="shared" si="10"/>
        <v>3.6580000000000013</v>
      </c>
      <c r="K12" s="14">
        <f>VLOOKUP(A:A,[1]TDSheet!$A:$O,15,0)</f>
        <v>0</v>
      </c>
      <c r="L12" s="14">
        <f>VLOOKUP(A:A,[1]TDSheet!$A:$P,16,0)</f>
        <v>0</v>
      </c>
      <c r="M12" s="14">
        <f>VLOOKUP(A:A,[1]TDSheet!$A:$Q,17,0)</f>
        <v>0</v>
      </c>
      <c r="N12" s="14"/>
      <c r="O12" s="14"/>
      <c r="P12" s="14"/>
      <c r="Q12" s="14"/>
      <c r="R12" s="14">
        <f t="shared" si="11"/>
        <v>21.211600000000001</v>
      </c>
      <c r="S12" s="16"/>
      <c r="T12" s="17">
        <f t="shared" si="12"/>
        <v>9.4254558826302581</v>
      </c>
      <c r="U12" s="14">
        <f t="shared" si="13"/>
        <v>9.4254558826302581</v>
      </c>
      <c r="V12" s="14"/>
      <c r="W12" s="14"/>
      <c r="X12" s="14">
        <f>VLOOKUP(A:A,[1]TDSheet!$A:$Y,25,0)</f>
        <v>27.170999999999999</v>
      </c>
      <c r="Y12" s="14">
        <f>VLOOKUP(A:A,[1]TDSheet!$A:$R,18,0)</f>
        <v>23.3736</v>
      </c>
      <c r="Z12" s="14">
        <f>VLOOKUP(A:A,[3]TDSheet!$A:$D,4,0)</f>
        <v>32.575000000000003</v>
      </c>
      <c r="AA12" s="14">
        <f>VLOOKUP(A:A,[1]TDSheet!$A:$AA,27,0)</f>
        <v>0</v>
      </c>
      <c r="AB12" s="14">
        <f>VLOOKUP(A:A,[1]TDSheet!$A:$AB,28,0)</f>
        <v>0</v>
      </c>
      <c r="AC12" s="14">
        <f t="shared" si="14"/>
        <v>0</v>
      </c>
      <c r="AD12" s="14"/>
      <c r="AE12" s="14"/>
      <c r="AF12" s="14"/>
    </row>
    <row r="13" spans="1:32" s="1" customFormat="1" ht="11.1" customHeight="1" outlineLevel="1" x14ac:dyDescent="0.2">
      <c r="A13" s="7" t="s">
        <v>17</v>
      </c>
      <c r="B13" s="7" t="s">
        <v>9</v>
      </c>
      <c r="C13" s="8">
        <v>253.999</v>
      </c>
      <c r="D13" s="8">
        <v>147.435</v>
      </c>
      <c r="E13" s="8">
        <v>176.62</v>
      </c>
      <c r="F13" s="8">
        <v>297.291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173.5</v>
      </c>
      <c r="J13" s="14">
        <f t="shared" si="10"/>
        <v>3.1200000000000045</v>
      </c>
      <c r="K13" s="14">
        <f>VLOOKUP(A:A,[1]TDSheet!$A:$O,15,0)</f>
        <v>0</v>
      </c>
      <c r="L13" s="14">
        <f>VLOOKUP(A:A,[1]TDSheet!$A:$P,16,0)</f>
        <v>0</v>
      </c>
      <c r="M13" s="14">
        <f>VLOOKUP(A:A,[1]TDSheet!$A:$Q,17,0)</f>
        <v>150</v>
      </c>
      <c r="N13" s="14"/>
      <c r="O13" s="14"/>
      <c r="P13" s="14"/>
      <c r="Q13" s="14"/>
      <c r="R13" s="14">
        <f t="shared" si="11"/>
        <v>35.323999999999998</v>
      </c>
      <c r="S13" s="16"/>
      <c r="T13" s="17">
        <f t="shared" si="12"/>
        <v>12.662524062960028</v>
      </c>
      <c r="U13" s="14">
        <f t="shared" si="13"/>
        <v>8.4161193522817346</v>
      </c>
      <c r="V13" s="14"/>
      <c r="W13" s="14"/>
      <c r="X13" s="14">
        <f>VLOOKUP(A:A,[1]TDSheet!$A:$Y,25,0)</f>
        <v>44.351199999999999</v>
      </c>
      <c r="Y13" s="14">
        <f>VLOOKUP(A:A,[1]TDSheet!$A:$R,18,0)</f>
        <v>45.097000000000001</v>
      </c>
      <c r="Z13" s="14">
        <f>VLOOKUP(A:A,[3]TDSheet!$A:$D,4,0)</f>
        <v>31.611000000000001</v>
      </c>
      <c r="AA13" s="14">
        <f>VLOOKUP(A:A,[1]TDSheet!$A:$AA,27,0)</f>
        <v>0</v>
      </c>
      <c r="AB13" s="14">
        <f>VLOOKUP(A:A,[1]TDSheet!$A:$AB,28,0)</f>
        <v>0</v>
      </c>
      <c r="AC13" s="14">
        <f t="shared" si="14"/>
        <v>0</v>
      </c>
      <c r="AD13" s="14"/>
      <c r="AE13" s="14"/>
      <c r="AF13" s="14"/>
    </row>
    <row r="14" spans="1:32" s="1" customFormat="1" ht="11.1" customHeight="1" outlineLevel="1" x14ac:dyDescent="0.2">
      <c r="A14" s="7" t="s">
        <v>18</v>
      </c>
      <c r="B14" s="7" t="s">
        <v>9</v>
      </c>
      <c r="C14" s="8">
        <v>463.23500000000001</v>
      </c>
      <c r="D14" s="8">
        <v>299.75599999999997</v>
      </c>
      <c r="E14" s="8">
        <v>432.81799999999998</v>
      </c>
      <c r="F14" s="8">
        <v>437.19099999999997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415.9</v>
      </c>
      <c r="J14" s="14">
        <f t="shared" si="10"/>
        <v>16.918000000000006</v>
      </c>
      <c r="K14" s="14">
        <f>VLOOKUP(A:A,[1]TDSheet!$A:$O,15,0)</f>
        <v>0</v>
      </c>
      <c r="L14" s="14">
        <f>VLOOKUP(A:A,[1]TDSheet!$A:$P,16,0)</f>
        <v>0</v>
      </c>
      <c r="M14" s="14">
        <f>VLOOKUP(A:A,[1]TDSheet!$A:$Q,17,0)</f>
        <v>180</v>
      </c>
      <c r="N14" s="14"/>
      <c r="O14" s="14"/>
      <c r="P14" s="14"/>
      <c r="Q14" s="14"/>
      <c r="R14" s="14">
        <f t="shared" si="11"/>
        <v>86.563599999999994</v>
      </c>
      <c r="S14" s="16">
        <v>200</v>
      </c>
      <c r="T14" s="17">
        <f t="shared" si="12"/>
        <v>9.4403536821481548</v>
      </c>
      <c r="U14" s="14">
        <f t="shared" si="13"/>
        <v>5.0505177695936858</v>
      </c>
      <c r="V14" s="14"/>
      <c r="W14" s="14"/>
      <c r="X14" s="14">
        <f>VLOOKUP(A:A,[1]TDSheet!$A:$Y,25,0)</f>
        <v>93.644199999999998</v>
      </c>
      <c r="Y14" s="14">
        <f>VLOOKUP(A:A,[1]TDSheet!$A:$R,18,0)</f>
        <v>81.421999999999997</v>
      </c>
      <c r="Z14" s="14">
        <f>VLOOKUP(A:A,[3]TDSheet!$A:$D,4,0)</f>
        <v>131.45099999999999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4"/>
        <v>200</v>
      </c>
      <c r="AD14" s="14"/>
      <c r="AE14" s="14"/>
      <c r="AF14" s="14"/>
    </row>
    <row r="15" spans="1:32" s="1" customFormat="1" ht="11.1" customHeight="1" outlineLevel="1" x14ac:dyDescent="0.2">
      <c r="A15" s="7" t="s">
        <v>19</v>
      </c>
      <c r="B15" s="7" t="s">
        <v>8</v>
      </c>
      <c r="C15" s="8">
        <v>1201</v>
      </c>
      <c r="D15" s="8">
        <v>414</v>
      </c>
      <c r="E15" s="8">
        <v>525</v>
      </c>
      <c r="F15" s="8">
        <v>1189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533</v>
      </c>
      <c r="J15" s="14">
        <f t="shared" si="10"/>
        <v>-8</v>
      </c>
      <c r="K15" s="14">
        <f>VLOOKUP(A:A,[1]TDSheet!$A:$O,15,0)</f>
        <v>0</v>
      </c>
      <c r="L15" s="14">
        <f>VLOOKUP(A:A,[1]TDSheet!$A:$P,16,0)</f>
        <v>0</v>
      </c>
      <c r="M15" s="14">
        <f>VLOOKUP(A:A,[1]TDSheet!$A:$Q,17,0)</f>
        <v>400</v>
      </c>
      <c r="N15" s="14"/>
      <c r="O15" s="14"/>
      <c r="P15" s="14"/>
      <c r="Q15" s="14"/>
      <c r="R15" s="14">
        <f t="shared" si="11"/>
        <v>105</v>
      </c>
      <c r="S15" s="16"/>
      <c r="T15" s="17">
        <f t="shared" si="12"/>
        <v>15.133333333333333</v>
      </c>
      <c r="U15" s="14">
        <f t="shared" si="13"/>
        <v>11.323809523809524</v>
      </c>
      <c r="V15" s="14"/>
      <c r="W15" s="14"/>
      <c r="X15" s="14">
        <f>VLOOKUP(A:A,[1]TDSheet!$A:$Y,25,0)</f>
        <v>108</v>
      </c>
      <c r="Y15" s="14">
        <f>VLOOKUP(A:A,[1]TDSheet!$A:$R,18,0)</f>
        <v>100.6</v>
      </c>
      <c r="Z15" s="14">
        <f>VLOOKUP(A:A,[3]TDSheet!$A:$D,4,0)</f>
        <v>138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4"/>
        <v>0</v>
      </c>
      <c r="AD15" s="14"/>
      <c r="AE15" s="14"/>
      <c r="AF15" s="14"/>
    </row>
    <row r="16" spans="1:32" s="1" customFormat="1" ht="11.1" customHeight="1" outlineLevel="1" x14ac:dyDescent="0.2">
      <c r="A16" s="7" t="s">
        <v>20</v>
      </c>
      <c r="B16" s="7" t="s">
        <v>9</v>
      </c>
      <c r="C16" s="8">
        <v>43.290999999999997</v>
      </c>
      <c r="D16" s="8">
        <v>32.369</v>
      </c>
      <c r="E16" s="8">
        <v>52.073999999999998</v>
      </c>
      <c r="F16" s="8">
        <v>42.939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52.5</v>
      </c>
      <c r="J16" s="14">
        <f t="shared" si="10"/>
        <v>-0.42600000000000193</v>
      </c>
      <c r="K16" s="14">
        <f>VLOOKUP(A:A,[1]TDSheet!$A:$O,15,0)</f>
        <v>0</v>
      </c>
      <c r="L16" s="14">
        <f>VLOOKUP(A:A,[1]TDSheet!$A:$P,16,0)</f>
        <v>0</v>
      </c>
      <c r="M16" s="14">
        <f>VLOOKUP(A:A,[1]TDSheet!$A:$Q,17,0)</f>
        <v>0</v>
      </c>
      <c r="N16" s="14"/>
      <c r="O16" s="14"/>
      <c r="P16" s="14"/>
      <c r="Q16" s="14"/>
      <c r="R16" s="14">
        <f t="shared" si="11"/>
        <v>10.4148</v>
      </c>
      <c r="S16" s="16">
        <v>40</v>
      </c>
      <c r="T16" s="17">
        <f t="shared" si="12"/>
        <v>7.9635710719360908</v>
      </c>
      <c r="U16" s="14">
        <f t="shared" si="13"/>
        <v>4.1228828206014523</v>
      </c>
      <c r="V16" s="14"/>
      <c r="W16" s="14"/>
      <c r="X16" s="14">
        <f>VLOOKUP(A:A,[1]TDSheet!$A:$Y,25,0)</f>
        <v>10.4392</v>
      </c>
      <c r="Y16" s="14">
        <f>VLOOKUP(A:A,[1]TDSheet!$A:$R,18,0)</f>
        <v>5.6592000000000002</v>
      </c>
      <c r="Z16" s="14">
        <f>VLOOKUP(A:A,[3]TDSheet!$A:$D,4,0)</f>
        <v>28.248000000000001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4"/>
        <v>40</v>
      </c>
      <c r="AD16" s="14"/>
      <c r="AE16" s="14"/>
      <c r="AF16" s="14"/>
    </row>
    <row r="17" spans="1:32" s="1" customFormat="1" ht="11.1" customHeight="1" outlineLevel="1" x14ac:dyDescent="0.2">
      <c r="A17" s="7" t="s">
        <v>21</v>
      </c>
      <c r="B17" s="7" t="s">
        <v>9</v>
      </c>
      <c r="C17" s="8">
        <v>44.667999999999999</v>
      </c>
      <c r="D17" s="8">
        <v>41.167000000000002</v>
      </c>
      <c r="E17" s="8">
        <v>74.078999999999994</v>
      </c>
      <c r="F17" s="8">
        <v>37.115000000000002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75</v>
      </c>
      <c r="J17" s="14">
        <f t="shared" si="10"/>
        <v>-0.92100000000000648</v>
      </c>
      <c r="K17" s="14">
        <f>VLOOKUP(A:A,[1]TDSheet!$A:$O,15,0)</f>
        <v>20</v>
      </c>
      <c r="L17" s="14">
        <f>VLOOKUP(A:A,[1]TDSheet!$A:$P,16,0)</f>
        <v>0</v>
      </c>
      <c r="M17" s="14">
        <f>VLOOKUP(A:A,[1]TDSheet!$A:$Q,17,0)</f>
        <v>10</v>
      </c>
      <c r="N17" s="14"/>
      <c r="O17" s="14"/>
      <c r="P17" s="14"/>
      <c r="Q17" s="14"/>
      <c r="R17" s="14">
        <f t="shared" si="11"/>
        <v>14.815799999999999</v>
      </c>
      <c r="S17" s="16">
        <v>50</v>
      </c>
      <c r="T17" s="17">
        <f t="shared" si="12"/>
        <v>7.904736835000473</v>
      </c>
      <c r="U17" s="14">
        <f t="shared" si="13"/>
        <v>2.5050959111219107</v>
      </c>
      <c r="V17" s="14"/>
      <c r="W17" s="14"/>
      <c r="X17" s="14">
        <f>VLOOKUP(A:A,[1]TDSheet!$A:$Y,25,0)</f>
        <v>17.5596</v>
      </c>
      <c r="Y17" s="14">
        <f>VLOOKUP(A:A,[1]TDSheet!$A:$R,18,0)</f>
        <v>13.994399999999999</v>
      </c>
      <c r="Z17" s="14">
        <f>VLOOKUP(A:A,[3]TDSheet!$A:$D,4,0)</f>
        <v>30.989000000000001</v>
      </c>
      <c r="AA17" s="14">
        <f>VLOOKUP(A:A,[1]TDSheet!$A:$AA,27,0)</f>
        <v>0</v>
      </c>
      <c r="AB17" s="14">
        <f>VLOOKUP(A:A,[1]TDSheet!$A:$AB,28,0)</f>
        <v>0</v>
      </c>
      <c r="AC17" s="14">
        <f t="shared" si="14"/>
        <v>50</v>
      </c>
      <c r="AD17" s="14"/>
      <c r="AE17" s="14"/>
      <c r="AF17" s="14"/>
    </row>
    <row r="18" spans="1:32" s="1" customFormat="1" ht="11.1" customHeight="1" outlineLevel="1" x14ac:dyDescent="0.2">
      <c r="A18" s="7" t="s">
        <v>22</v>
      </c>
      <c r="B18" s="7" t="s">
        <v>9</v>
      </c>
      <c r="C18" s="8">
        <v>48.203000000000003</v>
      </c>
      <c r="D18" s="8">
        <v>512.61800000000005</v>
      </c>
      <c r="E18" s="8">
        <v>265.97899999999998</v>
      </c>
      <c r="F18" s="8">
        <v>314.90899999999999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271.3</v>
      </c>
      <c r="J18" s="14">
        <f t="shared" si="10"/>
        <v>-5.3210000000000264</v>
      </c>
      <c r="K18" s="14">
        <f>VLOOKUP(A:A,[1]TDSheet!$A:$O,15,0)</f>
        <v>40</v>
      </c>
      <c r="L18" s="14">
        <f>VLOOKUP(A:A,[1]TDSheet!$A:$P,16,0)</f>
        <v>0</v>
      </c>
      <c r="M18" s="14">
        <f>VLOOKUP(A:A,[1]TDSheet!$A:$Q,17,0)</f>
        <v>50</v>
      </c>
      <c r="N18" s="14"/>
      <c r="O18" s="14"/>
      <c r="P18" s="14"/>
      <c r="Q18" s="14"/>
      <c r="R18" s="14">
        <f t="shared" si="11"/>
        <v>53.195799999999998</v>
      </c>
      <c r="S18" s="16">
        <v>100</v>
      </c>
      <c r="T18" s="17">
        <f t="shared" si="12"/>
        <v>9.4915200072186146</v>
      </c>
      <c r="U18" s="14">
        <f t="shared" si="13"/>
        <v>5.9198094586414713</v>
      </c>
      <c r="V18" s="14"/>
      <c r="W18" s="14"/>
      <c r="X18" s="14">
        <f>VLOOKUP(A:A,[1]TDSheet!$A:$Y,25,0)</f>
        <v>37.359200000000001</v>
      </c>
      <c r="Y18" s="14">
        <f>VLOOKUP(A:A,[1]TDSheet!$A:$R,18,0)</f>
        <v>40.865200000000002</v>
      </c>
      <c r="Z18" s="14">
        <f>VLOOKUP(A:A,[3]TDSheet!$A:$D,4,0)</f>
        <v>61.902999999999999</v>
      </c>
      <c r="AA18" s="14" t="str">
        <f>VLOOKUP(A:A,[1]TDSheet!$A:$AA,27,0)</f>
        <v>к100</v>
      </c>
      <c r="AB18" s="14" t="str">
        <f>VLOOKUP(A:A,[1]TDSheet!$A:$AB,28,0)</f>
        <v>скидка</v>
      </c>
      <c r="AC18" s="14">
        <f t="shared" si="14"/>
        <v>100</v>
      </c>
      <c r="AD18" s="14"/>
      <c r="AE18" s="14"/>
      <c r="AF18" s="14"/>
    </row>
    <row r="19" spans="1:32" s="1" customFormat="1" ht="11.1" customHeight="1" outlineLevel="1" x14ac:dyDescent="0.2">
      <c r="A19" s="7" t="s">
        <v>23</v>
      </c>
      <c r="B19" s="7" t="s">
        <v>9</v>
      </c>
      <c r="C19" s="8">
        <v>41.857999999999997</v>
      </c>
      <c r="D19" s="8">
        <v>92.128</v>
      </c>
      <c r="E19" s="8">
        <v>72.034999999999997</v>
      </c>
      <c r="F19" s="8">
        <v>83.994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70.3</v>
      </c>
      <c r="J19" s="14">
        <f t="shared" si="10"/>
        <v>1.7349999999999994</v>
      </c>
      <c r="K19" s="14">
        <f>VLOOKUP(A:A,[1]TDSheet!$A:$O,15,0)</f>
        <v>30</v>
      </c>
      <c r="L19" s="14">
        <f>VLOOKUP(A:A,[1]TDSheet!$A:$P,16,0)</f>
        <v>0</v>
      </c>
      <c r="M19" s="14">
        <f>VLOOKUP(A:A,[1]TDSheet!$A:$Q,17,0)</f>
        <v>20</v>
      </c>
      <c r="N19" s="14"/>
      <c r="O19" s="14"/>
      <c r="P19" s="14"/>
      <c r="Q19" s="14"/>
      <c r="R19" s="14">
        <f t="shared" si="11"/>
        <v>14.407</v>
      </c>
      <c r="S19" s="16"/>
      <c r="T19" s="17">
        <f t="shared" si="12"/>
        <v>9.3006177552578606</v>
      </c>
      <c r="U19" s="14">
        <f t="shared" si="13"/>
        <v>5.8300825987367251</v>
      </c>
      <c r="V19" s="14"/>
      <c r="W19" s="14"/>
      <c r="X19" s="14">
        <f>VLOOKUP(A:A,[1]TDSheet!$A:$Y,25,0)</f>
        <v>17.141999999999999</v>
      </c>
      <c r="Y19" s="14">
        <f>VLOOKUP(A:A,[1]TDSheet!$A:$R,18,0)</f>
        <v>14.766200000000001</v>
      </c>
      <c r="Z19" s="14">
        <f>VLOOKUP(A:A,[3]TDSheet!$A:$D,4,0)</f>
        <v>11.972</v>
      </c>
      <c r="AA19" s="14">
        <f>VLOOKUP(A:A,[1]TDSheet!$A:$AA,27,0)</f>
        <v>0</v>
      </c>
      <c r="AB19" s="14">
        <f>VLOOKUP(A:A,[1]TDSheet!$A:$AB,28,0)</f>
        <v>0</v>
      </c>
      <c r="AC19" s="14">
        <f t="shared" si="14"/>
        <v>0</v>
      </c>
      <c r="AD19" s="14"/>
      <c r="AE19" s="14"/>
      <c r="AF19" s="14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220.923</v>
      </c>
      <c r="D20" s="8">
        <v>425.19499999999999</v>
      </c>
      <c r="E20" s="8">
        <v>355.78800000000001</v>
      </c>
      <c r="F20" s="8">
        <v>353.49700000000001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346</v>
      </c>
      <c r="J20" s="14">
        <f t="shared" si="10"/>
        <v>9.7880000000000109</v>
      </c>
      <c r="K20" s="14">
        <f>VLOOKUP(A:A,[1]TDSheet!$A:$O,15,0)</f>
        <v>0</v>
      </c>
      <c r="L20" s="14">
        <f>VLOOKUP(A:A,[1]TDSheet!$A:$P,16,0)</f>
        <v>0</v>
      </c>
      <c r="M20" s="14">
        <f>VLOOKUP(A:A,[1]TDSheet!$A:$Q,17,0)</f>
        <v>180</v>
      </c>
      <c r="N20" s="14"/>
      <c r="O20" s="14"/>
      <c r="P20" s="14"/>
      <c r="Q20" s="14"/>
      <c r="R20" s="14">
        <f t="shared" si="11"/>
        <v>71.157600000000002</v>
      </c>
      <c r="S20" s="16">
        <v>110</v>
      </c>
      <c r="T20" s="17">
        <f t="shared" si="12"/>
        <v>9.0432645283146158</v>
      </c>
      <c r="U20" s="14">
        <f t="shared" si="13"/>
        <v>4.9678038607260504</v>
      </c>
      <c r="V20" s="14"/>
      <c r="W20" s="14"/>
      <c r="X20" s="14">
        <f>VLOOKUP(A:A,[1]TDSheet!$A:$Y,25,0)</f>
        <v>73.658199999999994</v>
      </c>
      <c r="Y20" s="14">
        <f>VLOOKUP(A:A,[1]TDSheet!$A:$R,18,0)</f>
        <v>63.536999999999999</v>
      </c>
      <c r="Z20" s="14">
        <f>VLOOKUP(A:A,[3]TDSheet!$A:$D,4,0)</f>
        <v>116.565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4"/>
        <v>110</v>
      </c>
      <c r="AD20" s="14"/>
      <c r="AE20" s="14"/>
      <c r="AF20" s="14"/>
    </row>
    <row r="21" spans="1:32" s="1" customFormat="1" ht="11.1" customHeight="1" outlineLevel="1" x14ac:dyDescent="0.2">
      <c r="A21" s="7" t="s">
        <v>25</v>
      </c>
      <c r="B21" s="7" t="s">
        <v>8</v>
      </c>
      <c r="C21" s="8">
        <v>1690</v>
      </c>
      <c r="D21" s="8">
        <v>509</v>
      </c>
      <c r="E21" s="8">
        <v>662</v>
      </c>
      <c r="F21" s="8">
        <v>1658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746</v>
      </c>
      <c r="J21" s="14">
        <f t="shared" si="10"/>
        <v>-84</v>
      </c>
      <c r="K21" s="14">
        <f>VLOOKUP(A:A,[1]TDSheet!$A:$O,15,0)</f>
        <v>0</v>
      </c>
      <c r="L21" s="14">
        <f>VLOOKUP(A:A,[1]TDSheet!$A:$P,16,0)</f>
        <v>0</v>
      </c>
      <c r="M21" s="14">
        <f>VLOOKUP(A:A,[1]TDSheet!$A:$Q,17,0)</f>
        <v>800</v>
      </c>
      <c r="N21" s="14"/>
      <c r="O21" s="14"/>
      <c r="P21" s="14"/>
      <c r="Q21" s="14"/>
      <c r="R21" s="14">
        <f t="shared" si="11"/>
        <v>132.4</v>
      </c>
      <c r="S21" s="16"/>
      <c r="T21" s="17">
        <f t="shared" si="12"/>
        <v>18.564954682779454</v>
      </c>
      <c r="U21" s="14">
        <f t="shared" si="13"/>
        <v>12.522658610271902</v>
      </c>
      <c r="V21" s="14"/>
      <c r="W21" s="14"/>
      <c r="X21" s="14">
        <f>VLOOKUP(A:A,[1]TDSheet!$A:$Y,25,0)</f>
        <v>147.4</v>
      </c>
      <c r="Y21" s="14">
        <f>VLOOKUP(A:A,[1]TDSheet!$A:$R,18,0)</f>
        <v>145</v>
      </c>
      <c r="Z21" s="14">
        <f>VLOOKUP(A:A,[3]TDSheet!$A:$D,4,0)</f>
        <v>174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4"/>
        <v>0</v>
      </c>
      <c r="AD21" s="14"/>
      <c r="AE21" s="14"/>
      <c r="AF21" s="14"/>
    </row>
    <row r="22" spans="1:32" s="1" customFormat="1" ht="11.1" customHeight="1" outlineLevel="1" x14ac:dyDescent="0.2">
      <c r="A22" s="7" t="s">
        <v>26</v>
      </c>
      <c r="B22" s="7" t="s">
        <v>9</v>
      </c>
      <c r="C22" s="8">
        <v>523.29700000000003</v>
      </c>
      <c r="D22" s="8">
        <v>993.85500000000002</v>
      </c>
      <c r="E22" s="8">
        <v>777.89200000000005</v>
      </c>
      <c r="F22" s="8">
        <v>929.98599999999999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764.8</v>
      </c>
      <c r="J22" s="14">
        <f t="shared" si="10"/>
        <v>13.092000000000098</v>
      </c>
      <c r="K22" s="14">
        <f>VLOOKUP(A:A,[1]TDSheet!$A:$O,15,0)</f>
        <v>0</v>
      </c>
      <c r="L22" s="14">
        <f>VLOOKUP(A:A,[1]TDSheet!$A:$P,16,0)</f>
        <v>0</v>
      </c>
      <c r="M22" s="14">
        <f>VLOOKUP(A:A,[1]TDSheet!$A:$Q,17,0)</f>
        <v>600</v>
      </c>
      <c r="N22" s="14"/>
      <c r="O22" s="14"/>
      <c r="P22" s="14"/>
      <c r="Q22" s="14"/>
      <c r="R22" s="14">
        <f t="shared" si="11"/>
        <v>155.57840000000002</v>
      </c>
      <c r="S22" s="16"/>
      <c r="T22" s="17">
        <f t="shared" si="12"/>
        <v>9.8341800661274306</v>
      </c>
      <c r="U22" s="14">
        <f t="shared" si="13"/>
        <v>5.9776035747893017</v>
      </c>
      <c r="V22" s="14"/>
      <c r="W22" s="14"/>
      <c r="X22" s="14">
        <f>VLOOKUP(A:A,[1]TDSheet!$A:$Y,25,0)</f>
        <v>174.7158</v>
      </c>
      <c r="Y22" s="14">
        <f>VLOOKUP(A:A,[1]TDSheet!$A:$R,18,0)</f>
        <v>171.01079999999999</v>
      </c>
      <c r="Z22" s="14">
        <f>VLOOKUP(A:A,[3]TDSheet!$A:$D,4,0)</f>
        <v>204.25899999999999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4"/>
        <v>0</v>
      </c>
      <c r="AD22" s="14"/>
      <c r="AE22" s="14"/>
      <c r="AF22" s="14"/>
    </row>
    <row r="23" spans="1:32" s="1" customFormat="1" ht="11.1" customHeight="1" outlineLevel="1" x14ac:dyDescent="0.2">
      <c r="A23" s="7" t="s">
        <v>27</v>
      </c>
      <c r="B23" s="7" t="s">
        <v>8</v>
      </c>
      <c r="C23" s="8">
        <v>999</v>
      </c>
      <c r="D23" s="8">
        <v>1680</v>
      </c>
      <c r="E23" s="8">
        <v>1635</v>
      </c>
      <c r="F23" s="8">
        <v>1354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1661</v>
      </c>
      <c r="J23" s="14">
        <f t="shared" si="10"/>
        <v>-26</v>
      </c>
      <c r="K23" s="14">
        <f>VLOOKUP(A:A,[1]TDSheet!$A:$O,15,0)</f>
        <v>0</v>
      </c>
      <c r="L23" s="14">
        <f>VLOOKUP(A:A,[1]TDSheet!$A:$P,16,0)</f>
        <v>0</v>
      </c>
      <c r="M23" s="14">
        <f>VLOOKUP(A:A,[1]TDSheet!$A:$Q,17,0)</f>
        <v>600</v>
      </c>
      <c r="N23" s="14"/>
      <c r="O23" s="14"/>
      <c r="P23" s="14"/>
      <c r="Q23" s="14"/>
      <c r="R23" s="14">
        <f t="shared" si="11"/>
        <v>327</v>
      </c>
      <c r="S23" s="16">
        <v>1000</v>
      </c>
      <c r="T23" s="17">
        <f t="shared" si="12"/>
        <v>9.0336391437308876</v>
      </c>
      <c r="U23" s="14">
        <f t="shared" si="13"/>
        <v>4.1406727828746179</v>
      </c>
      <c r="V23" s="14"/>
      <c r="W23" s="14"/>
      <c r="X23" s="14">
        <f>VLOOKUP(A:A,[1]TDSheet!$A:$Y,25,0)</f>
        <v>337</v>
      </c>
      <c r="Y23" s="14">
        <f>VLOOKUP(A:A,[1]TDSheet!$A:$R,18,0)</f>
        <v>280.8</v>
      </c>
      <c r="Z23" s="14">
        <f>VLOOKUP(A:A,[3]TDSheet!$A:$D,4,0)</f>
        <v>669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4"/>
        <v>120</v>
      </c>
      <c r="AD23" s="14"/>
      <c r="AE23" s="14"/>
      <c r="AF23" s="14"/>
    </row>
    <row r="24" spans="1:32" s="1" customFormat="1" ht="11.1" customHeight="1" outlineLevel="1" x14ac:dyDescent="0.2">
      <c r="A24" s="7" t="s">
        <v>28</v>
      </c>
      <c r="B24" s="7" t="s">
        <v>8</v>
      </c>
      <c r="C24" s="8">
        <v>2315</v>
      </c>
      <c r="D24" s="8">
        <v>18</v>
      </c>
      <c r="E24" s="8">
        <v>712</v>
      </c>
      <c r="F24" s="8">
        <v>1758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728</v>
      </c>
      <c r="J24" s="14">
        <f t="shared" si="10"/>
        <v>-16</v>
      </c>
      <c r="K24" s="14">
        <f>VLOOKUP(A:A,[1]TDSheet!$A:$O,15,0)</f>
        <v>0</v>
      </c>
      <c r="L24" s="14">
        <f>VLOOKUP(A:A,[1]TDSheet!$A:$P,16,0)</f>
        <v>0</v>
      </c>
      <c r="M24" s="14">
        <f>VLOOKUP(A:A,[1]TDSheet!$A:$Q,17,0)</f>
        <v>800</v>
      </c>
      <c r="N24" s="14"/>
      <c r="O24" s="14"/>
      <c r="P24" s="14"/>
      <c r="Q24" s="14"/>
      <c r="R24" s="14">
        <f t="shared" si="11"/>
        <v>142.4</v>
      </c>
      <c r="S24" s="16"/>
      <c r="T24" s="17">
        <f t="shared" si="12"/>
        <v>17.963483146067414</v>
      </c>
      <c r="U24" s="14">
        <f t="shared" si="13"/>
        <v>12.345505617977528</v>
      </c>
      <c r="V24" s="14"/>
      <c r="W24" s="14"/>
      <c r="X24" s="14">
        <f>VLOOKUP(A:A,[1]TDSheet!$A:$Y,25,0)</f>
        <v>152</v>
      </c>
      <c r="Y24" s="14">
        <f>VLOOKUP(A:A,[1]TDSheet!$A:$R,18,0)</f>
        <v>154.4</v>
      </c>
      <c r="Z24" s="14">
        <f>VLOOKUP(A:A,[3]TDSheet!$A:$D,4,0)</f>
        <v>157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4"/>
        <v>0</v>
      </c>
      <c r="AD24" s="14"/>
      <c r="AE24" s="14"/>
      <c r="AF24" s="14"/>
    </row>
    <row r="25" spans="1:32" s="1" customFormat="1" ht="11.1" customHeight="1" outlineLevel="1" x14ac:dyDescent="0.2">
      <c r="A25" s="7" t="s">
        <v>29</v>
      </c>
      <c r="B25" s="7" t="s">
        <v>9</v>
      </c>
      <c r="C25" s="8">
        <v>272.245</v>
      </c>
      <c r="D25" s="8">
        <v>1.0640000000000001</v>
      </c>
      <c r="E25" s="8">
        <v>90.492000000000004</v>
      </c>
      <c r="F25" s="8">
        <v>214.989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91.8</v>
      </c>
      <c r="J25" s="14">
        <f t="shared" si="10"/>
        <v>-1.3079999999999927</v>
      </c>
      <c r="K25" s="14">
        <f>VLOOKUP(A:A,[1]TDSheet!$A:$O,15,0)</f>
        <v>0</v>
      </c>
      <c r="L25" s="14">
        <f>VLOOKUP(A:A,[1]TDSheet!$A:$P,16,0)</f>
        <v>0</v>
      </c>
      <c r="M25" s="14">
        <f>VLOOKUP(A:A,[1]TDSheet!$A:$Q,17,0)</f>
        <v>150</v>
      </c>
      <c r="N25" s="14"/>
      <c r="O25" s="14"/>
      <c r="P25" s="14"/>
      <c r="Q25" s="14"/>
      <c r="R25" s="14">
        <f t="shared" si="11"/>
        <v>18.098400000000002</v>
      </c>
      <c r="S25" s="16"/>
      <c r="T25" s="17">
        <f t="shared" si="12"/>
        <v>20.1669208327808</v>
      </c>
      <c r="U25" s="14">
        <f t="shared" si="13"/>
        <v>11.878895371966582</v>
      </c>
      <c r="V25" s="14"/>
      <c r="W25" s="14"/>
      <c r="X25" s="14">
        <f>VLOOKUP(A:A,[1]TDSheet!$A:$Y,25,0)</f>
        <v>18.522399999999998</v>
      </c>
      <c r="Y25" s="14">
        <f>VLOOKUP(A:A,[1]TDSheet!$A:$R,18,0)</f>
        <v>20.090799999999998</v>
      </c>
      <c r="Z25" s="14">
        <f>VLOOKUP(A:A,[3]TDSheet!$A:$D,4,0)</f>
        <v>13.243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4"/>
        <v>0</v>
      </c>
      <c r="AD25" s="14"/>
      <c r="AE25" s="14"/>
      <c r="AF25" s="14"/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1.079</v>
      </c>
      <c r="D26" s="8">
        <v>8.3179999999999996</v>
      </c>
      <c r="E26" s="21">
        <v>62.392000000000003</v>
      </c>
      <c r="F26" s="21">
        <v>1.0549999999999999</v>
      </c>
      <c r="G26" s="13">
        <v>0</v>
      </c>
      <c r="H26" s="1">
        <f>VLOOKUP(A:A,[1]TDSheet!$A:$H,8,0)</f>
        <v>30</v>
      </c>
      <c r="I26" s="14">
        <f>VLOOKUP(A:A,[2]TDSheet!$A:$F,6,0)</f>
        <v>80</v>
      </c>
      <c r="J26" s="14">
        <f t="shared" si="10"/>
        <v>-17.607999999999997</v>
      </c>
      <c r="K26" s="14">
        <f>VLOOKUP(A:A,[1]TDSheet!$A:$O,15,0)</f>
        <v>0</v>
      </c>
      <c r="L26" s="14">
        <f>VLOOKUP(A:A,[1]TDSheet!$A:$P,16,0)</f>
        <v>0</v>
      </c>
      <c r="M26" s="19">
        <v>0</v>
      </c>
      <c r="N26" s="14"/>
      <c r="O26" s="14"/>
      <c r="P26" s="14"/>
      <c r="Q26" s="14"/>
      <c r="R26" s="14">
        <f t="shared" si="11"/>
        <v>12.478400000000001</v>
      </c>
      <c r="S26" s="16"/>
      <c r="T26" s="17">
        <f t="shared" si="12"/>
        <v>8.4546095653288869E-2</v>
      </c>
      <c r="U26" s="14">
        <f t="shared" si="13"/>
        <v>8.4546095653288869E-2</v>
      </c>
      <c r="V26" s="14"/>
      <c r="W26" s="14"/>
      <c r="X26" s="14">
        <f>VLOOKUP(A:A,[1]TDSheet!$A:$Y,25,0)</f>
        <v>46.060600000000001</v>
      </c>
      <c r="Y26" s="14">
        <f>VLOOKUP(A:A,[1]TDSheet!$A:$R,18,0)</f>
        <v>49.8</v>
      </c>
      <c r="Z26" s="14">
        <v>0</v>
      </c>
      <c r="AA26" s="14" t="str">
        <f>VLOOKUP(A:A,[1]TDSheet!$A:$AA,27,0)</f>
        <v>???</v>
      </c>
      <c r="AB26" s="14">
        <f>VLOOKUP(A:A,[1]TDSheet!$A:$AB,28,0)</f>
        <v>0</v>
      </c>
      <c r="AC26" s="14">
        <f t="shared" si="14"/>
        <v>0</v>
      </c>
      <c r="AD26" s="14"/>
      <c r="AE26" s="14"/>
      <c r="AF26" s="14"/>
    </row>
    <row r="27" spans="1:32" s="1" customFormat="1" ht="11.1" customHeight="1" outlineLevel="1" x14ac:dyDescent="0.2">
      <c r="A27" s="7" t="s">
        <v>31</v>
      </c>
      <c r="B27" s="7" t="s">
        <v>9</v>
      </c>
      <c r="C27" s="8">
        <v>87.171000000000006</v>
      </c>
      <c r="D27" s="8">
        <v>91.298000000000002</v>
      </c>
      <c r="E27" s="8">
        <v>118.986</v>
      </c>
      <c r="F27" s="8">
        <v>93.328999999999994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113.02</v>
      </c>
      <c r="J27" s="14">
        <f t="shared" si="10"/>
        <v>5.9660000000000082</v>
      </c>
      <c r="K27" s="14">
        <f>VLOOKUP(A:A,[1]TDSheet!$A:$O,15,0)</f>
        <v>0</v>
      </c>
      <c r="L27" s="14">
        <f>VLOOKUP(A:A,[1]TDSheet!$A:$P,16,0)</f>
        <v>0</v>
      </c>
      <c r="M27" s="14">
        <f>VLOOKUP(A:A,[1]TDSheet!$A:$Q,17,0)</f>
        <v>60</v>
      </c>
      <c r="N27" s="14"/>
      <c r="O27" s="14"/>
      <c r="P27" s="14"/>
      <c r="Q27" s="14"/>
      <c r="R27" s="14">
        <f t="shared" si="11"/>
        <v>23.7972</v>
      </c>
      <c r="S27" s="16">
        <v>50</v>
      </c>
      <c r="T27" s="17">
        <f t="shared" si="12"/>
        <v>8.5442404988822211</v>
      </c>
      <c r="U27" s="14">
        <f t="shared" si="13"/>
        <v>3.9218479484981423</v>
      </c>
      <c r="V27" s="14"/>
      <c r="W27" s="14"/>
      <c r="X27" s="14">
        <f>VLOOKUP(A:A,[1]TDSheet!$A:$Y,25,0)</f>
        <v>23.6434</v>
      </c>
      <c r="Y27" s="14">
        <f>VLOOKUP(A:A,[1]TDSheet!$A:$R,18,0)</f>
        <v>19.967400000000001</v>
      </c>
      <c r="Z27" s="14">
        <f>VLOOKUP(A:A,[3]TDSheet!$A:$D,4,0)</f>
        <v>10.477</v>
      </c>
      <c r="AA27" s="14">
        <f>VLOOKUP(A:A,[1]TDSheet!$A:$AA,27,0)</f>
        <v>0</v>
      </c>
      <c r="AB27" s="14" t="e">
        <f>VLOOKUP(A:A,[1]TDSheet!$A:$AB,28,0)</f>
        <v>#N/A</v>
      </c>
      <c r="AC27" s="14">
        <f t="shared" si="14"/>
        <v>50</v>
      </c>
      <c r="AD27" s="14"/>
      <c r="AE27" s="14"/>
      <c r="AF27" s="14"/>
    </row>
    <row r="28" spans="1:32" s="1" customFormat="1" ht="11.1" customHeight="1" outlineLevel="1" x14ac:dyDescent="0.2">
      <c r="A28" s="7" t="s">
        <v>32</v>
      </c>
      <c r="B28" s="7" t="s">
        <v>9</v>
      </c>
      <c r="C28" s="8">
        <v>362.49</v>
      </c>
      <c r="D28" s="8">
        <v>706.68499999999995</v>
      </c>
      <c r="E28" s="8">
        <v>443.13799999999998</v>
      </c>
      <c r="F28" s="8">
        <v>719.73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473.35</v>
      </c>
      <c r="J28" s="14">
        <f t="shared" si="10"/>
        <v>-30.212000000000046</v>
      </c>
      <c r="K28" s="14">
        <f>VLOOKUP(A:A,[1]TDSheet!$A:$O,15,0)</f>
        <v>0</v>
      </c>
      <c r="L28" s="14">
        <f>VLOOKUP(A:A,[1]TDSheet!$A:$P,16,0)</f>
        <v>0</v>
      </c>
      <c r="M28" s="14">
        <f>VLOOKUP(A:A,[1]TDSheet!$A:$Q,17,0)</f>
        <v>120</v>
      </c>
      <c r="N28" s="14"/>
      <c r="O28" s="14"/>
      <c r="P28" s="14"/>
      <c r="Q28" s="14"/>
      <c r="R28" s="14">
        <f t="shared" si="11"/>
        <v>88.627600000000001</v>
      </c>
      <c r="S28" s="16">
        <v>100</v>
      </c>
      <c r="T28" s="17">
        <f t="shared" si="12"/>
        <v>10.603130401816138</v>
      </c>
      <c r="U28" s="14">
        <f t="shared" si="13"/>
        <v>8.1208336906336172</v>
      </c>
      <c r="V28" s="14"/>
      <c r="W28" s="14"/>
      <c r="X28" s="14">
        <f>VLOOKUP(A:A,[1]TDSheet!$A:$Y,25,0)</f>
        <v>103.1336</v>
      </c>
      <c r="Y28" s="14">
        <f>VLOOKUP(A:A,[1]TDSheet!$A:$R,18,0)</f>
        <v>96.969399999999993</v>
      </c>
      <c r="Z28" s="14">
        <f>VLOOKUP(A:A,[3]TDSheet!$A:$D,4,0)</f>
        <v>99.683000000000007</v>
      </c>
      <c r="AA28" s="14" t="str">
        <f>VLOOKUP(A:A,[1]TDSheet!$A:$AA,27,0)</f>
        <v>акция</v>
      </c>
      <c r="AB28" s="14" t="str">
        <f>VLOOKUP(A:A,[1]TDSheet!$A:$AB,28,0)</f>
        <v>скидка</v>
      </c>
      <c r="AC28" s="14">
        <f t="shared" si="14"/>
        <v>100</v>
      </c>
      <c r="AD28" s="14"/>
      <c r="AE28" s="14"/>
      <c r="AF28" s="14"/>
    </row>
    <row r="29" spans="1:32" s="1" customFormat="1" ht="11.1" customHeight="1" outlineLevel="1" x14ac:dyDescent="0.2">
      <c r="A29" s="7" t="s">
        <v>33</v>
      </c>
      <c r="B29" s="7" t="s">
        <v>8</v>
      </c>
      <c r="C29" s="8">
        <v>410</v>
      </c>
      <c r="D29" s="8">
        <v>546</v>
      </c>
      <c r="E29" s="8">
        <v>590</v>
      </c>
      <c r="F29" s="8">
        <v>493</v>
      </c>
      <c r="G29" s="1">
        <f>VLOOKUP(A:A,[1]TDSheet!$A:$G,7,0)</f>
        <v>0.22</v>
      </c>
      <c r="H29" s="1" t="e">
        <f>VLOOKUP(A:A,[1]TDSheet!$A:$H,8,0)</f>
        <v>#N/A</v>
      </c>
      <c r="I29" s="14">
        <f>VLOOKUP(A:A,[2]TDSheet!$A:$F,6,0)</f>
        <v>609</v>
      </c>
      <c r="J29" s="14">
        <f t="shared" si="10"/>
        <v>-19</v>
      </c>
      <c r="K29" s="14">
        <f>VLOOKUP(A:A,[1]TDSheet!$A:$O,15,0)</f>
        <v>400</v>
      </c>
      <c r="L29" s="14">
        <f>VLOOKUP(A:A,[1]TDSheet!$A:$P,16,0)</f>
        <v>0</v>
      </c>
      <c r="M29" s="14">
        <f>VLOOKUP(A:A,[1]TDSheet!$A:$Q,17,0)</f>
        <v>240</v>
      </c>
      <c r="N29" s="14"/>
      <c r="O29" s="14"/>
      <c r="P29" s="14"/>
      <c r="Q29" s="14"/>
      <c r="R29" s="14">
        <f t="shared" si="11"/>
        <v>118</v>
      </c>
      <c r="S29" s="16"/>
      <c r="T29" s="17">
        <f t="shared" si="12"/>
        <v>9.601694915254237</v>
      </c>
      <c r="U29" s="14">
        <f t="shared" si="13"/>
        <v>4.1779661016949152</v>
      </c>
      <c r="V29" s="14"/>
      <c r="W29" s="14"/>
      <c r="X29" s="14">
        <f>VLOOKUP(A:A,[1]TDSheet!$A:$Y,25,0)</f>
        <v>121.8</v>
      </c>
      <c r="Y29" s="14">
        <f>VLOOKUP(A:A,[1]TDSheet!$A:$R,18,0)</f>
        <v>130.6</v>
      </c>
      <c r="Z29" s="14">
        <f>VLOOKUP(A:A,[3]TDSheet!$A:$D,4,0)</f>
        <v>146</v>
      </c>
      <c r="AA29" s="14" t="str">
        <f>VLOOKUP(A:A,[1]TDSheet!$A:$AA,27,0)</f>
        <v>яб ак ян</v>
      </c>
      <c r="AB29" s="14" t="e">
        <f>VLOOKUP(A:A,[1]TDSheet!$A:$AB,28,0)</f>
        <v>#N/A</v>
      </c>
      <c r="AC29" s="14">
        <f t="shared" si="14"/>
        <v>0</v>
      </c>
      <c r="AD29" s="14"/>
      <c r="AE29" s="14"/>
      <c r="AF29" s="14"/>
    </row>
    <row r="30" spans="1:32" s="1" customFormat="1" ht="11.1" customHeight="1" outlineLevel="1" x14ac:dyDescent="0.2">
      <c r="A30" s="7" t="s">
        <v>34</v>
      </c>
      <c r="B30" s="7" t="s">
        <v>9</v>
      </c>
      <c r="C30" s="8">
        <v>100.693</v>
      </c>
      <c r="D30" s="8">
        <v>308.03100000000001</v>
      </c>
      <c r="E30" s="21">
        <v>194</v>
      </c>
      <c r="F30" s="21">
        <v>254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171</v>
      </c>
      <c r="J30" s="14">
        <f t="shared" si="10"/>
        <v>23</v>
      </c>
      <c r="K30" s="14">
        <f>VLOOKUP(A:A,[1]TDSheet!$A:$O,15,0)</f>
        <v>0</v>
      </c>
      <c r="L30" s="14">
        <f>VLOOKUP(A:A,[1]TDSheet!$A:$P,16,0)</f>
        <v>0</v>
      </c>
      <c r="M30" s="14">
        <f>VLOOKUP(A:A,[1]TDSheet!$A:$Q,17,0)</f>
        <v>180</v>
      </c>
      <c r="N30" s="14"/>
      <c r="O30" s="14"/>
      <c r="P30" s="14"/>
      <c r="Q30" s="14"/>
      <c r="R30" s="14">
        <f t="shared" si="11"/>
        <v>38.799999999999997</v>
      </c>
      <c r="S30" s="16"/>
      <c r="T30" s="17">
        <f t="shared" si="12"/>
        <v>11.185567010309279</v>
      </c>
      <c r="U30" s="14">
        <f t="shared" si="13"/>
        <v>6.5463917525773203</v>
      </c>
      <c r="V30" s="14"/>
      <c r="W30" s="14"/>
      <c r="X30" s="14">
        <f>VLOOKUP(A:A,[1]TDSheet!$A:$Y,25,0)</f>
        <v>46.8</v>
      </c>
      <c r="Y30" s="14">
        <f>VLOOKUP(A:A,[1]TDSheet!$A:$R,18,0)</f>
        <v>47.8</v>
      </c>
      <c r="Z30" s="14">
        <f>VLOOKUP(A:A,[3]TDSheet!$A:$D,4,0)</f>
        <v>42.033000000000001</v>
      </c>
      <c r="AA30" s="14" t="str">
        <f>VLOOKUP(A:A,[1]TDSheet!$A:$AA,27,0)</f>
        <v>костик</v>
      </c>
      <c r="AB30" s="14" t="e">
        <f>VLOOKUP(A:A,[1]TDSheet!$A:$AB,28,0)</f>
        <v>#N/A</v>
      </c>
      <c r="AC30" s="14">
        <f t="shared" si="14"/>
        <v>0</v>
      </c>
      <c r="AD30" s="14"/>
      <c r="AE30" s="14"/>
      <c r="AF30" s="14"/>
    </row>
    <row r="31" spans="1:32" s="1" customFormat="1" ht="11.1" customHeight="1" outlineLevel="1" x14ac:dyDescent="0.2">
      <c r="A31" s="7" t="s">
        <v>35</v>
      </c>
      <c r="B31" s="7" t="s">
        <v>9</v>
      </c>
      <c r="C31" s="8">
        <v>1.351</v>
      </c>
      <c r="D31" s="8">
        <v>84.171000000000006</v>
      </c>
      <c r="E31" s="8">
        <v>75.998000000000005</v>
      </c>
      <c r="F31" s="8">
        <v>23.074000000000002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70.5</v>
      </c>
      <c r="J31" s="14">
        <f t="shared" si="10"/>
        <v>5.4980000000000047</v>
      </c>
      <c r="K31" s="14">
        <f>VLOOKUP(A:A,[1]TDSheet!$A:$O,15,0)</f>
        <v>0</v>
      </c>
      <c r="L31" s="14">
        <f>VLOOKUP(A:A,[1]TDSheet!$A:$P,16,0)</f>
        <v>0</v>
      </c>
      <c r="M31" s="14">
        <f>VLOOKUP(A:A,[1]TDSheet!$A:$Q,17,0)</f>
        <v>50</v>
      </c>
      <c r="N31" s="14"/>
      <c r="O31" s="14"/>
      <c r="P31" s="14"/>
      <c r="Q31" s="14"/>
      <c r="R31" s="14">
        <f t="shared" si="11"/>
        <v>15.1996</v>
      </c>
      <c r="S31" s="16">
        <v>60</v>
      </c>
      <c r="T31" s="17">
        <f t="shared" si="12"/>
        <v>8.7550988183899587</v>
      </c>
      <c r="U31" s="14">
        <f t="shared" si="13"/>
        <v>1.518066264901708</v>
      </c>
      <c r="V31" s="14"/>
      <c r="W31" s="14"/>
      <c r="X31" s="14">
        <f>VLOOKUP(A:A,[1]TDSheet!$A:$Y,25,0)</f>
        <v>13.241399999999999</v>
      </c>
      <c r="Y31" s="14">
        <f>VLOOKUP(A:A,[1]TDSheet!$A:$R,18,0)</f>
        <v>17.340199999999999</v>
      </c>
      <c r="Z31" s="14">
        <f>VLOOKUP(A:A,[3]TDSheet!$A:$D,4,0)</f>
        <v>23.076000000000001</v>
      </c>
      <c r="AA31" s="14" t="str">
        <f>VLOOKUP(A:A,[1]TDSheet!$A:$AA,27,0)</f>
        <v>костик</v>
      </c>
      <c r="AB31" s="14" t="e">
        <f>VLOOKUP(A:A,[1]TDSheet!$A:$AB,28,0)</f>
        <v>#N/A</v>
      </c>
      <c r="AC31" s="14">
        <f t="shared" si="14"/>
        <v>60</v>
      </c>
      <c r="AD31" s="14"/>
      <c r="AE31" s="14"/>
      <c r="AF31" s="14"/>
    </row>
    <row r="32" spans="1:32" s="1" customFormat="1" ht="11.1" customHeight="1" outlineLevel="1" x14ac:dyDescent="0.2">
      <c r="A32" s="7" t="s">
        <v>36</v>
      </c>
      <c r="B32" s="7" t="s">
        <v>9</v>
      </c>
      <c r="C32" s="8">
        <v>32.487000000000002</v>
      </c>
      <c r="D32" s="8">
        <v>48.868000000000002</v>
      </c>
      <c r="E32" s="8">
        <v>108.09099999999999</v>
      </c>
      <c r="F32" s="8">
        <v>19.010000000000002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255.6</v>
      </c>
      <c r="J32" s="14">
        <f t="shared" si="10"/>
        <v>-147.50900000000001</v>
      </c>
      <c r="K32" s="14">
        <f>VLOOKUP(A:A,[1]TDSheet!$A:$O,15,0)</f>
        <v>60</v>
      </c>
      <c r="L32" s="14">
        <f>VLOOKUP(A:A,[1]TDSheet!$A:$P,16,0)</f>
        <v>0</v>
      </c>
      <c r="M32" s="14">
        <f>VLOOKUP(A:A,[1]TDSheet!$A:$Q,17,0)</f>
        <v>70</v>
      </c>
      <c r="N32" s="14"/>
      <c r="O32" s="14"/>
      <c r="P32" s="14"/>
      <c r="Q32" s="14"/>
      <c r="R32" s="14">
        <f t="shared" si="11"/>
        <v>21.618199999999998</v>
      </c>
      <c r="S32" s="16">
        <v>80</v>
      </c>
      <c r="T32" s="17">
        <f t="shared" si="12"/>
        <v>10.593388903794025</v>
      </c>
      <c r="U32" s="14">
        <f t="shared" si="13"/>
        <v>0.87935165739978371</v>
      </c>
      <c r="V32" s="14"/>
      <c r="W32" s="14"/>
      <c r="X32" s="14">
        <f>VLOOKUP(A:A,[1]TDSheet!$A:$Y,25,0)</f>
        <v>14.2822</v>
      </c>
      <c r="Y32" s="14">
        <f>VLOOKUP(A:A,[1]TDSheet!$A:$R,18,0)</f>
        <v>22.859000000000002</v>
      </c>
      <c r="Z32" s="14">
        <f>VLOOKUP(A:A,[3]TDSheet!$A:$D,4,0)</f>
        <v>4.1349999999999998</v>
      </c>
      <c r="AA32" s="14" t="str">
        <f>VLOOKUP(A:A,[1]TDSheet!$A:$AA,27,0)</f>
        <v>костик</v>
      </c>
      <c r="AB32" s="14" t="e">
        <f>VLOOKUP(A:A,[1]TDSheet!$A:$AB,28,0)</f>
        <v>#N/A</v>
      </c>
      <c r="AC32" s="14">
        <f t="shared" si="14"/>
        <v>80</v>
      </c>
      <c r="AD32" s="14"/>
      <c r="AE32" s="14"/>
      <c r="AF32" s="14"/>
    </row>
    <row r="33" spans="1:32" s="1" customFormat="1" ht="11.1" customHeight="1" outlineLevel="1" x14ac:dyDescent="0.2">
      <c r="A33" s="7" t="s">
        <v>37</v>
      </c>
      <c r="B33" s="7" t="s">
        <v>8</v>
      </c>
      <c r="C33" s="8">
        <v>1501</v>
      </c>
      <c r="D33" s="8">
        <v>271</v>
      </c>
      <c r="E33" s="8">
        <v>1094</v>
      </c>
      <c r="F33" s="8">
        <v>818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1128</v>
      </c>
      <c r="J33" s="14">
        <f t="shared" si="10"/>
        <v>-34</v>
      </c>
      <c r="K33" s="14">
        <f>VLOOKUP(A:A,[1]TDSheet!$A:$O,15,0)</f>
        <v>200</v>
      </c>
      <c r="L33" s="14">
        <f>VLOOKUP(A:A,[1]TDSheet!$A:$P,16,0)</f>
        <v>0</v>
      </c>
      <c r="M33" s="14">
        <f>VLOOKUP(A:A,[1]TDSheet!$A:$Q,17,0)</f>
        <v>600</v>
      </c>
      <c r="N33" s="14"/>
      <c r="O33" s="14"/>
      <c r="P33" s="14"/>
      <c r="Q33" s="14"/>
      <c r="R33" s="14">
        <f t="shared" si="11"/>
        <v>218.8</v>
      </c>
      <c r="S33" s="16">
        <v>320</v>
      </c>
      <c r="T33" s="17">
        <f t="shared" si="12"/>
        <v>8.8574040219378425</v>
      </c>
      <c r="U33" s="14">
        <f t="shared" si="13"/>
        <v>3.7385740402193783</v>
      </c>
      <c r="V33" s="14"/>
      <c r="W33" s="14"/>
      <c r="X33" s="14">
        <f>VLOOKUP(A:A,[1]TDSheet!$A:$Y,25,0)</f>
        <v>210.2</v>
      </c>
      <c r="Y33" s="14">
        <f>VLOOKUP(A:A,[1]TDSheet!$A:$R,18,0)</f>
        <v>208</v>
      </c>
      <c r="Z33" s="14">
        <f>VLOOKUP(A:A,[3]TDSheet!$A:$D,4,0)</f>
        <v>262</v>
      </c>
      <c r="AA33" s="14" t="str">
        <f>VLOOKUP(A:A,[1]TDSheet!$A:$AA,27,0)</f>
        <v>увел</v>
      </c>
      <c r="AB33" s="14" t="e">
        <f>VLOOKUP(A:A,[1]TDSheet!$A:$AB,28,0)</f>
        <v>#N/A</v>
      </c>
      <c r="AC33" s="14">
        <f t="shared" si="14"/>
        <v>128</v>
      </c>
      <c r="AD33" s="14"/>
      <c r="AE33" s="14"/>
      <c r="AF33" s="14"/>
    </row>
    <row r="34" spans="1:32" s="1" customFormat="1" ht="11.1" customHeight="1" outlineLevel="1" x14ac:dyDescent="0.2">
      <c r="A34" s="7" t="s">
        <v>38</v>
      </c>
      <c r="B34" s="7" t="s">
        <v>9</v>
      </c>
      <c r="C34" s="8">
        <v>807.70399999999995</v>
      </c>
      <c r="D34" s="8">
        <v>2061.31</v>
      </c>
      <c r="E34" s="21">
        <v>1594</v>
      </c>
      <c r="F34" s="21">
        <v>1735</v>
      </c>
      <c r="G34" s="13">
        <v>1</v>
      </c>
      <c r="H34" s="1" t="e">
        <f>VLOOKUP(A:A,[1]TDSheet!$A:$H,8,0)</f>
        <v>#N/A</v>
      </c>
      <c r="I34" s="14">
        <f>VLOOKUP(A:A,[2]TDSheet!$A:$F,6,0)</f>
        <v>1012.6</v>
      </c>
      <c r="J34" s="14">
        <f t="shared" si="10"/>
        <v>581.4</v>
      </c>
      <c r="K34" s="18">
        <v>200</v>
      </c>
      <c r="L34" s="18">
        <v>1200</v>
      </c>
      <c r="M34" s="19">
        <v>0</v>
      </c>
      <c r="N34" s="14"/>
      <c r="O34" s="14"/>
      <c r="P34" s="14"/>
      <c r="Q34" s="14"/>
      <c r="R34" s="14">
        <f t="shared" si="11"/>
        <v>318.8</v>
      </c>
      <c r="S34" s="16"/>
      <c r="T34" s="17">
        <f t="shared" si="12"/>
        <v>9.8337515683814303</v>
      </c>
      <c r="U34" s="14">
        <f t="shared" si="13"/>
        <v>5.4422835633626097</v>
      </c>
      <c r="V34" s="14"/>
      <c r="W34" s="14"/>
      <c r="X34" s="18">
        <v>350.2</v>
      </c>
      <c r="Y34" s="18">
        <v>371</v>
      </c>
      <c r="Z34" s="14">
        <f>VLOOKUP(A:A,[3]TDSheet!$A:$D,4,0)</f>
        <v>325.26600000000002</v>
      </c>
      <c r="AA34" s="19" t="s">
        <v>125</v>
      </c>
      <c r="AB34" s="14" t="e">
        <f>VLOOKUP(A:A,[1]TDSheet!$A:$AB,28,0)</f>
        <v>#N/A</v>
      </c>
      <c r="AC34" s="14">
        <f t="shared" si="14"/>
        <v>0</v>
      </c>
      <c r="AD34" s="14"/>
      <c r="AE34" s="14"/>
      <c r="AF34" s="14"/>
    </row>
    <row r="35" spans="1:32" s="1" customFormat="1" ht="11.1" customHeight="1" outlineLevel="1" x14ac:dyDescent="0.2">
      <c r="A35" s="7" t="s">
        <v>39</v>
      </c>
      <c r="B35" s="7" t="s">
        <v>9</v>
      </c>
      <c r="C35" s="8">
        <v>348.37799999999999</v>
      </c>
      <c r="D35" s="8">
        <v>769.02200000000005</v>
      </c>
      <c r="E35" s="8">
        <v>930.69100000000003</v>
      </c>
      <c r="F35" s="8">
        <v>319.80399999999997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885</v>
      </c>
      <c r="J35" s="14">
        <f t="shared" si="10"/>
        <v>45.691000000000031</v>
      </c>
      <c r="K35" s="14">
        <f>VLOOKUP(A:A,[1]TDSheet!$A:$O,15,0)</f>
        <v>550</v>
      </c>
      <c r="L35" s="14">
        <f>VLOOKUP(A:A,[1]TDSheet!$A:$P,16,0)</f>
        <v>0</v>
      </c>
      <c r="M35" s="14">
        <f>VLOOKUP(A:A,[1]TDSheet!$A:$Q,17,0)</f>
        <v>600</v>
      </c>
      <c r="N35" s="14"/>
      <c r="O35" s="14"/>
      <c r="P35" s="14"/>
      <c r="Q35" s="14"/>
      <c r="R35" s="14">
        <f t="shared" si="11"/>
        <v>186.13820000000001</v>
      </c>
      <c r="S35" s="16">
        <v>200</v>
      </c>
      <c r="T35" s="17">
        <f t="shared" si="12"/>
        <v>8.9707754775752644</v>
      </c>
      <c r="U35" s="14">
        <f t="shared" si="13"/>
        <v>1.7180997774771645</v>
      </c>
      <c r="V35" s="14"/>
      <c r="W35" s="14"/>
      <c r="X35" s="14">
        <f>VLOOKUP(A:A,[1]TDSheet!$A:$Y,25,0)</f>
        <v>142.74079999999998</v>
      </c>
      <c r="Y35" s="14">
        <f>VLOOKUP(A:A,[1]TDSheet!$A:$R,18,0)</f>
        <v>183.8194</v>
      </c>
      <c r="Z35" s="14">
        <f>VLOOKUP(A:A,[3]TDSheet!$A:$D,4,0)</f>
        <v>302.19499999999999</v>
      </c>
      <c r="AA35" s="14" t="str">
        <f>VLOOKUP(A:A,[1]TDSheet!$A:$AA,27,0)</f>
        <v>костик</v>
      </c>
      <c r="AB35" s="14" t="e">
        <f>VLOOKUP(A:A,[1]TDSheet!$A:$AB,28,0)</f>
        <v>#N/A</v>
      </c>
      <c r="AC35" s="14">
        <f t="shared" si="14"/>
        <v>200</v>
      </c>
      <c r="AD35" s="14"/>
      <c r="AE35" s="14"/>
      <c r="AF35" s="14"/>
    </row>
    <row r="36" spans="1:32" s="1" customFormat="1" ht="11.1" customHeight="1" outlineLevel="1" x14ac:dyDescent="0.2">
      <c r="A36" s="7" t="s">
        <v>91</v>
      </c>
      <c r="B36" s="7" t="s">
        <v>8</v>
      </c>
      <c r="C36" s="8">
        <v>40</v>
      </c>
      <c r="D36" s="8"/>
      <c r="E36" s="21">
        <v>0</v>
      </c>
      <c r="F36" s="21">
        <v>40</v>
      </c>
      <c r="G36" s="1">
        <f>VLOOKUP(A:A,[1]TDSheet!$A:$G,7,0)</f>
        <v>0</v>
      </c>
      <c r="H36" s="1" t="e">
        <f>VLOOKUP(A:A,[1]TDSheet!$A:$H,8,0)</f>
        <v>#N/A</v>
      </c>
      <c r="I36" s="14">
        <v>0</v>
      </c>
      <c r="J36" s="14">
        <f t="shared" si="10"/>
        <v>0</v>
      </c>
      <c r="K36" s="14">
        <f>VLOOKUP(A:A,[1]TDSheet!$A:$O,15,0)</f>
        <v>0</v>
      </c>
      <c r="L36" s="14">
        <f>VLOOKUP(A:A,[1]TDSheet!$A:$P,16,0)</f>
        <v>0</v>
      </c>
      <c r="M36" s="14">
        <f>VLOOKUP(A:A,[1]TDSheet!$A:$Q,17,0)</f>
        <v>0</v>
      </c>
      <c r="N36" s="14"/>
      <c r="O36" s="14"/>
      <c r="P36" s="14"/>
      <c r="Q36" s="14"/>
      <c r="R36" s="14">
        <f t="shared" si="11"/>
        <v>0</v>
      </c>
      <c r="S36" s="16"/>
      <c r="T36" s="17" t="e">
        <f t="shared" si="12"/>
        <v>#DIV/0!</v>
      </c>
      <c r="U36" s="14" t="e">
        <f t="shared" si="13"/>
        <v>#DIV/0!</v>
      </c>
      <c r="V36" s="14"/>
      <c r="W36" s="14"/>
      <c r="X36" s="14">
        <f>VLOOKUP(A:A,[1]TDSheet!$A:$Y,25,0)</f>
        <v>0</v>
      </c>
      <c r="Y36" s="14">
        <f>VLOOKUP(A:A,[1]TDSheet!$A:$R,18,0)</f>
        <v>0</v>
      </c>
      <c r="Z36" s="14">
        <v>0</v>
      </c>
      <c r="AA36" s="14" t="e">
        <f>VLOOKUP(A:A,[1]TDSheet!$A:$AA,27,0)</f>
        <v>#N/A</v>
      </c>
      <c r="AB36" s="14" t="e">
        <f>VLOOKUP(A:A,[1]TDSheet!$A:$AB,28,0)</f>
        <v>#N/A</v>
      </c>
      <c r="AC36" s="14">
        <f t="shared" si="14"/>
        <v>0</v>
      </c>
      <c r="AD36" s="14"/>
      <c r="AE36" s="14"/>
      <c r="AF36" s="14"/>
    </row>
    <row r="37" spans="1:32" s="1" customFormat="1" ht="11.1" customHeight="1" outlineLevel="1" x14ac:dyDescent="0.2">
      <c r="A37" s="7" t="s">
        <v>40</v>
      </c>
      <c r="B37" s="7" t="s">
        <v>8</v>
      </c>
      <c r="C37" s="8">
        <v>70</v>
      </c>
      <c r="D37" s="8"/>
      <c r="E37" s="21">
        <v>12</v>
      </c>
      <c r="F37" s="21">
        <v>61</v>
      </c>
      <c r="G37" s="1">
        <f>VLOOKUP(A:A,[1]TDSheet!$A:$G,7,0)</f>
        <v>0</v>
      </c>
      <c r="H37" s="1" t="e">
        <f>VLOOKUP(A:A,[1]TDSheet!$A:$H,8,0)</f>
        <v>#N/A</v>
      </c>
      <c r="I37" s="14">
        <f>VLOOKUP(A:A,[2]TDSheet!$A:$F,6,0)</f>
        <v>14</v>
      </c>
      <c r="J37" s="14">
        <f t="shared" si="10"/>
        <v>-2</v>
      </c>
      <c r="K37" s="14">
        <f>VLOOKUP(A:A,[1]TDSheet!$A:$O,15,0)</f>
        <v>0</v>
      </c>
      <c r="L37" s="14">
        <f>VLOOKUP(A:A,[1]TDSheet!$A:$P,16,0)</f>
        <v>0</v>
      </c>
      <c r="M37" s="14">
        <f>VLOOKUP(A:A,[1]TDSheet!$A:$Q,17,0)</f>
        <v>0</v>
      </c>
      <c r="N37" s="14"/>
      <c r="O37" s="14"/>
      <c r="P37" s="14"/>
      <c r="Q37" s="14"/>
      <c r="R37" s="14">
        <f t="shared" si="11"/>
        <v>2.4</v>
      </c>
      <c r="S37" s="16"/>
      <c r="T37" s="17">
        <f t="shared" si="12"/>
        <v>25.416666666666668</v>
      </c>
      <c r="U37" s="14">
        <f t="shared" si="13"/>
        <v>25.416666666666668</v>
      </c>
      <c r="V37" s="14"/>
      <c r="W37" s="14"/>
      <c r="X37" s="14">
        <f>VLOOKUP(A:A,[1]TDSheet!$A:$Y,25,0)</f>
        <v>0</v>
      </c>
      <c r="Y37" s="14">
        <f>VLOOKUP(A:A,[1]TDSheet!$A:$R,18,0)</f>
        <v>3</v>
      </c>
      <c r="Z37" s="14">
        <f>VLOOKUP(A:A,[3]TDSheet!$A:$D,4,0)</f>
        <v>3</v>
      </c>
      <c r="AA37" s="14" t="e">
        <f>VLOOKUP(A:A,[1]TDSheet!$A:$AA,27,0)</f>
        <v>#N/A</v>
      </c>
      <c r="AB37" s="14" t="e">
        <f>VLOOKUP(A:A,[1]TDSheet!$A:$AB,28,0)</f>
        <v>#N/A</v>
      </c>
      <c r="AC37" s="14">
        <f t="shared" si="14"/>
        <v>0</v>
      </c>
      <c r="AD37" s="14"/>
      <c r="AE37" s="14"/>
      <c r="AF37" s="14"/>
    </row>
    <row r="38" spans="1:32" s="1" customFormat="1" ht="11.1" customHeight="1" outlineLevel="1" x14ac:dyDescent="0.2">
      <c r="A38" s="7" t="s">
        <v>92</v>
      </c>
      <c r="B38" s="7" t="s">
        <v>8</v>
      </c>
      <c r="C38" s="8">
        <v>151</v>
      </c>
      <c r="D38" s="8">
        <v>47</v>
      </c>
      <c r="E38" s="8">
        <v>201</v>
      </c>
      <c r="F38" s="8">
        <v>36</v>
      </c>
      <c r="G38" s="1">
        <f>VLOOKUP(A:A,[1]TDSheet!$A:$G,7,0)</f>
        <v>0.4</v>
      </c>
      <c r="H38" s="1" t="e">
        <f>VLOOKUP(A:A,[1]TDSheet!$A:$H,8,0)</f>
        <v>#N/A</v>
      </c>
      <c r="I38" s="14">
        <f>VLOOKUP(A:A,[2]TDSheet!$A:$F,6,0)</f>
        <v>204</v>
      </c>
      <c r="J38" s="14">
        <f t="shared" si="10"/>
        <v>-3</v>
      </c>
      <c r="K38" s="14">
        <f>VLOOKUP(A:A,[1]TDSheet!$A:$O,15,0)</f>
        <v>80</v>
      </c>
      <c r="L38" s="14">
        <f>VLOOKUP(A:A,[1]TDSheet!$A:$P,16,0)</f>
        <v>0</v>
      </c>
      <c r="M38" s="14">
        <f>VLOOKUP(A:A,[1]TDSheet!$A:$Q,17,0)</f>
        <v>40</v>
      </c>
      <c r="N38" s="14"/>
      <c r="O38" s="14"/>
      <c r="P38" s="14"/>
      <c r="Q38" s="14"/>
      <c r="R38" s="14">
        <f t="shared" si="11"/>
        <v>40.200000000000003</v>
      </c>
      <c r="S38" s="16">
        <v>120</v>
      </c>
      <c r="T38" s="17">
        <f t="shared" si="12"/>
        <v>6.8656716417910442</v>
      </c>
      <c r="U38" s="14">
        <f t="shared" si="13"/>
        <v>0.89552238805970141</v>
      </c>
      <c r="V38" s="14"/>
      <c r="W38" s="14"/>
      <c r="X38" s="14">
        <f>VLOOKUP(A:A,[1]TDSheet!$A:$Y,25,0)</f>
        <v>30.6</v>
      </c>
      <c r="Y38" s="14">
        <f>VLOOKUP(A:A,[1]TDSheet!$A:$R,18,0)</f>
        <v>27.6</v>
      </c>
      <c r="Z38" s="14">
        <f>VLOOKUP(A:A,[3]TDSheet!$A:$D,4,0)</f>
        <v>42</v>
      </c>
      <c r="AA38" s="14" t="str">
        <f>VLOOKUP(A:A,[1]TDSheet!$A:$AA,27,0)</f>
        <v>?</v>
      </c>
      <c r="AB38" s="14" t="e">
        <f>VLOOKUP(A:A,[1]TDSheet!$A:$AB,28,0)</f>
        <v>#N/A</v>
      </c>
      <c r="AC38" s="14">
        <f t="shared" si="14"/>
        <v>48</v>
      </c>
      <c r="AD38" s="14"/>
      <c r="AE38" s="14"/>
      <c r="AF38" s="14"/>
    </row>
    <row r="39" spans="1:32" s="1" customFormat="1" ht="11.1" customHeight="1" outlineLevel="1" x14ac:dyDescent="0.2">
      <c r="A39" s="7" t="s">
        <v>93</v>
      </c>
      <c r="B39" s="7" t="s">
        <v>8</v>
      </c>
      <c r="C39" s="8">
        <v>345</v>
      </c>
      <c r="D39" s="8">
        <v>853</v>
      </c>
      <c r="E39" s="21">
        <v>876</v>
      </c>
      <c r="F39" s="21">
        <v>537</v>
      </c>
      <c r="G39" s="1">
        <f>VLOOKUP(A:A,[1]TDSheet!$A:$G,7,0)</f>
        <v>0.6</v>
      </c>
      <c r="H39" s="1" t="e">
        <f>VLOOKUP(A:A,[1]TDSheet!$A:$H,8,0)</f>
        <v>#N/A</v>
      </c>
      <c r="I39" s="14">
        <f>VLOOKUP(A:A,[2]TDSheet!$A:$F,6,0)</f>
        <v>461</v>
      </c>
      <c r="J39" s="14">
        <f t="shared" si="10"/>
        <v>415</v>
      </c>
      <c r="K39" s="14">
        <f>VLOOKUP(A:A,[1]TDSheet!$A:$O,15,0)</f>
        <v>480</v>
      </c>
      <c r="L39" s="14">
        <f>VLOOKUP(A:A,[1]TDSheet!$A:$P,16,0)</f>
        <v>0</v>
      </c>
      <c r="M39" s="14">
        <f>VLOOKUP(A:A,[1]TDSheet!$A:$Q,17,0)</f>
        <v>600</v>
      </c>
      <c r="N39" s="14"/>
      <c r="O39" s="14"/>
      <c r="P39" s="14"/>
      <c r="Q39" s="14"/>
      <c r="R39" s="14">
        <f t="shared" si="11"/>
        <v>175.2</v>
      </c>
      <c r="S39" s="16">
        <v>120</v>
      </c>
      <c r="T39" s="17">
        <f t="shared" si="12"/>
        <v>9.9143835616438363</v>
      </c>
      <c r="U39" s="14">
        <f t="shared" si="13"/>
        <v>3.0650684931506853</v>
      </c>
      <c r="V39" s="14"/>
      <c r="W39" s="14"/>
      <c r="X39" s="14">
        <f>VLOOKUP(A:A,[1]TDSheet!$A:$Y,25,0)</f>
        <v>78.2</v>
      </c>
      <c r="Y39" s="14">
        <f>VLOOKUP(A:A,[1]TDSheet!$A:$R,18,0)</f>
        <v>184.8</v>
      </c>
      <c r="Z39" s="14">
        <f>VLOOKUP(A:A,[3]TDSheet!$A:$D,4,0)</f>
        <v>57</v>
      </c>
      <c r="AA39" s="14" t="str">
        <f>VLOOKUP(A:A,[1]TDSheet!$A:$AA,27,0)</f>
        <v>к300</v>
      </c>
      <c r="AB39" s="14" t="e">
        <f>VLOOKUP(A:A,[1]TDSheet!$A:$AB,28,0)</f>
        <v>#N/A</v>
      </c>
      <c r="AC39" s="14">
        <f t="shared" si="14"/>
        <v>72</v>
      </c>
      <c r="AD39" s="14"/>
      <c r="AE39" s="14"/>
      <c r="AF39" s="14"/>
    </row>
    <row r="40" spans="1:32" s="1" customFormat="1" ht="11.1" customHeight="1" outlineLevel="1" x14ac:dyDescent="0.2">
      <c r="A40" s="7" t="s">
        <v>41</v>
      </c>
      <c r="B40" s="7" t="s">
        <v>8</v>
      </c>
      <c r="C40" s="8">
        <v>171</v>
      </c>
      <c r="D40" s="8">
        <v>79</v>
      </c>
      <c r="E40" s="8">
        <v>100</v>
      </c>
      <c r="F40" s="8">
        <v>162</v>
      </c>
      <c r="G40" s="1">
        <f>VLOOKUP(A:A,[1]TDSheet!$A:$G,7,0)</f>
        <v>0.38</v>
      </c>
      <c r="H40" s="1" t="e">
        <f>VLOOKUP(A:A,[1]TDSheet!$A:$H,8,0)</f>
        <v>#N/A</v>
      </c>
      <c r="I40" s="14">
        <f>VLOOKUP(A:A,[2]TDSheet!$A:$F,6,0)</f>
        <v>149</v>
      </c>
      <c r="J40" s="14">
        <f t="shared" si="10"/>
        <v>-49</v>
      </c>
      <c r="K40" s="14">
        <f>VLOOKUP(A:A,[1]TDSheet!$A:$O,15,0)</f>
        <v>0</v>
      </c>
      <c r="L40" s="14">
        <f>VLOOKUP(A:A,[1]TDSheet!$A:$P,16,0)</f>
        <v>0</v>
      </c>
      <c r="M40" s="14">
        <f>VLOOKUP(A:A,[1]TDSheet!$A:$Q,17,0)</f>
        <v>0</v>
      </c>
      <c r="N40" s="14"/>
      <c r="O40" s="14"/>
      <c r="P40" s="14"/>
      <c r="Q40" s="14"/>
      <c r="R40" s="14">
        <f t="shared" si="11"/>
        <v>20</v>
      </c>
      <c r="S40" s="16"/>
      <c r="T40" s="17">
        <f t="shared" si="12"/>
        <v>8.1</v>
      </c>
      <c r="U40" s="14">
        <f t="shared" si="13"/>
        <v>8.1</v>
      </c>
      <c r="V40" s="14"/>
      <c r="W40" s="14"/>
      <c r="X40" s="14">
        <f>VLOOKUP(A:A,[1]TDSheet!$A:$Y,25,0)</f>
        <v>29.2</v>
      </c>
      <c r="Y40" s="14">
        <f>VLOOKUP(A:A,[1]TDSheet!$A:$R,18,0)</f>
        <v>26.6</v>
      </c>
      <c r="Z40" s="14">
        <f>VLOOKUP(A:A,[3]TDSheet!$A:$D,4,0)</f>
        <v>14</v>
      </c>
      <c r="AA40" s="14" t="str">
        <f>VLOOKUP(A:A,[1]TDSheet!$A:$AA,27,0)</f>
        <v>увел</v>
      </c>
      <c r="AB40" s="14" t="e">
        <f>VLOOKUP(A:A,[1]TDSheet!$A:$AB,28,0)</f>
        <v>#N/A</v>
      </c>
      <c r="AC40" s="14">
        <f t="shared" si="14"/>
        <v>0</v>
      </c>
      <c r="AD40" s="14"/>
      <c r="AE40" s="14"/>
      <c r="AF40" s="14"/>
    </row>
    <row r="41" spans="1:32" s="1" customFormat="1" ht="11.1" customHeight="1" outlineLevel="1" x14ac:dyDescent="0.2">
      <c r="A41" s="7" t="s">
        <v>94</v>
      </c>
      <c r="B41" s="7" t="s">
        <v>8</v>
      </c>
      <c r="C41" s="8">
        <v>376</v>
      </c>
      <c r="D41" s="8">
        <v>11</v>
      </c>
      <c r="E41" s="8">
        <v>233</v>
      </c>
      <c r="F41" s="8">
        <v>193</v>
      </c>
      <c r="G41" s="1">
        <f>VLOOKUP(A:A,[1]TDSheet!$A:$G,7,0)</f>
        <v>0.4</v>
      </c>
      <c r="H41" s="1" t="e">
        <f>VLOOKUP(A:A,[1]TDSheet!$A:$H,8,0)</f>
        <v>#N/A</v>
      </c>
      <c r="I41" s="14">
        <f>VLOOKUP(A:A,[2]TDSheet!$A:$F,6,0)</f>
        <v>244</v>
      </c>
      <c r="J41" s="14">
        <f t="shared" si="10"/>
        <v>-11</v>
      </c>
      <c r="K41" s="14">
        <f>VLOOKUP(A:A,[1]TDSheet!$A:$O,15,0)</f>
        <v>80</v>
      </c>
      <c r="L41" s="14">
        <f>VLOOKUP(A:A,[1]TDSheet!$A:$P,16,0)</f>
        <v>0</v>
      </c>
      <c r="M41" s="14">
        <f>VLOOKUP(A:A,[1]TDSheet!$A:$Q,17,0)</f>
        <v>120</v>
      </c>
      <c r="N41" s="14"/>
      <c r="O41" s="14"/>
      <c r="P41" s="14"/>
      <c r="Q41" s="14"/>
      <c r="R41" s="14">
        <f t="shared" si="11"/>
        <v>46.6</v>
      </c>
      <c r="S41" s="16">
        <v>40</v>
      </c>
      <c r="T41" s="17">
        <f t="shared" si="12"/>
        <v>9.2918454935622314</v>
      </c>
      <c r="U41" s="14">
        <f t="shared" si="13"/>
        <v>4.1416309012875532</v>
      </c>
      <c r="V41" s="14"/>
      <c r="W41" s="14"/>
      <c r="X41" s="14">
        <f>VLOOKUP(A:A,[1]TDSheet!$A:$Y,25,0)</f>
        <v>47.4</v>
      </c>
      <c r="Y41" s="14">
        <f>VLOOKUP(A:A,[1]TDSheet!$A:$R,18,0)</f>
        <v>48.8</v>
      </c>
      <c r="Z41" s="14">
        <f>VLOOKUP(A:A,[3]TDSheet!$A:$D,4,0)</f>
        <v>51</v>
      </c>
      <c r="AA41" s="14" t="str">
        <f>VLOOKUP(A:A,[1]TDSheet!$A:$AA,27,0)</f>
        <v>костик</v>
      </c>
      <c r="AB41" s="14" t="e">
        <f>VLOOKUP(A:A,[1]TDSheet!$A:$AB,28,0)</f>
        <v>#N/A</v>
      </c>
      <c r="AC41" s="14">
        <f t="shared" si="14"/>
        <v>16</v>
      </c>
      <c r="AD41" s="14"/>
      <c r="AE41" s="14"/>
      <c r="AF41" s="14"/>
    </row>
    <row r="42" spans="1:32" s="1" customFormat="1" ht="11.1" customHeight="1" outlineLevel="1" x14ac:dyDescent="0.2">
      <c r="A42" s="7" t="s">
        <v>95</v>
      </c>
      <c r="B42" s="7" t="s">
        <v>8</v>
      </c>
      <c r="C42" s="8">
        <v>421</v>
      </c>
      <c r="D42" s="8">
        <v>584</v>
      </c>
      <c r="E42" s="8">
        <v>446</v>
      </c>
      <c r="F42" s="8">
        <v>571</v>
      </c>
      <c r="G42" s="1">
        <f>VLOOKUP(A:A,[1]TDSheet!$A:$G,7,0)</f>
        <v>0.4</v>
      </c>
      <c r="H42" s="1" t="e">
        <f>VLOOKUP(A:A,[1]TDSheet!$A:$H,8,0)</f>
        <v>#N/A</v>
      </c>
      <c r="I42" s="14">
        <f>VLOOKUP(A:A,[2]TDSheet!$A:$F,6,0)</f>
        <v>507</v>
      </c>
      <c r="J42" s="14">
        <f t="shared" si="10"/>
        <v>-61</v>
      </c>
      <c r="K42" s="14">
        <f>VLOOKUP(A:A,[1]TDSheet!$A:$O,15,0)</f>
        <v>0</v>
      </c>
      <c r="L42" s="14">
        <f>VLOOKUP(A:A,[1]TDSheet!$A:$P,16,0)</f>
        <v>0</v>
      </c>
      <c r="M42" s="14">
        <f>VLOOKUP(A:A,[1]TDSheet!$A:$Q,17,0)</f>
        <v>320</v>
      </c>
      <c r="N42" s="14"/>
      <c r="O42" s="14"/>
      <c r="P42" s="14"/>
      <c r="Q42" s="14"/>
      <c r="R42" s="14">
        <f t="shared" si="11"/>
        <v>89.2</v>
      </c>
      <c r="S42" s="16"/>
      <c r="T42" s="17">
        <f t="shared" si="12"/>
        <v>9.9887892376681613</v>
      </c>
      <c r="U42" s="14">
        <f t="shared" si="13"/>
        <v>6.4013452914798208</v>
      </c>
      <c r="V42" s="14"/>
      <c r="W42" s="14"/>
      <c r="X42" s="14">
        <f>VLOOKUP(A:A,[1]TDSheet!$A:$Y,25,0)</f>
        <v>107.2</v>
      </c>
      <c r="Y42" s="14">
        <f>VLOOKUP(A:A,[1]TDSheet!$A:$R,18,0)</f>
        <v>100.8</v>
      </c>
      <c r="Z42" s="14">
        <f>VLOOKUP(A:A,[3]TDSheet!$A:$D,4,0)</f>
        <v>100</v>
      </c>
      <c r="AA42" s="14" t="str">
        <f>VLOOKUP(A:A,[1]TDSheet!$A:$AA,27,0)</f>
        <v>костик</v>
      </c>
      <c r="AB42" s="14" t="e">
        <f>VLOOKUP(A:A,[1]TDSheet!$A:$AB,28,0)</f>
        <v>#N/A</v>
      </c>
      <c r="AC42" s="14">
        <f t="shared" si="14"/>
        <v>0</v>
      </c>
      <c r="AD42" s="14"/>
      <c r="AE42" s="14"/>
      <c r="AF42" s="14"/>
    </row>
    <row r="43" spans="1:32" s="1" customFormat="1" ht="11.1" customHeight="1" outlineLevel="1" x14ac:dyDescent="0.2">
      <c r="A43" s="7" t="s">
        <v>42</v>
      </c>
      <c r="B43" s="7" t="s">
        <v>8</v>
      </c>
      <c r="C43" s="8">
        <v>61</v>
      </c>
      <c r="D43" s="8">
        <v>118</v>
      </c>
      <c r="E43" s="8">
        <v>127</v>
      </c>
      <c r="F43" s="8">
        <v>24</v>
      </c>
      <c r="G43" s="1">
        <f>VLOOKUP(A:A,[1]TDSheet!$A:$G,7,0)</f>
        <v>0.15</v>
      </c>
      <c r="H43" s="1" t="e">
        <f>VLOOKUP(A:A,[1]TDSheet!$A:$H,8,0)</f>
        <v>#N/A</v>
      </c>
      <c r="I43" s="14">
        <f>VLOOKUP(A:A,[2]TDSheet!$A:$F,6,0)</f>
        <v>127</v>
      </c>
      <c r="J43" s="14">
        <f t="shared" si="10"/>
        <v>0</v>
      </c>
      <c r="K43" s="14">
        <f>VLOOKUP(A:A,[1]TDSheet!$A:$O,15,0)</f>
        <v>80</v>
      </c>
      <c r="L43" s="14">
        <f>VLOOKUP(A:A,[1]TDSheet!$A:$P,16,0)</f>
        <v>0</v>
      </c>
      <c r="M43" s="14">
        <f>VLOOKUP(A:A,[1]TDSheet!$A:$Q,17,0)</f>
        <v>80</v>
      </c>
      <c r="N43" s="14"/>
      <c r="O43" s="14"/>
      <c r="P43" s="14"/>
      <c r="Q43" s="14"/>
      <c r="R43" s="14">
        <f t="shared" si="11"/>
        <v>25.4</v>
      </c>
      <c r="S43" s="16">
        <v>40</v>
      </c>
      <c r="T43" s="17">
        <f t="shared" si="12"/>
        <v>8.8188976377952759</v>
      </c>
      <c r="U43" s="14">
        <f t="shared" si="13"/>
        <v>0.94488188976377963</v>
      </c>
      <c r="V43" s="14"/>
      <c r="W43" s="14"/>
      <c r="X43" s="14">
        <f>VLOOKUP(A:A,[1]TDSheet!$A:$Y,25,0)</f>
        <v>22.8</v>
      </c>
      <c r="Y43" s="14">
        <f>VLOOKUP(A:A,[1]TDSheet!$A:$R,18,0)</f>
        <v>26.6</v>
      </c>
      <c r="Z43" s="14">
        <f>VLOOKUP(A:A,[3]TDSheet!$A:$D,4,0)</f>
        <v>36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4"/>
        <v>6</v>
      </c>
      <c r="AD43" s="14"/>
      <c r="AE43" s="14"/>
      <c r="AF43" s="14"/>
    </row>
    <row r="44" spans="1:32" s="1" customFormat="1" ht="11.1" customHeight="1" outlineLevel="1" x14ac:dyDescent="0.2">
      <c r="A44" s="7" t="s">
        <v>43</v>
      </c>
      <c r="B44" s="7" t="s">
        <v>8</v>
      </c>
      <c r="C44" s="8">
        <v>328</v>
      </c>
      <c r="D44" s="8">
        <v>503</v>
      </c>
      <c r="E44" s="8">
        <v>497</v>
      </c>
      <c r="F44" s="8">
        <v>414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515</v>
      </c>
      <c r="J44" s="14">
        <f t="shared" si="10"/>
        <v>-18</v>
      </c>
      <c r="K44" s="14">
        <f>VLOOKUP(A:A,[1]TDSheet!$A:$O,15,0)</f>
        <v>120</v>
      </c>
      <c r="L44" s="14">
        <f>VLOOKUP(A:A,[1]TDSheet!$A:$P,16,0)</f>
        <v>0</v>
      </c>
      <c r="M44" s="14">
        <f>VLOOKUP(A:A,[1]TDSheet!$A:$Q,17,0)</f>
        <v>360</v>
      </c>
      <c r="N44" s="14"/>
      <c r="O44" s="14"/>
      <c r="P44" s="14"/>
      <c r="Q44" s="14"/>
      <c r="R44" s="14">
        <f t="shared" si="11"/>
        <v>99.4</v>
      </c>
      <c r="S44" s="16">
        <v>120</v>
      </c>
      <c r="T44" s="17">
        <f t="shared" si="12"/>
        <v>10.201207243460765</v>
      </c>
      <c r="U44" s="14">
        <f t="shared" si="13"/>
        <v>4.1649899396378265</v>
      </c>
      <c r="V44" s="14"/>
      <c r="W44" s="14"/>
      <c r="X44" s="14">
        <f>VLOOKUP(A:A,[1]TDSheet!$A:$Y,25,0)</f>
        <v>99.2</v>
      </c>
      <c r="Y44" s="14">
        <f>VLOOKUP(A:A,[1]TDSheet!$A:$R,18,0)</f>
        <v>108.6</v>
      </c>
      <c r="Z44" s="14">
        <f>VLOOKUP(A:A,[3]TDSheet!$A:$D,4,0)</f>
        <v>108</v>
      </c>
      <c r="AA44" s="14" t="str">
        <f>VLOOKUP(A:A,[1]TDSheet!$A:$AA,27,0)</f>
        <v>яб ак ян</v>
      </c>
      <c r="AB44" s="14" t="e">
        <f>VLOOKUP(A:A,[1]TDSheet!$A:$AB,28,0)</f>
        <v>#N/A</v>
      </c>
      <c r="AC44" s="14">
        <f t="shared" si="14"/>
        <v>36</v>
      </c>
      <c r="AD44" s="14"/>
      <c r="AE44" s="14"/>
      <c r="AF44" s="14"/>
    </row>
    <row r="45" spans="1:32" s="1" customFormat="1" ht="11.1" customHeight="1" outlineLevel="1" x14ac:dyDescent="0.2">
      <c r="A45" s="7" t="s">
        <v>44</v>
      </c>
      <c r="B45" s="7" t="s">
        <v>8</v>
      </c>
      <c r="C45" s="8">
        <v>1497</v>
      </c>
      <c r="D45" s="8">
        <v>3352</v>
      </c>
      <c r="E45" s="8">
        <v>2085</v>
      </c>
      <c r="F45" s="8">
        <v>1400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2114</v>
      </c>
      <c r="J45" s="14">
        <f t="shared" si="10"/>
        <v>-29</v>
      </c>
      <c r="K45" s="14">
        <f>VLOOKUP(A:A,[1]TDSheet!$A:$O,15,0)</f>
        <v>600</v>
      </c>
      <c r="L45" s="14">
        <f>VLOOKUP(A:A,[1]TDSheet!$A:$P,16,0)</f>
        <v>0</v>
      </c>
      <c r="M45" s="14">
        <f>VLOOKUP(A:A,[1]TDSheet!$A:$Q,17,0)</f>
        <v>1200</v>
      </c>
      <c r="N45" s="14"/>
      <c r="O45" s="14"/>
      <c r="P45" s="14"/>
      <c r="Q45" s="14"/>
      <c r="R45" s="14">
        <f t="shared" si="11"/>
        <v>417</v>
      </c>
      <c r="S45" s="16">
        <v>600</v>
      </c>
      <c r="T45" s="17">
        <f t="shared" si="12"/>
        <v>9.1127098321342928</v>
      </c>
      <c r="U45" s="14">
        <f t="shared" si="13"/>
        <v>3.3573141486810552</v>
      </c>
      <c r="V45" s="14"/>
      <c r="W45" s="14"/>
      <c r="X45" s="14">
        <f>VLOOKUP(A:A,[1]TDSheet!$A:$Y,25,0)</f>
        <v>446.8</v>
      </c>
      <c r="Y45" s="14">
        <f>VLOOKUP(A:A,[1]TDSheet!$A:$R,18,0)</f>
        <v>407.4</v>
      </c>
      <c r="Z45" s="14">
        <f>VLOOKUP(A:A,[3]TDSheet!$A:$D,4,0)</f>
        <v>526</v>
      </c>
      <c r="AA45" s="14">
        <f>VLOOKUP(A:A,[1]TDSheet!$A:$AA,27,0)</f>
        <v>0</v>
      </c>
      <c r="AB45" s="14" t="e">
        <f>VLOOKUP(A:A,[1]TDSheet!$A:$AB,28,0)</f>
        <v>#N/A</v>
      </c>
      <c r="AC45" s="14">
        <f t="shared" si="14"/>
        <v>162</v>
      </c>
      <c r="AD45" s="14"/>
      <c r="AE45" s="14"/>
      <c r="AF45" s="14"/>
    </row>
    <row r="46" spans="1:32" s="1" customFormat="1" ht="11.1" customHeight="1" outlineLevel="1" x14ac:dyDescent="0.2">
      <c r="A46" s="7" t="s">
        <v>45</v>
      </c>
      <c r="B46" s="7" t="s">
        <v>8</v>
      </c>
      <c r="C46" s="8">
        <v>37</v>
      </c>
      <c r="D46" s="8">
        <v>2</v>
      </c>
      <c r="E46" s="8">
        <v>10</v>
      </c>
      <c r="F46" s="8">
        <v>30</v>
      </c>
      <c r="G46" s="1">
        <f>VLOOKUP(A:A,[1]TDSheet!$A:$G,7,0)</f>
        <v>0</v>
      </c>
      <c r="H46" s="1" t="e">
        <f>VLOOKUP(A:A,[1]TDSheet!$A:$H,8,0)</f>
        <v>#N/A</v>
      </c>
      <c r="I46" s="14">
        <f>VLOOKUP(A:A,[2]TDSheet!$A:$F,6,0)</f>
        <v>12</v>
      </c>
      <c r="J46" s="14">
        <f t="shared" si="10"/>
        <v>-2</v>
      </c>
      <c r="K46" s="14">
        <f>VLOOKUP(A:A,[1]TDSheet!$A:$O,15,0)</f>
        <v>0</v>
      </c>
      <c r="L46" s="14">
        <f>VLOOKUP(A:A,[1]TDSheet!$A:$P,16,0)</f>
        <v>0</v>
      </c>
      <c r="M46" s="14">
        <f>VLOOKUP(A:A,[1]TDSheet!$A:$Q,17,0)</f>
        <v>0</v>
      </c>
      <c r="N46" s="14"/>
      <c r="O46" s="14"/>
      <c r="P46" s="14"/>
      <c r="Q46" s="14"/>
      <c r="R46" s="14">
        <f t="shared" si="11"/>
        <v>2</v>
      </c>
      <c r="S46" s="16"/>
      <c r="T46" s="17">
        <f t="shared" si="12"/>
        <v>15</v>
      </c>
      <c r="U46" s="14">
        <f t="shared" si="13"/>
        <v>15</v>
      </c>
      <c r="V46" s="14"/>
      <c r="W46" s="14"/>
      <c r="X46" s="14">
        <f>VLOOKUP(A:A,[1]TDSheet!$A:$Y,25,0)</f>
        <v>0</v>
      </c>
      <c r="Y46" s="14">
        <f>VLOOKUP(A:A,[1]TDSheet!$A:$R,18,0)</f>
        <v>1.6</v>
      </c>
      <c r="Z46" s="14">
        <v>0</v>
      </c>
      <c r="AA46" s="14" t="e">
        <f>VLOOKUP(A:A,[1]TDSheet!$A:$AA,27,0)</f>
        <v>#N/A</v>
      </c>
      <c r="AB46" s="14" t="e">
        <f>VLOOKUP(A:A,[1]TDSheet!$A:$AB,28,0)</f>
        <v>#N/A</v>
      </c>
      <c r="AC46" s="14">
        <f t="shared" si="14"/>
        <v>0</v>
      </c>
      <c r="AD46" s="14"/>
      <c r="AE46" s="14"/>
      <c r="AF46" s="14"/>
    </row>
    <row r="47" spans="1:32" s="1" customFormat="1" ht="11.1" customHeight="1" outlineLevel="1" x14ac:dyDescent="0.2">
      <c r="A47" s="7" t="s">
        <v>46</v>
      </c>
      <c r="B47" s="7" t="s">
        <v>9</v>
      </c>
      <c r="C47" s="8">
        <v>215.08199999999999</v>
      </c>
      <c r="D47" s="8">
        <v>206.36</v>
      </c>
      <c r="E47" s="21">
        <v>228</v>
      </c>
      <c r="F47" s="21">
        <v>251</v>
      </c>
      <c r="G47" s="13">
        <v>1</v>
      </c>
      <c r="H47" s="1" t="e">
        <f>VLOOKUP(A:A,[1]TDSheet!$A:$H,8,0)</f>
        <v>#N/A</v>
      </c>
      <c r="I47" s="14">
        <f>VLOOKUP(A:A,[2]TDSheet!$A:$F,6,0)</f>
        <v>165.5</v>
      </c>
      <c r="J47" s="14">
        <f t="shared" si="10"/>
        <v>62.5</v>
      </c>
      <c r="K47" s="14">
        <f>VLOOKUP(A:A,[1]TDSheet!$A:$O,15,0)</f>
        <v>0</v>
      </c>
      <c r="L47" s="14">
        <f>VLOOKUP(A:A,[1]TDSheet!$A:$P,16,0)</f>
        <v>0</v>
      </c>
      <c r="M47" s="18">
        <v>160</v>
      </c>
      <c r="N47" s="14"/>
      <c r="O47" s="14"/>
      <c r="P47" s="14"/>
      <c r="Q47" s="14"/>
      <c r="R47" s="14">
        <f t="shared" si="11"/>
        <v>45.6</v>
      </c>
      <c r="S47" s="16"/>
      <c r="T47" s="17">
        <f t="shared" si="12"/>
        <v>9.0131578947368425</v>
      </c>
      <c r="U47" s="14">
        <f t="shared" si="13"/>
        <v>5.5043859649122808</v>
      </c>
      <c r="V47" s="14"/>
      <c r="W47" s="14"/>
      <c r="X47" s="18">
        <v>46.060600000000001</v>
      </c>
      <c r="Y47" s="18">
        <v>49.8</v>
      </c>
      <c r="Z47" s="14">
        <f>VLOOKUP(A:A,[3]TDSheet!$A:$D,4,0)</f>
        <v>79.825999999999993</v>
      </c>
      <c r="AA47" s="14" t="e">
        <f>VLOOKUP(A:A,[1]TDSheet!$A:$AA,27,0)</f>
        <v>#N/A</v>
      </c>
      <c r="AB47" s="14" t="e">
        <f>VLOOKUP(A:A,[1]TDSheet!$A:$AB,28,0)</f>
        <v>#N/A</v>
      </c>
      <c r="AC47" s="14">
        <f t="shared" si="14"/>
        <v>0</v>
      </c>
      <c r="AD47" s="14"/>
      <c r="AE47" s="14"/>
      <c r="AF47" s="14"/>
    </row>
    <row r="48" spans="1:32" s="1" customFormat="1" ht="11.1" customHeight="1" outlineLevel="1" x14ac:dyDescent="0.2">
      <c r="A48" s="7" t="s">
        <v>47</v>
      </c>
      <c r="B48" s="7" t="s">
        <v>8</v>
      </c>
      <c r="C48" s="8">
        <v>420</v>
      </c>
      <c r="D48" s="8">
        <v>432</v>
      </c>
      <c r="E48" s="8">
        <v>623</v>
      </c>
      <c r="F48" s="8">
        <v>410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634</v>
      </c>
      <c r="J48" s="14">
        <f t="shared" si="10"/>
        <v>-11</v>
      </c>
      <c r="K48" s="14">
        <f>VLOOKUP(A:A,[1]TDSheet!$A:$O,15,0)</f>
        <v>240</v>
      </c>
      <c r="L48" s="14">
        <f>VLOOKUP(A:A,[1]TDSheet!$A:$P,16,0)</f>
        <v>0</v>
      </c>
      <c r="M48" s="14">
        <f>VLOOKUP(A:A,[1]TDSheet!$A:$Q,17,0)</f>
        <v>400</v>
      </c>
      <c r="N48" s="14"/>
      <c r="O48" s="14"/>
      <c r="P48" s="14"/>
      <c r="Q48" s="14"/>
      <c r="R48" s="14">
        <f t="shared" si="11"/>
        <v>124.6</v>
      </c>
      <c r="S48" s="16">
        <v>200</v>
      </c>
      <c r="T48" s="17">
        <f t="shared" si="12"/>
        <v>10.032102728731942</v>
      </c>
      <c r="U48" s="14">
        <f t="shared" si="13"/>
        <v>3.2905296950240772</v>
      </c>
      <c r="V48" s="14"/>
      <c r="W48" s="14"/>
      <c r="X48" s="14">
        <f>VLOOKUP(A:A,[1]TDSheet!$A:$Y,25,0)</f>
        <v>117.4</v>
      </c>
      <c r="Y48" s="14">
        <f>VLOOKUP(A:A,[1]TDSheet!$A:$R,18,0)</f>
        <v>125.2</v>
      </c>
      <c r="Z48" s="14">
        <f>VLOOKUP(A:A,[3]TDSheet!$A:$D,4,0)</f>
        <v>132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4"/>
        <v>80</v>
      </c>
      <c r="AD48" s="14"/>
      <c r="AE48" s="14"/>
      <c r="AF48" s="14"/>
    </row>
    <row r="49" spans="1:32" s="1" customFormat="1" ht="11.1" customHeight="1" outlineLevel="1" x14ac:dyDescent="0.2">
      <c r="A49" s="7" t="s">
        <v>48</v>
      </c>
      <c r="B49" s="7" t="s">
        <v>8</v>
      </c>
      <c r="C49" s="8">
        <v>3501</v>
      </c>
      <c r="D49" s="8">
        <v>6714</v>
      </c>
      <c r="E49" s="8">
        <v>5209</v>
      </c>
      <c r="F49" s="8">
        <v>6219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5300</v>
      </c>
      <c r="J49" s="14">
        <f t="shared" si="10"/>
        <v>-91</v>
      </c>
      <c r="K49" s="14">
        <f>VLOOKUP(A:A,[1]TDSheet!$A:$O,15,0)</f>
        <v>0</v>
      </c>
      <c r="L49" s="14">
        <f>VLOOKUP(A:A,[1]TDSheet!$A:$P,16,0)</f>
        <v>0</v>
      </c>
      <c r="M49" s="19">
        <v>2400</v>
      </c>
      <c r="N49" s="14"/>
      <c r="O49" s="14"/>
      <c r="P49" s="14"/>
      <c r="Q49" s="14"/>
      <c r="R49" s="14">
        <f t="shared" si="11"/>
        <v>1041.8</v>
      </c>
      <c r="S49" s="16">
        <v>1800</v>
      </c>
      <c r="T49" s="17">
        <f t="shared" si="12"/>
        <v>10.000959877135728</v>
      </c>
      <c r="U49" s="14">
        <f t="shared" si="13"/>
        <v>5.9694759070838934</v>
      </c>
      <c r="V49" s="14"/>
      <c r="W49" s="14"/>
      <c r="X49" s="14">
        <f>VLOOKUP(A:A,[1]TDSheet!$A:$Y,25,0)</f>
        <v>1135</v>
      </c>
      <c r="Y49" s="14">
        <f>VLOOKUP(A:A,[1]TDSheet!$A:$R,18,0)</f>
        <v>1065.4000000000001</v>
      </c>
      <c r="Z49" s="14">
        <f>VLOOKUP(A:A,[3]TDSheet!$A:$D,4,0)</f>
        <v>1278</v>
      </c>
      <c r="AA49" s="19" t="s">
        <v>127</v>
      </c>
      <c r="AB49" s="14">
        <f>VLOOKUP(A:A,[1]TDSheet!$A:$AB,28,0)</f>
        <v>0</v>
      </c>
      <c r="AC49" s="14">
        <f t="shared" si="14"/>
        <v>720</v>
      </c>
      <c r="AD49" s="14"/>
      <c r="AE49" s="14"/>
      <c r="AF49" s="14"/>
    </row>
    <row r="50" spans="1:32" s="1" customFormat="1" ht="11.1" customHeight="1" outlineLevel="1" x14ac:dyDescent="0.2">
      <c r="A50" s="7" t="s">
        <v>49</v>
      </c>
      <c r="B50" s="7" t="s">
        <v>8</v>
      </c>
      <c r="C50" s="8">
        <v>695</v>
      </c>
      <c r="D50" s="8">
        <v>2518</v>
      </c>
      <c r="E50" s="8">
        <v>2184</v>
      </c>
      <c r="F50" s="8">
        <v>1468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2254</v>
      </c>
      <c r="J50" s="14">
        <f t="shared" si="10"/>
        <v>-70</v>
      </c>
      <c r="K50" s="14">
        <f>VLOOKUP(A:A,[1]TDSheet!$A:$O,15,0)</f>
        <v>1400</v>
      </c>
      <c r="L50" s="14">
        <f>VLOOKUP(A:A,[1]TDSheet!$A:$P,16,0)</f>
        <v>0</v>
      </c>
      <c r="M50" s="19">
        <v>1400</v>
      </c>
      <c r="N50" s="14"/>
      <c r="O50" s="14"/>
      <c r="P50" s="14"/>
      <c r="Q50" s="14"/>
      <c r="R50" s="14">
        <f t="shared" si="11"/>
        <v>436.8</v>
      </c>
      <c r="S50" s="16"/>
      <c r="T50" s="17">
        <f t="shared" si="12"/>
        <v>9.7710622710622701</v>
      </c>
      <c r="U50" s="14">
        <f t="shared" si="13"/>
        <v>3.3608058608058609</v>
      </c>
      <c r="V50" s="14"/>
      <c r="W50" s="14"/>
      <c r="X50" s="14">
        <f>VLOOKUP(A:A,[1]TDSheet!$A:$Y,25,0)</f>
        <v>358.2</v>
      </c>
      <c r="Y50" s="14">
        <f>VLOOKUP(A:A,[1]TDSheet!$A:$R,18,0)</f>
        <v>525.20000000000005</v>
      </c>
      <c r="Z50" s="14">
        <f>VLOOKUP(A:A,[3]TDSheet!$A:$D,4,0)</f>
        <v>584</v>
      </c>
      <c r="AA50" s="19" t="s">
        <v>128</v>
      </c>
      <c r="AB50" s="14" t="e">
        <f>VLOOKUP(A:A,[1]TDSheet!$A:$AB,28,0)</f>
        <v>#N/A</v>
      </c>
      <c r="AC50" s="14">
        <f t="shared" si="14"/>
        <v>0</v>
      </c>
      <c r="AD50" s="14"/>
      <c r="AE50" s="14"/>
      <c r="AF50" s="14"/>
    </row>
    <row r="51" spans="1:32" s="1" customFormat="1" ht="11.1" customHeight="1" outlineLevel="1" x14ac:dyDescent="0.2">
      <c r="A51" s="7" t="s">
        <v>50</v>
      </c>
      <c r="B51" s="7" t="s">
        <v>8</v>
      </c>
      <c r="C51" s="8">
        <v>3682</v>
      </c>
      <c r="D51" s="8">
        <v>4138</v>
      </c>
      <c r="E51" s="8">
        <v>3596</v>
      </c>
      <c r="F51" s="8">
        <v>4969</v>
      </c>
      <c r="G51" s="1">
        <f>VLOOKUP(A:A,[1]TDSheet!$A:$G,7,0)</f>
        <v>0.4</v>
      </c>
      <c r="H51" s="1" t="e">
        <f>VLOOKUP(A:A,[1]TDSheet!$A:$H,8,0)</f>
        <v>#N/A</v>
      </c>
      <c r="I51" s="14">
        <f>VLOOKUP(A:A,[2]TDSheet!$A:$F,6,0)</f>
        <v>3683</v>
      </c>
      <c r="J51" s="14">
        <f t="shared" si="10"/>
        <v>-87</v>
      </c>
      <c r="K51" s="14">
        <f>VLOOKUP(A:A,[1]TDSheet!$A:$O,15,0)</f>
        <v>0</v>
      </c>
      <c r="L51" s="14">
        <f>VLOOKUP(A:A,[1]TDSheet!$A:$P,16,0)</f>
        <v>0</v>
      </c>
      <c r="M51" s="19">
        <v>1400</v>
      </c>
      <c r="N51" s="14"/>
      <c r="O51" s="14"/>
      <c r="P51" s="14"/>
      <c r="Q51" s="14"/>
      <c r="R51" s="14">
        <f t="shared" si="11"/>
        <v>719.2</v>
      </c>
      <c r="S51" s="16">
        <v>1000</v>
      </c>
      <c r="T51" s="17">
        <f t="shared" si="12"/>
        <v>10.246106785317018</v>
      </c>
      <c r="U51" s="14">
        <f t="shared" si="13"/>
        <v>6.9090656284760845</v>
      </c>
      <c r="V51" s="14"/>
      <c r="W51" s="14"/>
      <c r="X51" s="14">
        <f>VLOOKUP(A:A,[1]TDSheet!$A:$Y,25,0)</f>
        <v>877.4</v>
      </c>
      <c r="Y51" s="14">
        <f>VLOOKUP(A:A,[1]TDSheet!$A:$R,18,0)</f>
        <v>808</v>
      </c>
      <c r="Z51" s="14">
        <f>VLOOKUP(A:A,[3]TDSheet!$A:$D,4,0)</f>
        <v>938</v>
      </c>
      <c r="AA51" s="19" t="s">
        <v>127</v>
      </c>
      <c r="AB51" s="14" t="e">
        <f>VLOOKUP(A:A,[1]TDSheet!$A:$AB,28,0)</f>
        <v>#N/A</v>
      </c>
      <c r="AC51" s="14">
        <f t="shared" si="14"/>
        <v>400</v>
      </c>
      <c r="AD51" s="14"/>
      <c r="AE51" s="14"/>
      <c r="AF51" s="14"/>
    </row>
    <row r="52" spans="1:32" s="1" customFormat="1" ht="11.1" customHeight="1" outlineLevel="1" x14ac:dyDescent="0.2">
      <c r="A52" s="7" t="s">
        <v>51</v>
      </c>
      <c r="B52" s="7" t="s">
        <v>8</v>
      </c>
      <c r="C52" s="8">
        <v>227</v>
      </c>
      <c r="D52" s="8">
        <v>9</v>
      </c>
      <c r="E52" s="8">
        <v>266</v>
      </c>
      <c r="F52" s="8">
        <v>29</v>
      </c>
      <c r="G52" s="1">
        <f>VLOOKUP(A:A,[1]TDSheet!$A:$G,7,0)</f>
        <v>0</v>
      </c>
      <c r="H52" s="1">
        <f>VLOOKUP(A:A,[1]TDSheet!$A:$H,8,0)</f>
        <v>45</v>
      </c>
      <c r="I52" s="14">
        <f>VLOOKUP(A:A,[2]TDSheet!$A:$F,6,0)</f>
        <v>311</v>
      </c>
      <c r="J52" s="14">
        <f t="shared" si="10"/>
        <v>-45</v>
      </c>
      <c r="K52" s="14">
        <f>VLOOKUP(A:A,[1]TDSheet!$A:$O,15,0)</f>
        <v>0</v>
      </c>
      <c r="L52" s="14">
        <f>VLOOKUP(A:A,[1]TDSheet!$A:$P,16,0)</f>
        <v>0</v>
      </c>
      <c r="M52" s="14">
        <f>VLOOKUP(A:A,[1]TDSheet!$A:$Q,17,0)</f>
        <v>0</v>
      </c>
      <c r="N52" s="14"/>
      <c r="O52" s="14"/>
      <c r="P52" s="14"/>
      <c r="Q52" s="14"/>
      <c r="R52" s="14">
        <f t="shared" si="11"/>
        <v>53.2</v>
      </c>
      <c r="S52" s="16"/>
      <c r="T52" s="17">
        <f t="shared" si="12"/>
        <v>0.54511278195488722</v>
      </c>
      <c r="U52" s="14">
        <f t="shared" si="13"/>
        <v>0.54511278195488722</v>
      </c>
      <c r="V52" s="14"/>
      <c r="W52" s="14"/>
      <c r="X52" s="14">
        <f>VLOOKUP(A:A,[1]TDSheet!$A:$Y,25,0)</f>
        <v>76.2</v>
      </c>
      <c r="Y52" s="14">
        <f>VLOOKUP(A:A,[1]TDSheet!$A:$R,18,0)</f>
        <v>67</v>
      </c>
      <c r="Z52" s="14">
        <f>VLOOKUP(A:A,[3]TDSheet!$A:$D,4,0)</f>
        <v>5</v>
      </c>
      <c r="AA52" s="14" t="str">
        <f>VLOOKUP(A:A,[1]TDSheet!$A:$AA,27,0)</f>
        <v>ротация</v>
      </c>
      <c r="AB52" s="14">
        <f>VLOOKUP(A:A,[1]TDSheet!$A:$AB,28,0)</f>
        <v>0</v>
      </c>
      <c r="AC52" s="14">
        <f t="shared" si="14"/>
        <v>0</v>
      </c>
      <c r="AD52" s="14"/>
      <c r="AE52" s="14"/>
      <c r="AF52" s="14"/>
    </row>
    <row r="53" spans="1:32" s="1" customFormat="1" ht="11.1" customHeight="1" outlineLevel="1" x14ac:dyDescent="0.2">
      <c r="A53" s="7" t="s">
        <v>52</v>
      </c>
      <c r="B53" s="7" t="s">
        <v>8</v>
      </c>
      <c r="C53" s="8">
        <v>850</v>
      </c>
      <c r="D53" s="8">
        <v>592</v>
      </c>
      <c r="E53" s="8">
        <v>956</v>
      </c>
      <c r="F53" s="8">
        <v>695</v>
      </c>
      <c r="G53" s="1">
        <f>VLOOKUP(A:A,[1]TDSheet!$A:$G,7,0)</f>
        <v>0.35</v>
      </c>
      <c r="H53" s="1">
        <f>VLOOKUP(A:A,[1]TDSheet!$A:$H,8,0)</f>
        <v>60</v>
      </c>
      <c r="I53" s="14">
        <f>VLOOKUP(A:A,[2]TDSheet!$A:$F,6,0)</f>
        <v>969</v>
      </c>
      <c r="J53" s="14">
        <f t="shared" si="10"/>
        <v>-13</v>
      </c>
      <c r="K53" s="14">
        <f>VLOOKUP(A:A,[1]TDSheet!$A:$O,15,0)</f>
        <v>200</v>
      </c>
      <c r="L53" s="14">
        <f>VLOOKUP(A:A,[1]TDSheet!$A:$P,16,0)</f>
        <v>0</v>
      </c>
      <c r="M53" s="14">
        <f>VLOOKUP(A:A,[1]TDSheet!$A:$Q,17,0)</f>
        <v>600</v>
      </c>
      <c r="N53" s="14"/>
      <c r="O53" s="14"/>
      <c r="P53" s="14"/>
      <c r="Q53" s="14"/>
      <c r="R53" s="14">
        <f t="shared" si="11"/>
        <v>191.2</v>
      </c>
      <c r="S53" s="16">
        <v>200</v>
      </c>
      <c r="T53" s="17">
        <f t="shared" si="12"/>
        <v>8.8650627615062767</v>
      </c>
      <c r="U53" s="14">
        <f t="shared" si="13"/>
        <v>3.6349372384937242</v>
      </c>
      <c r="V53" s="14"/>
      <c r="W53" s="14"/>
      <c r="X53" s="14">
        <f>VLOOKUP(A:A,[1]TDSheet!$A:$Y,25,0)</f>
        <v>182.4</v>
      </c>
      <c r="Y53" s="14">
        <f>VLOOKUP(A:A,[1]TDSheet!$A:$R,18,0)</f>
        <v>186</v>
      </c>
      <c r="Z53" s="14">
        <f>VLOOKUP(A:A,[3]TDSheet!$A:$D,4,0)</f>
        <v>241</v>
      </c>
      <c r="AA53" s="14" t="str">
        <f>VLOOKUP(A:A,[1]TDSheet!$A:$AA,27,0)</f>
        <v>костик</v>
      </c>
      <c r="AB53" s="14" t="e">
        <f>VLOOKUP(A:A,[1]TDSheet!$A:$AB,28,0)</f>
        <v>#N/A</v>
      </c>
      <c r="AC53" s="14">
        <f t="shared" si="14"/>
        <v>70</v>
      </c>
      <c r="AD53" s="14"/>
      <c r="AE53" s="14"/>
      <c r="AF53" s="14"/>
    </row>
    <row r="54" spans="1:32" s="1" customFormat="1" ht="11.1" customHeight="1" outlineLevel="1" x14ac:dyDescent="0.2">
      <c r="A54" s="7" t="s">
        <v>53</v>
      </c>
      <c r="B54" s="7" t="s">
        <v>8</v>
      </c>
      <c r="C54" s="8">
        <v>143</v>
      </c>
      <c r="D54" s="8">
        <v>305</v>
      </c>
      <c r="E54" s="8">
        <v>532</v>
      </c>
      <c r="F54" s="8">
        <v>6</v>
      </c>
      <c r="G54" s="1">
        <f>VLOOKUP(A:A,[1]TDSheet!$A:$G,7,0)</f>
        <v>0.3</v>
      </c>
      <c r="H54" s="1" t="e">
        <f>VLOOKUP(A:A,[1]TDSheet!$A:$H,8,0)</f>
        <v>#N/A</v>
      </c>
      <c r="I54" s="14">
        <f>VLOOKUP(A:A,[2]TDSheet!$A:$F,6,0)</f>
        <v>784</v>
      </c>
      <c r="J54" s="14">
        <f t="shared" si="10"/>
        <v>-252</v>
      </c>
      <c r="K54" s="14">
        <f>VLOOKUP(A:A,[1]TDSheet!$A:$O,15,0)</f>
        <v>480</v>
      </c>
      <c r="L54" s="14">
        <f>VLOOKUP(A:A,[1]TDSheet!$A:$P,16,0)</f>
        <v>0</v>
      </c>
      <c r="M54" s="14">
        <f>VLOOKUP(A:A,[1]TDSheet!$A:$Q,17,0)</f>
        <v>320</v>
      </c>
      <c r="N54" s="14"/>
      <c r="O54" s="14"/>
      <c r="P54" s="14"/>
      <c r="Q54" s="14"/>
      <c r="R54" s="14">
        <f t="shared" si="11"/>
        <v>106.4</v>
      </c>
      <c r="S54" s="16">
        <v>120</v>
      </c>
      <c r="T54" s="17">
        <f t="shared" si="12"/>
        <v>8.7030075187969924</v>
      </c>
      <c r="U54" s="14">
        <f t="shared" si="13"/>
        <v>5.6390977443609019E-2</v>
      </c>
      <c r="V54" s="14"/>
      <c r="W54" s="14"/>
      <c r="X54" s="14">
        <f>VLOOKUP(A:A,[1]TDSheet!$A:$Y,25,0)</f>
        <v>95.6</v>
      </c>
      <c r="Y54" s="14">
        <f>VLOOKUP(A:A,[1]TDSheet!$A:$R,18,0)</f>
        <v>133.80000000000001</v>
      </c>
      <c r="Z54" s="14">
        <f>VLOOKUP(A:A,[3]TDSheet!$A:$D,4,0)</f>
        <v>43</v>
      </c>
      <c r="AA54" s="14" t="str">
        <f>VLOOKUP(A:A,[1]TDSheet!$A:$AA,27,0)</f>
        <v>костик</v>
      </c>
      <c r="AB54" s="14" t="e">
        <f>VLOOKUP(A:A,[1]TDSheet!$A:$AB,28,0)</f>
        <v>#N/A</v>
      </c>
      <c r="AC54" s="14">
        <f t="shared" si="14"/>
        <v>36</v>
      </c>
      <c r="AD54" s="14"/>
      <c r="AE54" s="14"/>
      <c r="AF54" s="14"/>
    </row>
    <row r="55" spans="1:32" s="1" customFormat="1" ht="11.1" customHeight="1" outlineLevel="1" x14ac:dyDescent="0.2">
      <c r="A55" s="7" t="s">
        <v>54</v>
      </c>
      <c r="B55" s="7" t="s">
        <v>8</v>
      </c>
      <c r="C55" s="8">
        <v>97</v>
      </c>
      <c r="D55" s="8">
        <v>183</v>
      </c>
      <c r="E55" s="8">
        <v>209</v>
      </c>
      <c r="F55" s="8">
        <v>47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209</v>
      </c>
      <c r="J55" s="14">
        <f t="shared" si="10"/>
        <v>0</v>
      </c>
      <c r="K55" s="14">
        <f>VLOOKUP(A:A,[1]TDSheet!$A:$O,15,0)</f>
        <v>120</v>
      </c>
      <c r="L55" s="14">
        <f>VLOOKUP(A:A,[1]TDSheet!$A:$P,16,0)</f>
        <v>0</v>
      </c>
      <c r="M55" s="14">
        <f>VLOOKUP(A:A,[1]TDSheet!$A:$Q,17,0)</f>
        <v>100</v>
      </c>
      <c r="N55" s="14"/>
      <c r="O55" s="14"/>
      <c r="P55" s="14"/>
      <c r="Q55" s="14"/>
      <c r="R55" s="14">
        <f t="shared" si="11"/>
        <v>41.8</v>
      </c>
      <c r="S55" s="16">
        <v>100</v>
      </c>
      <c r="T55" s="17">
        <f t="shared" si="12"/>
        <v>8.7799043062200965</v>
      </c>
      <c r="U55" s="14">
        <f t="shared" si="13"/>
        <v>1.1244019138755981</v>
      </c>
      <c r="V55" s="14"/>
      <c r="W55" s="14"/>
      <c r="X55" s="14">
        <f>VLOOKUP(A:A,[1]TDSheet!$A:$Y,25,0)</f>
        <v>35.6</v>
      </c>
      <c r="Y55" s="14">
        <f>VLOOKUP(A:A,[1]TDSheet!$A:$R,18,0)</f>
        <v>37.6</v>
      </c>
      <c r="Z55" s="14">
        <f>VLOOKUP(A:A,[3]TDSheet!$A:$D,4,0)</f>
        <v>58</v>
      </c>
      <c r="AA55" s="14" t="e">
        <f>VLOOKUP(A:A,[1]TDSheet!$A:$AA,27,0)</f>
        <v>#N/A</v>
      </c>
      <c r="AB55" s="14" t="e">
        <f>VLOOKUP(A:A,[1]TDSheet!$A:$AB,28,0)</f>
        <v>#N/A</v>
      </c>
      <c r="AC55" s="14">
        <f t="shared" si="14"/>
        <v>10</v>
      </c>
      <c r="AD55" s="14"/>
      <c r="AE55" s="14"/>
      <c r="AF55" s="14"/>
    </row>
    <row r="56" spans="1:32" s="1" customFormat="1" ht="11.1" customHeight="1" outlineLevel="1" x14ac:dyDescent="0.2">
      <c r="A56" s="7" t="s">
        <v>55</v>
      </c>
      <c r="B56" s="7" t="s">
        <v>8</v>
      </c>
      <c r="C56" s="8">
        <v>178</v>
      </c>
      <c r="D56" s="8">
        <v>414</v>
      </c>
      <c r="E56" s="8">
        <v>371</v>
      </c>
      <c r="F56" s="8">
        <v>121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378</v>
      </c>
      <c r="J56" s="14">
        <f t="shared" si="10"/>
        <v>-7</v>
      </c>
      <c r="K56" s="14">
        <f>VLOOKUP(A:A,[1]TDSheet!$A:$O,15,0)</f>
        <v>240</v>
      </c>
      <c r="L56" s="14">
        <f>VLOOKUP(A:A,[1]TDSheet!$A:$P,16,0)</f>
        <v>0</v>
      </c>
      <c r="M56" s="14">
        <f>VLOOKUP(A:A,[1]TDSheet!$A:$Q,17,0)</f>
        <v>200</v>
      </c>
      <c r="N56" s="14"/>
      <c r="O56" s="14"/>
      <c r="P56" s="14"/>
      <c r="Q56" s="14"/>
      <c r="R56" s="14">
        <f t="shared" si="11"/>
        <v>74.2</v>
      </c>
      <c r="S56" s="16">
        <v>100</v>
      </c>
      <c r="T56" s="17">
        <f t="shared" si="12"/>
        <v>8.9083557951482479</v>
      </c>
      <c r="U56" s="14">
        <f t="shared" si="13"/>
        <v>1.6307277628032344</v>
      </c>
      <c r="V56" s="14"/>
      <c r="W56" s="14"/>
      <c r="X56" s="14">
        <f>VLOOKUP(A:A,[1]TDSheet!$A:$Y,25,0)</f>
        <v>69.599999999999994</v>
      </c>
      <c r="Y56" s="14">
        <f>VLOOKUP(A:A,[1]TDSheet!$A:$R,18,0)</f>
        <v>72.2</v>
      </c>
      <c r="Z56" s="14">
        <f>VLOOKUP(A:A,[3]TDSheet!$A:$D,4,0)</f>
        <v>85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4"/>
        <v>10</v>
      </c>
      <c r="AD56" s="14"/>
      <c r="AE56" s="14"/>
      <c r="AF56" s="14"/>
    </row>
    <row r="57" spans="1:32" s="1" customFormat="1" ht="11.1" customHeight="1" outlineLevel="1" x14ac:dyDescent="0.2">
      <c r="A57" s="7" t="s">
        <v>56</v>
      </c>
      <c r="B57" s="7" t="s">
        <v>8</v>
      </c>
      <c r="C57" s="8">
        <v>608</v>
      </c>
      <c r="D57" s="8">
        <v>1887</v>
      </c>
      <c r="E57" s="8">
        <v>973</v>
      </c>
      <c r="F57" s="8">
        <v>652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1081</v>
      </c>
      <c r="J57" s="14">
        <f t="shared" si="10"/>
        <v>-108</v>
      </c>
      <c r="K57" s="14">
        <f>VLOOKUP(A:A,[1]TDSheet!$A:$O,15,0)</f>
        <v>280</v>
      </c>
      <c r="L57" s="14">
        <f>VLOOKUP(A:A,[1]TDSheet!$A:$P,16,0)</f>
        <v>0</v>
      </c>
      <c r="M57" s="14">
        <f>VLOOKUP(A:A,[1]TDSheet!$A:$Q,17,0)</f>
        <v>420</v>
      </c>
      <c r="N57" s="14"/>
      <c r="O57" s="14"/>
      <c r="P57" s="14"/>
      <c r="Q57" s="14"/>
      <c r="R57" s="14">
        <f t="shared" si="11"/>
        <v>194.6</v>
      </c>
      <c r="S57" s="16">
        <v>420</v>
      </c>
      <c r="T57" s="17">
        <f t="shared" si="12"/>
        <v>9.105858170606373</v>
      </c>
      <c r="U57" s="14">
        <f t="shared" si="13"/>
        <v>3.3504624871531345</v>
      </c>
      <c r="V57" s="14"/>
      <c r="W57" s="14"/>
      <c r="X57" s="14">
        <f>VLOOKUP(A:A,[1]TDSheet!$A:$Y,25,0)</f>
        <v>194.2</v>
      </c>
      <c r="Y57" s="14">
        <f>VLOOKUP(A:A,[1]TDSheet!$A:$R,18,0)</f>
        <v>185.2</v>
      </c>
      <c r="Z57" s="14">
        <f>VLOOKUP(A:A,[3]TDSheet!$A:$D,4,0)</f>
        <v>299</v>
      </c>
      <c r="AA57" s="14" t="str">
        <f>VLOOKUP(A:A,[1]TDSheet!$A:$AA,27,0)</f>
        <v>костик</v>
      </c>
      <c r="AB57" s="14" t="e">
        <f>VLOOKUP(A:A,[1]TDSheet!$A:$AB,28,0)</f>
        <v>#N/A</v>
      </c>
      <c r="AC57" s="14">
        <f t="shared" si="14"/>
        <v>42</v>
      </c>
      <c r="AD57" s="14"/>
      <c r="AE57" s="14"/>
      <c r="AF57" s="14"/>
    </row>
    <row r="58" spans="1:32" s="1" customFormat="1" ht="11.1" customHeight="1" outlineLevel="1" x14ac:dyDescent="0.2">
      <c r="A58" s="7" t="s">
        <v>57</v>
      </c>
      <c r="B58" s="7" t="s">
        <v>8</v>
      </c>
      <c r="C58" s="8">
        <v>534</v>
      </c>
      <c r="D58" s="8">
        <v>582</v>
      </c>
      <c r="E58" s="8">
        <v>952</v>
      </c>
      <c r="F58" s="8">
        <v>371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966</v>
      </c>
      <c r="J58" s="14">
        <f t="shared" si="10"/>
        <v>-14</v>
      </c>
      <c r="K58" s="14">
        <f>VLOOKUP(A:A,[1]TDSheet!$A:$O,15,0)</f>
        <v>420</v>
      </c>
      <c r="L58" s="14">
        <f>VLOOKUP(A:A,[1]TDSheet!$A:$P,16,0)</f>
        <v>0</v>
      </c>
      <c r="M58" s="14">
        <f>VLOOKUP(A:A,[1]TDSheet!$A:$Q,17,0)</f>
        <v>560</v>
      </c>
      <c r="N58" s="14"/>
      <c r="O58" s="14"/>
      <c r="P58" s="14"/>
      <c r="Q58" s="14"/>
      <c r="R58" s="14">
        <f t="shared" si="11"/>
        <v>190.4</v>
      </c>
      <c r="S58" s="16">
        <v>280</v>
      </c>
      <c r="T58" s="17">
        <f t="shared" si="12"/>
        <v>8.5661764705882355</v>
      </c>
      <c r="U58" s="14">
        <f t="shared" si="13"/>
        <v>1.9485294117647058</v>
      </c>
      <c r="V58" s="14"/>
      <c r="W58" s="14"/>
      <c r="X58" s="14">
        <f>VLOOKUP(A:A,[1]TDSheet!$A:$Y,25,0)</f>
        <v>154.4</v>
      </c>
      <c r="Y58" s="14">
        <f>VLOOKUP(A:A,[1]TDSheet!$A:$R,18,0)</f>
        <v>182.6</v>
      </c>
      <c r="Z58" s="14">
        <f>VLOOKUP(A:A,[3]TDSheet!$A:$D,4,0)</f>
        <v>232</v>
      </c>
      <c r="AA58" s="14" t="str">
        <f>VLOOKUP(A:A,[1]TDSheet!$A:$AA,27,0)</f>
        <v>костик</v>
      </c>
      <c r="AB58" s="14" t="e">
        <f>VLOOKUP(A:A,[1]TDSheet!$A:$AB,28,0)</f>
        <v>#N/A</v>
      </c>
      <c r="AC58" s="14">
        <f t="shared" si="14"/>
        <v>28</v>
      </c>
      <c r="AD58" s="14"/>
      <c r="AE58" s="14"/>
      <c r="AF58" s="14"/>
    </row>
    <row r="59" spans="1:32" s="1" customFormat="1" ht="11.1" customHeight="1" outlineLevel="1" x14ac:dyDescent="0.2">
      <c r="A59" s="7" t="s">
        <v>58</v>
      </c>
      <c r="B59" s="7" t="s">
        <v>8</v>
      </c>
      <c r="C59" s="8">
        <v>123</v>
      </c>
      <c r="D59" s="8">
        <v>450</v>
      </c>
      <c r="E59" s="8">
        <v>341</v>
      </c>
      <c r="F59" s="8">
        <v>123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344</v>
      </c>
      <c r="J59" s="14">
        <f t="shared" si="10"/>
        <v>-3</v>
      </c>
      <c r="K59" s="14">
        <f>VLOOKUP(A:A,[1]TDSheet!$A:$O,15,0)</f>
        <v>120</v>
      </c>
      <c r="L59" s="14">
        <f>VLOOKUP(A:A,[1]TDSheet!$A:$P,16,0)</f>
        <v>0</v>
      </c>
      <c r="M59" s="14">
        <f>VLOOKUP(A:A,[1]TDSheet!$A:$Q,17,0)</f>
        <v>210</v>
      </c>
      <c r="N59" s="14"/>
      <c r="O59" s="14"/>
      <c r="P59" s="14"/>
      <c r="Q59" s="14"/>
      <c r="R59" s="14">
        <f t="shared" si="11"/>
        <v>68.2</v>
      </c>
      <c r="S59" s="16">
        <v>120</v>
      </c>
      <c r="T59" s="17">
        <f t="shared" si="12"/>
        <v>8.4017595307917894</v>
      </c>
      <c r="U59" s="14">
        <f t="shared" si="13"/>
        <v>1.8035190615835777</v>
      </c>
      <c r="V59" s="14"/>
      <c r="W59" s="14"/>
      <c r="X59" s="14">
        <f>VLOOKUP(A:A,[1]TDSheet!$A:$Y,25,0)</f>
        <v>64</v>
      </c>
      <c r="Y59" s="14">
        <f>VLOOKUP(A:A,[1]TDSheet!$A:$R,18,0)</f>
        <v>65.2</v>
      </c>
      <c r="Z59" s="14">
        <f>VLOOKUP(A:A,[3]TDSheet!$A:$D,4,0)</f>
        <v>84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4"/>
        <v>48</v>
      </c>
      <c r="AD59" s="14"/>
      <c r="AE59" s="14"/>
      <c r="AF59" s="14"/>
    </row>
    <row r="60" spans="1:32" s="1" customFormat="1" ht="11.1" customHeight="1" outlineLevel="1" x14ac:dyDescent="0.2">
      <c r="A60" s="7" t="s">
        <v>59</v>
      </c>
      <c r="B60" s="7" t="s">
        <v>9</v>
      </c>
      <c r="C60" s="8">
        <v>299.69</v>
      </c>
      <c r="D60" s="8">
        <v>404.428</v>
      </c>
      <c r="E60" s="8">
        <v>489.654</v>
      </c>
      <c r="F60" s="8">
        <v>289.846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504</v>
      </c>
      <c r="J60" s="14">
        <f t="shared" si="10"/>
        <v>-14.346000000000004</v>
      </c>
      <c r="K60" s="14">
        <f>VLOOKUP(A:A,[1]TDSheet!$A:$O,15,0)</f>
        <v>170</v>
      </c>
      <c r="L60" s="14">
        <f>VLOOKUP(A:A,[1]TDSheet!$A:$P,16,0)</f>
        <v>0</v>
      </c>
      <c r="M60" s="14">
        <f>VLOOKUP(A:A,[1]TDSheet!$A:$Q,17,0)</f>
        <v>250</v>
      </c>
      <c r="N60" s="14"/>
      <c r="O60" s="14"/>
      <c r="P60" s="14"/>
      <c r="Q60" s="14"/>
      <c r="R60" s="14">
        <f t="shared" si="11"/>
        <v>97.930800000000005</v>
      </c>
      <c r="S60" s="16">
        <v>200</v>
      </c>
      <c r="T60" s="17">
        <f t="shared" si="12"/>
        <v>9.2907032312612579</v>
      </c>
      <c r="U60" s="14">
        <f t="shared" si="13"/>
        <v>2.9597021570333335</v>
      </c>
      <c r="V60" s="14"/>
      <c r="W60" s="14"/>
      <c r="X60" s="14">
        <f>VLOOKUP(A:A,[1]TDSheet!$A:$Y,25,0)</f>
        <v>97.582799999999992</v>
      </c>
      <c r="Y60" s="14">
        <f>VLOOKUP(A:A,[1]TDSheet!$A:$R,18,0)</f>
        <v>92.873999999999995</v>
      </c>
      <c r="Z60" s="14">
        <f>VLOOKUP(A:A,[3]TDSheet!$A:$D,4,0)</f>
        <v>101.593</v>
      </c>
      <c r="AA60" s="14" t="e">
        <f>VLOOKUP(A:A,[1]TDSheet!$A:$AA,27,0)</f>
        <v>#N/A</v>
      </c>
      <c r="AB60" s="14" t="e">
        <f>VLOOKUP(A:A,[1]TDSheet!$A:$AB,28,0)</f>
        <v>#N/A</v>
      </c>
      <c r="AC60" s="14">
        <f t="shared" si="14"/>
        <v>200</v>
      </c>
      <c r="AD60" s="14"/>
      <c r="AE60" s="14"/>
      <c r="AF60" s="14"/>
    </row>
    <row r="61" spans="1:32" s="1" customFormat="1" ht="11.1" customHeight="1" outlineLevel="1" x14ac:dyDescent="0.2">
      <c r="A61" s="7" t="s">
        <v>60</v>
      </c>
      <c r="B61" s="7" t="s">
        <v>8</v>
      </c>
      <c r="C61" s="8">
        <v>69</v>
      </c>
      <c r="D61" s="8">
        <v>33</v>
      </c>
      <c r="E61" s="21">
        <v>86</v>
      </c>
      <c r="F61" s="21">
        <v>44</v>
      </c>
      <c r="G61" s="1">
        <f>VLOOKUP(A:A,[1]TDSheet!$A:$G,7,0)</f>
        <v>0.35</v>
      </c>
      <c r="H61" s="1" t="e">
        <f>VLOOKUP(A:A,[1]TDSheet!$A:$H,8,0)</f>
        <v>#N/A</v>
      </c>
      <c r="I61" s="14">
        <f>VLOOKUP(A:A,[2]TDSheet!$A:$F,6,0)</f>
        <v>121</v>
      </c>
      <c r="J61" s="14">
        <f t="shared" si="10"/>
        <v>-35</v>
      </c>
      <c r="K61" s="14">
        <f>VLOOKUP(A:A,[1]TDSheet!$A:$O,15,0)</f>
        <v>80</v>
      </c>
      <c r="L61" s="14">
        <f>VLOOKUP(A:A,[1]TDSheet!$A:$P,16,0)</f>
        <v>0</v>
      </c>
      <c r="M61" s="14">
        <f>VLOOKUP(A:A,[1]TDSheet!$A:$Q,17,0)</f>
        <v>40</v>
      </c>
      <c r="N61" s="14"/>
      <c r="O61" s="14"/>
      <c r="P61" s="14"/>
      <c r="Q61" s="14"/>
      <c r="R61" s="14">
        <f t="shared" si="11"/>
        <v>17.2</v>
      </c>
      <c r="S61" s="16"/>
      <c r="T61" s="17">
        <f t="shared" si="12"/>
        <v>9.5348837209302335</v>
      </c>
      <c r="U61" s="14">
        <f t="shared" si="13"/>
        <v>2.558139534883721</v>
      </c>
      <c r="V61" s="14"/>
      <c r="W61" s="14"/>
      <c r="X61" s="14">
        <f>VLOOKUP(A:A,[1]TDSheet!$A:$Y,25,0)</f>
        <v>19.399999999999999</v>
      </c>
      <c r="Y61" s="14">
        <f>VLOOKUP(A:A,[1]TDSheet!$A:$R,18,0)</f>
        <v>20.399999999999999</v>
      </c>
      <c r="Z61" s="14">
        <f>VLOOKUP(A:A,[3]TDSheet!$A:$D,4,0)</f>
        <v>19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4"/>
        <v>0</v>
      </c>
      <c r="AD61" s="14"/>
      <c r="AE61" s="14"/>
      <c r="AF61" s="14"/>
    </row>
    <row r="62" spans="1:32" s="1" customFormat="1" ht="11.1" customHeight="1" outlineLevel="1" x14ac:dyDescent="0.2">
      <c r="A62" s="7" t="s">
        <v>61</v>
      </c>
      <c r="B62" s="7" t="s">
        <v>8</v>
      </c>
      <c r="C62" s="8">
        <v>39</v>
      </c>
      <c r="D62" s="8">
        <v>100</v>
      </c>
      <c r="E62" s="21">
        <v>43</v>
      </c>
      <c r="F62" s="21">
        <v>103</v>
      </c>
      <c r="G62" s="1">
        <f>VLOOKUP(A:A,[1]TDSheet!$A:$G,7,0)</f>
        <v>0.35</v>
      </c>
      <c r="H62" s="1" t="e">
        <f>VLOOKUP(A:A,[1]TDSheet!$A:$H,8,0)</f>
        <v>#N/A</v>
      </c>
      <c r="I62" s="14">
        <f>VLOOKUP(A:A,[2]TDSheet!$A:$F,6,0)</f>
        <v>257</v>
      </c>
      <c r="J62" s="14">
        <f t="shared" si="10"/>
        <v>-214</v>
      </c>
      <c r="K62" s="14">
        <f>VLOOKUP(A:A,[1]TDSheet!$A:$O,15,0)</f>
        <v>40</v>
      </c>
      <c r="L62" s="14">
        <f>VLOOKUP(A:A,[1]TDSheet!$A:$P,16,0)</f>
        <v>0</v>
      </c>
      <c r="M62" s="14">
        <f>VLOOKUP(A:A,[1]TDSheet!$A:$Q,17,0)</f>
        <v>40</v>
      </c>
      <c r="N62" s="14"/>
      <c r="O62" s="14"/>
      <c r="P62" s="14"/>
      <c r="Q62" s="14"/>
      <c r="R62" s="14">
        <f t="shared" si="11"/>
        <v>8.6</v>
      </c>
      <c r="S62" s="16"/>
      <c r="T62" s="17">
        <f t="shared" si="12"/>
        <v>21.279069767441861</v>
      </c>
      <c r="U62" s="14">
        <f t="shared" si="13"/>
        <v>11.976744186046512</v>
      </c>
      <c r="V62" s="14"/>
      <c r="W62" s="14"/>
      <c r="X62" s="14">
        <f>VLOOKUP(A:A,[1]TDSheet!$A:$Y,25,0)</f>
        <v>23</v>
      </c>
      <c r="Y62" s="14">
        <f>VLOOKUP(A:A,[1]TDSheet!$A:$R,18,0)</f>
        <v>17.600000000000001</v>
      </c>
      <c r="Z62" s="14">
        <f>VLOOKUP(A:A,[3]TDSheet!$A:$D,4,0)</f>
        <v>2</v>
      </c>
      <c r="AA62" s="19" t="str">
        <f>VLOOKUP(A:A,[1]TDSheet!$A:$AA,27,0)</f>
        <v>увел</v>
      </c>
      <c r="AB62" s="14" t="e">
        <f>VLOOKUP(A:A,[1]TDSheet!$A:$AB,28,0)</f>
        <v>#N/A</v>
      </c>
      <c r="AC62" s="14">
        <f t="shared" si="14"/>
        <v>0</v>
      </c>
      <c r="AD62" s="14"/>
      <c r="AE62" s="14"/>
      <c r="AF62" s="14"/>
    </row>
    <row r="63" spans="1:32" s="1" customFormat="1" ht="11.1" customHeight="1" outlineLevel="1" x14ac:dyDescent="0.2">
      <c r="A63" s="7" t="s">
        <v>62</v>
      </c>
      <c r="B63" s="7" t="s">
        <v>8</v>
      </c>
      <c r="C63" s="8">
        <v>365</v>
      </c>
      <c r="D63" s="8">
        <v>994</v>
      </c>
      <c r="E63" s="8">
        <v>613</v>
      </c>
      <c r="F63" s="8">
        <v>500</v>
      </c>
      <c r="G63" s="1">
        <f>VLOOKUP(A:A,[1]TDSheet!$A:$G,7,0)</f>
        <v>0.28000000000000003</v>
      </c>
      <c r="H63" s="1" t="e">
        <f>VLOOKUP(A:A,[1]TDSheet!$A:$H,8,0)</f>
        <v>#N/A</v>
      </c>
      <c r="I63" s="14">
        <f>VLOOKUP(A:A,[2]TDSheet!$A:$F,6,0)</f>
        <v>640</v>
      </c>
      <c r="J63" s="14">
        <f t="shared" si="10"/>
        <v>-27</v>
      </c>
      <c r="K63" s="14">
        <f>VLOOKUP(A:A,[1]TDSheet!$A:$O,15,0)</f>
        <v>120</v>
      </c>
      <c r="L63" s="14">
        <f>VLOOKUP(A:A,[1]TDSheet!$A:$P,16,0)</f>
        <v>0</v>
      </c>
      <c r="M63" s="14">
        <f>VLOOKUP(A:A,[1]TDSheet!$A:$Q,17,0)</f>
        <v>240</v>
      </c>
      <c r="N63" s="14"/>
      <c r="O63" s="14"/>
      <c r="P63" s="14"/>
      <c r="Q63" s="14"/>
      <c r="R63" s="14">
        <f t="shared" si="11"/>
        <v>122.6</v>
      </c>
      <c r="S63" s="16">
        <v>120</v>
      </c>
      <c r="T63" s="17">
        <f t="shared" si="12"/>
        <v>7.9934747145187606</v>
      </c>
      <c r="U63" s="14">
        <f t="shared" si="13"/>
        <v>4.0783034257748776</v>
      </c>
      <c r="V63" s="14"/>
      <c r="W63" s="14"/>
      <c r="X63" s="14">
        <f>VLOOKUP(A:A,[1]TDSheet!$A:$Y,25,0)</f>
        <v>142</v>
      </c>
      <c r="Y63" s="14">
        <f>VLOOKUP(A:A,[1]TDSheet!$A:$R,18,0)</f>
        <v>118.8</v>
      </c>
      <c r="Z63" s="14">
        <f>VLOOKUP(A:A,[3]TDSheet!$A:$D,4,0)</f>
        <v>125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4"/>
        <v>33.6</v>
      </c>
      <c r="AD63" s="14"/>
      <c r="AE63" s="14"/>
      <c r="AF63" s="14"/>
    </row>
    <row r="64" spans="1:32" s="1" customFormat="1" ht="11.1" customHeight="1" outlineLevel="1" x14ac:dyDescent="0.2">
      <c r="A64" s="7" t="s">
        <v>63</v>
      </c>
      <c r="B64" s="7" t="s">
        <v>9</v>
      </c>
      <c r="C64" s="8">
        <v>40.588000000000001</v>
      </c>
      <c r="D64" s="8">
        <v>106.798</v>
      </c>
      <c r="E64" s="8">
        <v>73.350999999999999</v>
      </c>
      <c r="F64" s="8">
        <v>77.186000000000007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75</v>
      </c>
      <c r="J64" s="14">
        <f t="shared" si="10"/>
        <v>-1.6490000000000009</v>
      </c>
      <c r="K64" s="14">
        <f>VLOOKUP(A:A,[1]TDSheet!$A:$O,15,0)</f>
        <v>20</v>
      </c>
      <c r="L64" s="14">
        <f>VLOOKUP(A:A,[1]TDSheet!$A:$P,16,0)</f>
        <v>0</v>
      </c>
      <c r="M64" s="14">
        <f>VLOOKUP(A:A,[1]TDSheet!$A:$Q,17,0)</f>
        <v>20</v>
      </c>
      <c r="N64" s="14"/>
      <c r="O64" s="14"/>
      <c r="P64" s="14"/>
      <c r="Q64" s="14"/>
      <c r="R64" s="14">
        <f t="shared" si="11"/>
        <v>14.670199999999999</v>
      </c>
      <c r="S64" s="16">
        <v>20</v>
      </c>
      <c r="T64" s="17">
        <f t="shared" si="12"/>
        <v>9.3513380867336515</v>
      </c>
      <c r="U64" s="14">
        <f t="shared" si="13"/>
        <v>5.2614142956469587</v>
      </c>
      <c r="V64" s="14"/>
      <c r="W64" s="14"/>
      <c r="X64" s="14">
        <f>VLOOKUP(A:A,[1]TDSheet!$A:$Y,25,0)</f>
        <v>17.661200000000001</v>
      </c>
      <c r="Y64" s="14">
        <f>VLOOKUP(A:A,[1]TDSheet!$A:$R,18,0)</f>
        <v>14.959999999999999</v>
      </c>
      <c r="Z64" s="14">
        <f>VLOOKUP(A:A,[3]TDSheet!$A:$D,4,0)</f>
        <v>24.350999999999999</v>
      </c>
      <c r="AA64" s="14" t="e">
        <f>VLOOKUP(A:A,[1]TDSheet!$A:$AA,27,0)</f>
        <v>#N/A</v>
      </c>
      <c r="AB64" s="14" t="e">
        <f>VLOOKUP(A:A,[1]TDSheet!$A:$AB,28,0)</f>
        <v>#N/A</v>
      </c>
      <c r="AC64" s="14">
        <f t="shared" si="14"/>
        <v>20</v>
      </c>
      <c r="AD64" s="14"/>
      <c r="AE64" s="14"/>
      <c r="AF64" s="14"/>
    </row>
    <row r="65" spans="1:32" s="1" customFormat="1" ht="11.1" customHeight="1" outlineLevel="1" x14ac:dyDescent="0.2">
      <c r="A65" s="7" t="s">
        <v>64</v>
      </c>
      <c r="B65" s="7" t="s">
        <v>8</v>
      </c>
      <c r="C65" s="8">
        <v>14</v>
      </c>
      <c r="D65" s="8">
        <v>86</v>
      </c>
      <c r="E65" s="8">
        <v>59</v>
      </c>
      <c r="F65" s="8">
        <v>45</v>
      </c>
      <c r="G65" s="1">
        <f>VLOOKUP(A:A,[1]TDSheet!$A:$G,7,0)</f>
        <v>0.31</v>
      </c>
      <c r="H65" s="1" t="e">
        <f>VLOOKUP(A:A,[1]TDSheet!$A:$H,8,0)</f>
        <v>#N/A</v>
      </c>
      <c r="I65" s="14">
        <f>VLOOKUP(A:A,[2]TDSheet!$A:$F,6,0)</f>
        <v>59</v>
      </c>
      <c r="J65" s="14">
        <f t="shared" si="10"/>
        <v>0</v>
      </c>
      <c r="K65" s="14">
        <f>VLOOKUP(A:A,[1]TDSheet!$A:$O,15,0)</f>
        <v>40</v>
      </c>
      <c r="L65" s="14">
        <f>VLOOKUP(A:A,[1]TDSheet!$A:$P,16,0)</f>
        <v>0</v>
      </c>
      <c r="M65" s="14">
        <f>VLOOKUP(A:A,[1]TDSheet!$A:$Q,17,0)</f>
        <v>0</v>
      </c>
      <c r="N65" s="14"/>
      <c r="O65" s="14"/>
      <c r="P65" s="14"/>
      <c r="Q65" s="14"/>
      <c r="R65" s="14">
        <f t="shared" si="11"/>
        <v>11.8</v>
      </c>
      <c r="S65" s="16"/>
      <c r="T65" s="17">
        <f t="shared" si="12"/>
        <v>7.203389830508474</v>
      </c>
      <c r="U65" s="14">
        <f t="shared" si="13"/>
        <v>3.8135593220338979</v>
      </c>
      <c r="V65" s="14"/>
      <c r="W65" s="14"/>
      <c r="X65" s="14">
        <f>VLOOKUP(A:A,[1]TDSheet!$A:$Y,25,0)</f>
        <v>12.8</v>
      </c>
      <c r="Y65" s="14">
        <f>VLOOKUP(A:A,[1]TDSheet!$A:$R,18,0)</f>
        <v>12.8</v>
      </c>
      <c r="Z65" s="14">
        <f>VLOOKUP(A:A,[3]TDSheet!$A:$D,4,0)</f>
        <v>16</v>
      </c>
      <c r="AA65" s="14" t="e">
        <f>VLOOKUP(A:A,[1]TDSheet!$A:$AA,27,0)</f>
        <v>#N/A</v>
      </c>
      <c r="AB65" s="14" t="e">
        <f>VLOOKUP(A:A,[1]TDSheet!$A:$AB,28,0)</f>
        <v>#N/A</v>
      </c>
      <c r="AC65" s="14">
        <f t="shared" si="14"/>
        <v>0</v>
      </c>
      <c r="AD65" s="14"/>
      <c r="AE65" s="14"/>
      <c r="AF65" s="14"/>
    </row>
    <row r="66" spans="1:32" s="1" customFormat="1" ht="11.1" customHeight="1" outlineLevel="1" x14ac:dyDescent="0.2">
      <c r="A66" s="7" t="s">
        <v>65</v>
      </c>
      <c r="B66" s="7" t="s">
        <v>8</v>
      </c>
      <c r="C66" s="8">
        <v>45</v>
      </c>
      <c r="D66" s="8">
        <v>55</v>
      </c>
      <c r="E66" s="8">
        <v>61</v>
      </c>
      <c r="F66" s="8">
        <v>43</v>
      </c>
      <c r="G66" s="1">
        <f>VLOOKUP(A:A,[1]TDSheet!$A:$G,7,0)</f>
        <v>0.31</v>
      </c>
      <c r="H66" s="1" t="e">
        <f>VLOOKUP(A:A,[1]TDSheet!$A:$H,8,0)</f>
        <v>#N/A</v>
      </c>
      <c r="I66" s="14">
        <f>VLOOKUP(A:A,[2]TDSheet!$A:$F,6,0)</f>
        <v>61</v>
      </c>
      <c r="J66" s="14">
        <f t="shared" si="10"/>
        <v>0</v>
      </c>
      <c r="K66" s="14">
        <f>VLOOKUP(A:A,[1]TDSheet!$A:$O,15,0)</f>
        <v>40</v>
      </c>
      <c r="L66" s="14">
        <f>VLOOKUP(A:A,[1]TDSheet!$A:$P,16,0)</f>
        <v>0</v>
      </c>
      <c r="M66" s="14">
        <f>VLOOKUP(A:A,[1]TDSheet!$A:$Q,17,0)</f>
        <v>0</v>
      </c>
      <c r="N66" s="14"/>
      <c r="O66" s="14"/>
      <c r="P66" s="14"/>
      <c r="Q66" s="14"/>
      <c r="R66" s="14">
        <f t="shared" si="11"/>
        <v>12.2</v>
      </c>
      <c r="S66" s="16"/>
      <c r="T66" s="17">
        <f t="shared" si="12"/>
        <v>6.8032786885245908</v>
      </c>
      <c r="U66" s="14">
        <f t="shared" si="13"/>
        <v>3.5245901639344264</v>
      </c>
      <c r="V66" s="14"/>
      <c r="W66" s="14"/>
      <c r="X66" s="14">
        <f>VLOOKUP(A:A,[1]TDSheet!$A:$Y,25,0)</f>
        <v>13</v>
      </c>
      <c r="Y66" s="14">
        <f>VLOOKUP(A:A,[1]TDSheet!$A:$R,18,0)</f>
        <v>12.6</v>
      </c>
      <c r="Z66" s="14">
        <f>VLOOKUP(A:A,[3]TDSheet!$A:$D,4,0)</f>
        <v>14</v>
      </c>
      <c r="AA66" s="14" t="e">
        <f>VLOOKUP(A:A,[1]TDSheet!$A:$AA,27,0)</f>
        <v>#N/A</v>
      </c>
      <c r="AB66" s="14" t="e">
        <f>VLOOKUP(A:A,[1]TDSheet!$A:$AB,28,0)</f>
        <v>#N/A</v>
      </c>
      <c r="AC66" s="14">
        <f t="shared" si="14"/>
        <v>0</v>
      </c>
      <c r="AD66" s="14"/>
      <c r="AE66" s="14"/>
      <c r="AF66" s="14"/>
    </row>
    <row r="67" spans="1:32" s="1" customFormat="1" ht="11.1" customHeight="1" outlineLevel="1" x14ac:dyDescent="0.2">
      <c r="A67" s="7" t="s">
        <v>66</v>
      </c>
      <c r="B67" s="7" t="s">
        <v>8</v>
      </c>
      <c r="C67" s="8">
        <v>286</v>
      </c>
      <c r="D67" s="8">
        <v>160</v>
      </c>
      <c r="E67" s="8">
        <v>206</v>
      </c>
      <c r="F67" s="8">
        <v>276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216</v>
      </c>
      <c r="J67" s="14">
        <f t="shared" si="10"/>
        <v>-10</v>
      </c>
      <c r="K67" s="14">
        <f>VLOOKUP(A:A,[1]TDSheet!$A:$O,15,0)</f>
        <v>40</v>
      </c>
      <c r="L67" s="14">
        <f>VLOOKUP(A:A,[1]TDSheet!$A:$P,16,0)</f>
        <v>0</v>
      </c>
      <c r="M67" s="14">
        <f>VLOOKUP(A:A,[1]TDSheet!$A:$Q,17,0)</f>
        <v>50</v>
      </c>
      <c r="N67" s="14"/>
      <c r="O67" s="14"/>
      <c r="P67" s="14"/>
      <c r="Q67" s="14"/>
      <c r="R67" s="14">
        <f t="shared" si="11"/>
        <v>41.2</v>
      </c>
      <c r="S67" s="16"/>
      <c r="T67" s="17">
        <f t="shared" si="12"/>
        <v>8.883495145631068</v>
      </c>
      <c r="U67" s="14">
        <f t="shared" si="13"/>
        <v>6.6990291262135919</v>
      </c>
      <c r="V67" s="14"/>
      <c r="W67" s="14"/>
      <c r="X67" s="14">
        <f>VLOOKUP(A:A,[1]TDSheet!$A:$Y,25,0)</f>
        <v>24</v>
      </c>
      <c r="Y67" s="14">
        <f>VLOOKUP(A:A,[1]TDSheet!$A:$R,18,0)</f>
        <v>43.8</v>
      </c>
      <c r="Z67" s="14">
        <f>VLOOKUP(A:A,[3]TDSheet!$A:$D,4,0)</f>
        <v>30</v>
      </c>
      <c r="AA67" s="14" t="str">
        <f>VLOOKUP(A:A,[1]TDSheet!$A:$AA,27,0)</f>
        <v>???</v>
      </c>
      <c r="AB67" s="14" t="e">
        <f>VLOOKUP(A:A,[1]TDSheet!$A:$AB,28,0)</f>
        <v>#N/A</v>
      </c>
      <c r="AC67" s="14">
        <f t="shared" si="14"/>
        <v>0</v>
      </c>
      <c r="AD67" s="14"/>
      <c r="AE67" s="14"/>
      <c r="AF67" s="14"/>
    </row>
    <row r="68" spans="1:32" s="1" customFormat="1" ht="11.1" customHeight="1" outlineLevel="1" x14ac:dyDescent="0.2">
      <c r="A68" s="7" t="s">
        <v>67</v>
      </c>
      <c r="B68" s="7" t="s">
        <v>8</v>
      </c>
      <c r="C68" s="8">
        <v>274</v>
      </c>
      <c r="D68" s="8">
        <v>404</v>
      </c>
      <c r="E68" s="8">
        <v>380</v>
      </c>
      <c r="F68" s="8">
        <v>346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414</v>
      </c>
      <c r="J68" s="14">
        <f t="shared" si="10"/>
        <v>-34</v>
      </c>
      <c r="K68" s="14">
        <f>VLOOKUP(A:A,[1]TDSheet!$A:$O,15,0)</f>
        <v>100</v>
      </c>
      <c r="L68" s="14">
        <f>VLOOKUP(A:A,[1]TDSheet!$A:$P,16,0)</f>
        <v>0</v>
      </c>
      <c r="M68" s="14">
        <f>VLOOKUP(A:A,[1]TDSheet!$A:$Q,17,0)</f>
        <v>220</v>
      </c>
      <c r="N68" s="14"/>
      <c r="O68" s="14"/>
      <c r="P68" s="14"/>
      <c r="Q68" s="14"/>
      <c r="R68" s="14">
        <f t="shared" si="11"/>
        <v>76</v>
      </c>
      <c r="S68" s="16"/>
      <c r="T68" s="17">
        <f t="shared" si="12"/>
        <v>8.7631578947368425</v>
      </c>
      <c r="U68" s="14">
        <f t="shared" si="13"/>
        <v>4.5526315789473681</v>
      </c>
      <c r="V68" s="14"/>
      <c r="W68" s="14"/>
      <c r="X68" s="14">
        <f>VLOOKUP(A:A,[1]TDSheet!$A:$Y,25,0)</f>
        <v>88</v>
      </c>
      <c r="Y68" s="14">
        <f>VLOOKUP(A:A,[1]TDSheet!$A:$R,18,0)</f>
        <v>80.599999999999994</v>
      </c>
      <c r="Z68" s="14">
        <f>VLOOKUP(A:A,[3]TDSheet!$A:$D,4,0)</f>
        <v>86</v>
      </c>
      <c r="AA68" s="14" t="str">
        <f>VLOOKUP(A:A,[1]TDSheet!$A:$AA,27,0)</f>
        <v>костик</v>
      </c>
      <c r="AB68" s="14" t="e">
        <f>VLOOKUP(A:A,[1]TDSheet!$A:$AB,28,0)</f>
        <v>#N/A</v>
      </c>
      <c r="AC68" s="14">
        <f t="shared" si="14"/>
        <v>0</v>
      </c>
      <c r="AD68" s="14"/>
      <c r="AE68" s="14"/>
      <c r="AF68" s="14"/>
    </row>
    <row r="69" spans="1:32" s="1" customFormat="1" ht="11.1" customHeight="1" outlineLevel="1" x14ac:dyDescent="0.2">
      <c r="A69" s="7" t="s">
        <v>68</v>
      </c>
      <c r="B69" s="7" t="s">
        <v>9</v>
      </c>
      <c r="C69" s="8">
        <v>50.009</v>
      </c>
      <c r="D69" s="8">
        <v>42.116999999999997</v>
      </c>
      <c r="E69" s="8">
        <v>67.576999999999998</v>
      </c>
      <c r="F69" s="8">
        <v>42.258000000000003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67.849999999999994</v>
      </c>
      <c r="J69" s="14">
        <f t="shared" si="10"/>
        <v>-0.27299999999999613</v>
      </c>
      <c r="K69" s="14">
        <f>VLOOKUP(A:A,[1]TDSheet!$A:$O,15,0)</f>
        <v>40</v>
      </c>
      <c r="L69" s="14">
        <f>VLOOKUP(A:A,[1]TDSheet!$A:$P,16,0)</f>
        <v>0</v>
      </c>
      <c r="M69" s="14">
        <f>VLOOKUP(A:A,[1]TDSheet!$A:$Q,17,0)</f>
        <v>30</v>
      </c>
      <c r="N69" s="14"/>
      <c r="O69" s="14"/>
      <c r="P69" s="14"/>
      <c r="Q69" s="14"/>
      <c r="R69" s="14">
        <f t="shared" si="11"/>
        <v>13.5154</v>
      </c>
      <c r="S69" s="16"/>
      <c r="T69" s="17">
        <f t="shared" si="12"/>
        <v>8.3059324918241426</v>
      </c>
      <c r="U69" s="14">
        <f t="shared" si="13"/>
        <v>3.1266555188895633</v>
      </c>
      <c r="V69" s="14"/>
      <c r="W69" s="14"/>
      <c r="X69" s="14">
        <f>VLOOKUP(A:A,[1]TDSheet!$A:$Y,25,0)</f>
        <v>12.423999999999999</v>
      </c>
      <c r="Y69" s="14">
        <f>VLOOKUP(A:A,[1]TDSheet!$A:$R,18,0)</f>
        <v>14.398199999999999</v>
      </c>
      <c r="Z69" s="14">
        <f>VLOOKUP(A:A,[3]TDSheet!$A:$D,4,0)</f>
        <v>15.95</v>
      </c>
      <c r="AA69" s="14" t="str">
        <f>VLOOKUP(A:A,[1]TDSheet!$A:$AA,27,0)</f>
        <v>костик</v>
      </c>
      <c r="AB69" s="14" t="e">
        <f>VLOOKUP(A:A,[1]TDSheet!$A:$AB,28,0)</f>
        <v>#N/A</v>
      </c>
      <c r="AC69" s="14">
        <f t="shared" si="14"/>
        <v>0</v>
      </c>
      <c r="AD69" s="14"/>
      <c r="AE69" s="14"/>
      <c r="AF69" s="14"/>
    </row>
    <row r="70" spans="1:32" s="1" customFormat="1" ht="11.1" customHeight="1" outlineLevel="1" x14ac:dyDescent="0.2">
      <c r="A70" s="7" t="s">
        <v>69</v>
      </c>
      <c r="B70" s="7" t="s">
        <v>8</v>
      </c>
      <c r="C70" s="8">
        <v>136</v>
      </c>
      <c r="D70" s="8">
        <v>208</v>
      </c>
      <c r="E70" s="8">
        <v>206</v>
      </c>
      <c r="F70" s="8">
        <v>163</v>
      </c>
      <c r="G70" s="1">
        <f>VLOOKUP(A:A,[1]TDSheet!$A:$G,7,0)</f>
        <v>0.45</v>
      </c>
      <c r="H70" s="1" t="e">
        <f>VLOOKUP(A:A,[1]TDSheet!$A:$H,8,0)</f>
        <v>#N/A</v>
      </c>
      <c r="I70" s="14">
        <f>VLOOKUP(A:A,[2]TDSheet!$A:$F,6,0)</f>
        <v>214</v>
      </c>
      <c r="J70" s="14">
        <f t="shared" si="10"/>
        <v>-8</v>
      </c>
      <c r="K70" s="14">
        <f>VLOOKUP(A:A,[1]TDSheet!$A:$O,15,0)</f>
        <v>40</v>
      </c>
      <c r="L70" s="14">
        <f>VLOOKUP(A:A,[1]TDSheet!$A:$P,16,0)</f>
        <v>0</v>
      </c>
      <c r="M70" s="14">
        <f>VLOOKUP(A:A,[1]TDSheet!$A:$Q,17,0)</f>
        <v>80</v>
      </c>
      <c r="N70" s="14"/>
      <c r="O70" s="14"/>
      <c r="P70" s="14"/>
      <c r="Q70" s="14"/>
      <c r="R70" s="14">
        <f t="shared" si="11"/>
        <v>41.2</v>
      </c>
      <c r="S70" s="16">
        <v>80</v>
      </c>
      <c r="T70" s="17">
        <f t="shared" si="12"/>
        <v>8.8106796116504853</v>
      </c>
      <c r="U70" s="14">
        <f t="shared" si="13"/>
        <v>3.9563106796116503</v>
      </c>
      <c r="V70" s="14"/>
      <c r="W70" s="14"/>
      <c r="X70" s="14">
        <f>VLOOKUP(A:A,[1]TDSheet!$A:$Y,25,0)</f>
        <v>44.2</v>
      </c>
      <c r="Y70" s="14">
        <f>VLOOKUP(A:A,[1]TDSheet!$A:$R,18,0)</f>
        <v>36.6</v>
      </c>
      <c r="Z70" s="14">
        <f>VLOOKUP(A:A,[3]TDSheet!$A:$D,4,0)</f>
        <v>45</v>
      </c>
      <c r="AA70" s="14" t="e">
        <f>VLOOKUP(A:A,[1]TDSheet!$A:$AA,27,0)</f>
        <v>#N/A</v>
      </c>
      <c r="AB70" s="14" t="e">
        <f>VLOOKUP(A:A,[1]TDSheet!$A:$AB,28,0)</f>
        <v>#N/A</v>
      </c>
      <c r="AC70" s="14">
        <f t="shared" si="14"/>
        <v>36</v>
      </c>
      <c r="AD70" s="14"/>
      <c r="AE70" s="14"/>
      <c r="AF70" s="14"/>
    </row>
    <row r="71" spans="1:32" s="1" customFormat="1" ht="11.1" customHeight="1" outlineLevel="1" x14ac:dyDescent="0.2">
      <c r="A71" s="7" t="s">
        <v>70</v>
      </c>
      <c r="B71" s="7" t="s">
        <v>9</v>
      </c>
      <c r="C71" s="8">
        <v>64.7</v>
      </c>
      <c r="D71" s="8">
        <v>48.703000000000003</v>
      </c>
      <c r="E71" s="8">
        <v>60.923999999999999</v>
      </c>
      <c r="F71" s="8">
        <v>65.98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58.4</v>
      </c>
      <c r="J71" s="14">
        <f t="shared" ref="J71:J96" si="15">E71-I71</f>
        <v>2.5240000000000009</v>
      </c>
      <c r="K71" s="14">
        <f>VLOOKUP(A:A,[1]TDSheet!$A:$O,15,0)</f>
        <v>0</v>
      </c>
      <c r="L71" s="14">
        <f>VLOOKUP(A:A,[1]TDSheet!$A:$P,16,0)</f>
        <v>0</v>
      </c>
      <c r="M71" s="14">
        <f>VLOOKUP(A:A,[1]TDSheet!$A:$Q,17,0)</f>
        <v>20</v>
      </c>
      <c r="N71" s="14"/>
      <c r="O71" s="14"/>
      <c r="P71" s="14"/>
      <c r="Q71" s="14"/>
      <c r="R71" s="14">
        <f t="shared" ref="R71:R96" si="16">E71/5</f>
        <v>12.184799999999999</v>
      </c>
      <c r="S71" s="16">
        <v>20</v>
      </c>
      <c r="T71" s="17">
        <f t="shared" ref="T71:T96" si="17">(F71+K71+L71+M71+S71)/R71</f>
        <v>8.6977217516906311</v>
      </c>
      <c r="U71" s="14">
        <f t="shared" ref="U71:U96" si="18">F71/R71</f>
        <v>5.4149432079311932</v>
      </c>
      <c r="V71" s="14"/>
      <c r="W71" s="14"/>
      <c r="X71" s="14">
        <f>VLOOKUP(A:A,[1]TDSheet!$A:$Y,25,0)</f>
        <v>15.519200000000001</v>
      </c>
      <c r="Y71" s="14">
        <f>VLOOKUP(A:A,[1]TDSheet!$A:$R,18,0)</f>
        <v>11.9328</v>
      </c>
      <c r="Z71" s="14">
        <f>VLOOKUP(A:A,[3]TDSheet!$A:$D,4,0)</f>
        <v>10.845000000000001</v>
      </c>
      <c r="AA71" s="14" t="str">
        <f>VLOOKUP(A:A,[1]TDSheet!$A:$AA,27,0)</f>
        <v>костик</v>
      </c>
      <c r="AB71" s="14" t="e">
        <f>VLOOKUP(A:A,[1]TDSheet!$A:$AB,28,0)</f>
        <v>#N/A</v>
      </c>
      <c r="AC71" s="14">
        <f t="shared" ref="AC71:AC96" si="19">S71*G71</f>
        <v>20</v>
      </c>
      <c r="AD71" s="14"/>
      <c r="AE71" s="14"/>
      <c r="AF71" s="14"/>
    </row>
    <row r="72" spans="1:32" s="1" customFormat="1" ht="11.1" customHeight="1" outlineLevel="1" x14ac:dyDescent="0.2">
      <c r="A72" s="7" t="s">
        <v>71</v>
      </c>
      <c r="B72" s="7" t="s">
        <v>8</v>
      </c>
      <c r="C72" s="8">
        <v>183</v>
      </c>
      <c r="D72" s="8">
        <v>98</v>
      </c>
      <c r="E72" s="8">
        <v>232</v>
      </c>
      <c r="F72" s="8">
        <v>80</v>
      </c>
      <c r="G72" s="1">
        <f>VLOOKUP(A:A,[1]TDSheet!$A:$G,7,0)</f>
        <v>0.45</v>
      </c>
      <c r="H72" s="1" t="e">
        <f>VLOOKUP(A:A,[1]TDSheet!$A:$H,8,0)</f>
        <v>#N/A</v>
      </c>
      <c r="I72" s="14">
        <f>VLOOKUP(A:A,[2]TDSheet!$A:$F,6,0)</f>
        <v>247</v>
      </c>
      <c r="J72" s="14">
        <f t="shared" si="15"/>
        <v>-15</v>
      </c>
      <c r="K72" s="14">
        <f>VLOOKUP(A:A,[1]TDSheet!$A:$O,15,0)</f>
        <v>40</v>
      </c>
      <c r="L72" s="14">
        <f>VLOOKUP(A:A,[1]TDSheet!$A:$P,16,0)</f>
        <v>0</v>
      </c>
      <c r="M72" s="14">
        <f>VLOOKUP(A:A,[1]TDSheet!$A:$Q,17,0)</f>
        <v>40</v>
      </c>
      <c r="N72" s="14"/>
      <c r="O72" s="14"/>
      <c r="P72" s="14"/>
      <c r="Q72" s="14"/>
      <c r="R72" s="14">
        <f t="shared" si="16"/>
        <v>46.4</v>
      </c>
      <c r="S72" s="16">
        <v>80</v>
      </c>
      <c r="T72" s="17">
        <f t="shared" si="17"/>
        <v>5.1724137931034484</v>
      </c>
      <c r="U72" s="14">
        <f t="shared" si="18"/>
        <v>1.7241379310344829</v>
      </c>
      <c r="V72" s="14"/>
      <c r="W72" s="14"/>
      <c r="X72" s="14">
        <f>VLOOKUP(A:A,[1]TDSheet!$A:$Y,25,0)</f>
        <v>61.8</v>
      </c>
      <c r="Y72" s="14">
        <f>VLOOKUP(A:A,[1]TDSheet!$A:$R,18,0)</f>
        <v>47.8</v>
      </c>
      <c r="Z72" s="14">
        <f>VLOOKUP(A:A,[3]TDSheet!$A:$D,4,0)</f>
        <v>44</v>
      </c>
      <c r="AA72" s="14" t="str">
        <f>VLOOKUP(A:A,[1]TDSheet!$A:$AA,27,0)</f>
        <v>увел</v>
      </c>
      <c r="AB72" s="14" t="e">
        <f>VLOOKUP(A:A,[1]TDSheet!$A:$AB,28,0)</f>
        <v>#N/A</v>
      </c>
      <c r="AC72" s="14">
        <f t="shared" si="19"/>
        <v>36</v>
      </c>
      <c r="AD72" s="14"/>
      <c r="AE72" s="14"/>
      <c r="AF72" s="14"/>
    </row>
    <row r="73" spans="1:32" s="1" customFormat="1" ht="11.1" customHeight="1" outlineLevel="1" x14ac:dyDescent="0.2">
      <c r="A73" s="7" t="s">
        <v>72</v>
      </c>
      <c r="B73" s="7" t="s">
        <v>8</v>
      </c>
      <c r="C73" s="8">
        <v>6</v>
      </c>
      <c r="D73" s="8">
        <v>17</v>
      </c>
      <c r="E73" s="8">
        <v>9</v>
      </c>
      <c r="F73" s="8">
        <v>15</v>
      </c>
      <c r="G73" s="1">
        <f>VLOOKUP(A:A,[1]TDSheet!$A:$G,7,0)</f>
        <v>0.45</v>
      </c>
      <c r="H73" s="1" t="e">
        <f>VLOOKUP(A:A,[1]TDSheet!$A:$H,8,0)</f>
        <v>#N/A</v>
      </c>
      <c r="I73" s="14">
        <f>VLOOKUP(A:A,[2]TDSheet!$A:$F,6,0)</f>
        <v>11</v>
      </c>
      <c r="J73" s="14">
        <f t="shared" si="15"/>
        <v>-2</v>
      </c>
      <c r="K73" s="14">
        <f>VLOOKUP(A:A,[1]TDSheet!$A:$O,15,0)</f>
        <v>0</v>
      </c>
      <c r="L73" s="14">
        <f>VLOOKUP(A:A,[1]TDSheet!$A:$P,16,0)</f>
        <v>0</v>
      </c>
      <c r="M73" s="14">
        <f>VLOOKUP(A:A,[1]TDSheet!$A:$Q,17,0)</f>
        <v>0</v>
      </c>
      <c r="N73" s="14"/>
      <c r="O73" s="14"/>
      <c r="P73" s="14"/>
      <c r="Q73" s="14"/>
      <c r="R73" s="14">
        <f t="shared" si="16"/>
        <v>1.8</v>
      </c>
      <c r="S73" s="16"/>
      <c r="T73" s="17">
        <f t="shared" si="17"/>
        <v>8.3333333333333339</v>
      </c>
      <c r="U73" s="14">
        <f t="shared" si="18"/>
        <v>8.3333333333333339</v>
      </c>
      <c r="V73" s="14"/>
      <c r="W73" s="14"/>
      <c r="X73" s="14">
        <f>VLOOKUP(A:A,[1]TDSheet!$A:$Y,25,0)</f>
        <v>3</v>
      </c>
      <c r="Y73" s="14">
        <f>VLOOKUP(A:A,[1]TDSheet!$A:$R,18,0)</f>
        <v>1.4</v>
      </c>
      <c r="Z73" s="14">
        <f>VLOOKUP(A:A,[3]TDSheet!$A:$D,4,0)</f>
        <v>3</v>
      </c>
      <c r="AA73" s="14" t="str">
        <f>VLOOKUP(A:A,[1]TDSheet!$A:$AA,27,0)</f>
        <v>увел</v>
      </c>
      <c r="AB73" s="14" t="e">
        <f>VLOOKUP(A:A,[1]TDSheet!$A:$AB,28,0)</f>
        <v>#N/A</v>
      </c>
      <c r="AC73" s="14">
        <f t="shared" si="19"/>
        <v>0</v>
      </c>
      <c r="AD73" s="14"/>
      <c r="AE73" s="14"/>
      <c r="AF73" s="14"/>
    </row>
    <row r="74" spans="1:32" s="1" customFormat="1" ht="11.1" customHeight="1" outlineLevel="1" x14ac:dyDescent="0.2">
      <c r="A74" s="7" t="s">
        <v>73</v>
      </c>
      <c r="B74" s="7" t="s">
        <v>9</v>
      </c>
      <c r="C74" s="8">
        <v>114.852</v>
      </c>
      <c r="D74" s="8">
        <v>62.143000000000001</v>
      </c>
      <c r="E74" s="8">
        <v>156.99299999999999</v>
      </c>
      <c r="F74" s="8">
        <v>70.295000000000002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157</v>
      </c>
      <c r="J74" s="14">
        <f t="shared" si="15"/>
        <v>-7.0000000000050022E-3</v>
      </c>
      <c r="K74" s="14">
        <f>VLOOKUP(A:A,[1]TDSheet!$A:$O,15,0)</f>
        <v>60</v>
      </c>
      <c r="L74" s="14">
        <f>VLOOKUP(A:A,[1]TDSheet!$A:$P,16,0)</f>
        <v>0</v>
      </c>
      <c r="M74" s="14">
        <f>VLOOKUP(A:A,[1]TDSheet!$A:$Q,17,0)</f>
        <v>70</v>
      </c>
      <c r="N74" s="14"/>
      <c r="O74" s="14"/>
      <c r="P74" s="14"/>
      <c r="Q74" s="14"/>
      <c r="R74" s="14">
        <f t="shared" si="16"/>
        <v>31.398599999999998</v>
      </c>
      <c r="S74" s="16">
        <v>80</v>
      </c>
      <c r="T74" s="17">
        <f t="shared" si="17"/>
        <v>8.9269903753670548</v>
      </c>
      <c r="U74" s="14">
        <f t="shared" si="18"/>
        <v>2.2387940863605387</v>
      </c>
      <c r="V74" s="14"/>
      <c r="W74" s="14"/>
      <c r="X74" s="14">
        <f>VLOOKUP(A:A,[1]TDSheet!$A:$Y,25,0)</f>
        <v>34.874000000000002</v>
      </c>
      <c r="Y74" s="14">
        <f>VLOOKUP(A:A,[1]TDSheet!$A:$R,18,0)</f>
        <v>27.253399999999999</v>
      </c>
      <c r="Z74" s="14">
        <f>VLOOKUP(A:A,[3]TDSheet!$A:$D,4,0)</f>
        <v>34.752000000000002</v>
      </c>
      <c r="AA74" s="14" t="str">
        <f>VLOOKUP(A:A,[1]TDSheet!$A:$AA,27,0)</f>
        <v>к</v>
      </c>
      <c r="AB74" s="14" t="e">
        <f>VLOOKUP(A:A,[1]TDSheet!$A:$AB,28,0)</f>
        <v>#N/A</v>
      </c>
      <c r="AC74" s="14">
        <f t="shared" si="19"/>
        <v>80</v>
      </c>
      <c r="AD74" s="14"/>
      <c r="AE74" s="14"/>
      <c r="AF74" s="14"/>
    </row>
    <row r="75" spans="1:32" s="1" customFormat="1" ht="11.1" customHeight="1" outlineLevel="1" x14ac:dyDescent="0.2">
      <c r="A75" s="7" t="s">
        <v>74</v>
      </c>
      <c r="B75" s="7" t="s">
        <v>9</v>
      </c>
      <c r="C75" s="8">
        <v>36.984999999999999</v>
      </c>
      <c r="D75" s="8">
        <v>194.37899999999999</v>
      </c>
      <c r="E75" s="8">
        <v>145.68199999999999</v>
      </c>
      <c r="F75" s="8">
        <v>113.75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149</v>
      </c>
      <c r="J75" s="14">
        <f t="shared" si="15"/>
        <v>-3.3180000000000121</v>
      </c>
      <c r="K75" s="14">
        <f>VLOOKUP(A:A,[1]TDSheet!$A:$O,15,0)</f>
        <v>90</v>
      </c>
      <c r="L75" s="14">
        <f>VLOOKUP(A:A,[1]TDSheet!$A:$P,16,0)</f>
        <v>0</v>
      </c>
      <c r="M75" s="14">
        <f>VLOOKUP(A:A,[1]TDSheet!$A:$Q,17,0)</f>
        <v>40</v>
      </c>
      <c r="N75" s="14"/>
      <c r="O75" s="14"/>
      <c r="P75" s="14"/>
      <c r="Q75" s="14"/>
      <c r="R75" s="14">
        <f t="shared" si="16"/>
        <v>29.136399999999998</v>
      </c>
      <c r="S75" s="16"/>
      <c r="T75" s="17">
        <f t="shared" si="17"/>
        <v>8.3658241924191046</v>
      </c>
      <c r="U75" s="14">
        <f t="shared" si="18"/>
        <v>3.9040512897955826</v>
      </c>
      <c r="V75" s="14"/>
      <c r="W75" s="14"/>
      <c r="X75" s="14">
        <f>VLOOKUP(A:A,[1]TDSheet!$A:$Y,25,0)</f>
        <v>31.78</v>
      </c>
      <c r="Y75" s="14">
        <f>VLOOKUP(A:A,[1]TDSheet!$A:$R,18,0)</f>
        <v>37.601199999999999</v>
      </c>
      <c r="Z75" s="14">
        <f>VLOOKUP(A:A,[3]TDSheet!$A:$D,4,0)</f>
        <v>31.928000000000001</v>
      </c>
      <c r="AA75" s="14" t="e">
        <f>VLOOKUP(A:A,[1]TDSheet!$A:$AA,27,0)</f>
        <v>#N/A</v>
      </c>
      <c r="AB75" s="14" t="e">
        <f>VLOOKUP(A:A,[1]TDSheet!$A:$AB,28,0)</f>
        <v>#N/A</v>
      </c>
      <c r="AC75" s="14">
        <f t="shared" si="19"/>
        <v>0</v>
      </c>
      <c r="AD75" s="14"/>
      <c r="AE75" s="14"/>
      <c r="AF75" s="14"/>
    </row>
    <row r="76" spans="1:32" s="1" customFormat="1" ht="11.1" customHeight="1" outlineLevel="1" x14ac:dyDescent="0.2">
      <c r="A76" s="7" t="s">
        <v>75</v>
      </c>
      <c r="B76" s="7" t="s">
        <v>8</v>
      </c>
      <c r="C76" s="8">
        <v>139</v>
      </c>
      <c r="D76" s="8">
        <v>10</v>
      </c>
      <c r="E76" s="8">
        <v>44</v>
      </c>
      <c r="F76" s="8">
        <v>104</v>
      </c>
      <c r="G76" s="1">
        <f>VLOOKUP(A:A,[1]TDSheet!$A:$G,7,0)</f>
        <v>0.35</v>
      </c>
      <c r="H76" s="1" t="e">
        <f>VLOOKUP(A:A,[1]TDSheet!$A:$H,8,0)</f>
        <v>#N/A</v>
      </c>
      <c r="I76" s="14">
        <f>VLOOKUP(A:A,[2]TDSheet!$A:$F,6,0)</f>
        <v>56</v>
      </c>
      <c r="J76" s="14">
        <f t="shared" si="15"/>
        <v>-12</v>
      </c>
      <c r="K76" s="14">
        <f>VLOOKUP(A:A,[1]TDSheet!$A:$O,15,0)</f>
        <v>0</v>
      </c>
      <c r="L76" s="14">
        <f>VLOOKUP(A:A,[1]TDSheet!$A:$P,16,0)</f>
        <v>0</v>
      </c>
      <c r="M76" s="14">
        <f>VLOOKUP(A:A,[1]TDSheet!$A:$Q,17,0)</f>
        <v>0</v>
      </c>
      <c r="N76" s="14"/>
      <c r="O76" s="14"/>
      <c r="P76" s="14"/>
      <c r="Q76" s="14"/>
      <c r="R76" s="14">
        <f t="shared" si="16"/>
        <v>8.8000000000000007</v>
      </c>
      <c r="S76" s="16"/>
      <c r="T76" s="17">
        <f t="shared" si="17"/>
        <v>11.818181818181817</v>
      </c>
      <c r="U76" s="14">
        <f t="shared" si="18"/>
        <v>11.818181818181817</v>
      </c>
      <c r="V76" s="14"/>
      <c r="W76" s="14"/>
      <c r="X76" s="14">
        <f>VLOOKUP(A:A,[1]TDSheet!$A:$Y,25,0)</f>
        <v>10.199999999999999</v>
      </c>
      <c r="Y76" s="14">
        <f>VLOOKUP(A:A,[1]TDSheet!$A:$R,18,0)</f>
        <v>8</v>
      </c>
      <c r="Z76" s="14">
        <f>VLOOKUP(A:A,[3]TDSheet!$A:$D,4,0)</f>
        <v>19</v>
      </c>
      <c r="AA76" s="19" t="str">
        <f>VLOOKUP(A:A,[1]TDSheet!$A:$AA,27,0)</f>
        <v>???</v>
      </c>
      <c r="AB76" s="14" t="e">
        <f>VLOOKUP(A:A,[1]TDSheet!$A:$AB,28,0)</f>
        <v>#N/A</v>
      </c>
      <c r="AC76" s="14">
        <f t="shared" si="19"/>
        <v>0</v>
      </c>
      <c r="AD76" s="14"/>
      <c r="AE76" s="14"/>
      <c r="AF76" s="14"/>
    </row>
    <row r="77" spans="1:32" s="1" customFormat="1" ht="11.1" customHeight="1" outlineLevel="1" x14ac:dyDescent="0.2">
      <c r="A77" s="7" t="s">
        <v>76</v>
      </c>
      <c r="B77" s="7" t="s">
        <v>8</v>
      </c>
      <c r="C77" s="8">
        <v>822</v>
      </c>
      <c r="D77" s="8">
        <v>2183</v>
      </c>
      <c r="E77" s="8">
        <v>1751</v>
      </c>
      <c r="F77" s="8">
        <v>1554</v>
      </c>
      <c r="G77" s="1">
        <f>VLOOKUP(A:A,[1]TDSheet!$A:$G,7,0)</f>
        <v>0.41</v>
      </c>
      <c r="H77" s="1" t="e">
        <f>VLOOKUP(A:A,[1]TDSheet!$A:$H,8,0)</f>
        <v>#N/A</v>
      </c>
      <c r="I77" s="14">
        <f>VLOOKUP(A:A,[2]TDSheet!$A:$F,6,0)</f>
        <v>1871</v>
      </c>
      <c r="J77" s="14">
        <f t="shared" si="15"/>
        <v>-120</v>
      </c>
      <c r="K77" s="14">
        <f>VLOOKUP(A:A,[1]TDSheet!$A:$O,15,0)</f>
        <v>0</v>
      </c>
      <c r="L77" s="14">
        <f>VLOOKUP(A:A,[1]TDSheet!$A:$P,16,0)</f>
        <v>0</v>
      </c>
      <c r="M77" s="14">
        <f>VLOOKUP(A:A,[1]TDSheet!$A:$Q,17,0)</f>
        <v>900</v>
      </c>
      <c r="N77" s="14"/>
      <c r="O77" s="14"/>
      <c r="P77" s="14"/>
      <c r="Q77" s="14"/>
      <c r="R77" s="14">
        <f t="shared" si="16"/>
        <v>350.2</v>
      </c>
      <c r="S77" s="16">
        <v>700</v>
      </c>
      <c r="T77" s="17">
        <f t="shared" si="17"/>
        <v>9.0062821245002862</v>
      </c>
      <c r="U77" s="14">
        <f t="shared" si="18"/>
        <v>4.4374643061107939</v>
      </c>
      <c r="V77" s="14"/>
      <c r="W77" s="14"/>
      <c r="X77" s="14">
        <f>VLOOKUP(A:A,[1]TDSheet!$A:$Y,25,0)</f>
        <v>393.2</v>
      </c>
      <c r="Y77" s="14">
        <f>VLOOKUP(A:A,[1]TDSheet!$A:$R,18,0)</f>
        <v>330.2</v>
      </c>
      <c r="Z77" s="14">
        <f>VLOOKUP(A:A,[3]TDSheet!$A:$D,4,0)</f>
        <v>622</v>
      </c>
      <c r="AA77" s="14" t="str">
        <f>VLOOKUP(A:A,[1]TDSheet!$A:$AA,27,0)</f>
        <v>ротация</v>
      </c>
      <c r="AB77" s="14" t="e">
        <f>VLOOKUP(A:A,[1]TDSheet!$A:$AB,28,0)</f>
        <v>#N/A</v>
      </c>
      <c r="AC77" s="14">
        <f t="shared" si="19"/>
        <v>287</v>
      </c>
      <c r="AD77" s="14"/>
      <c r="AE77" s="14"/>
      <c r="AF77" s="14"/>
    </row>
    <row r="78" spans="1:32" s="1" customFormat="1" ht="11.1" customHeight="1" outlineLevel="1" x14ac:dyDescent="0.2">
      <c r="A78" s="7" t="s">
        <v>77</v>
      </c>
      <c r="B78" s="7" t="s">
        <v>8</v>
      </c>
      <c r="C78" s="8">
        <v>109</v>
      </c>
      <c r="D78" s="8">
        <v>420</v>
      </c>
      <c r="E78" s="21">
        <v>1462</v>
      </c>
      <c r="F78" s="21">
        <v>798</v>
      </c>
      <c r="G78" s="1">
        <f>VLOOKUP(A:A,[1]TDSheet!$A:$G,7,0)</f>
        <v>0.41</v>
      </c>
      <c r="H78" s="1" t="e">
        <f>VLOOKUP(A:A,[1]TDSheet!$A:$H,8,0)</f>
        <v>#N/A</v>
      </c>
      <c r="I78" s="14">
        <f>VLOOKUP(A:A,[2]TDSheet!$A:$F,6,0)</f>
        <v>607</v>
      </c>
      <c r="J78" s="14">
        <f t="shared" si="15"/>
        <v>855</v>
      </c>
      <c r="K78" s="14">
        <f>VLOOKUP(A:A,[1]TDSheet!$A:$O,15,0)</f>
        <v>600</v>
      </c>
      <c r="L78" s="14">
        <f>VLOOKUP(A:A,[1]TDSheet!$A:$P,16,0)</f>
        <v>0</v>
      </c>
      <c r="M78" s="14">
        <f>VLOOKUP(A:A,[1]TDSheet!$A:$Q,17,0)</f>
        <v>1000</v>
      </c>
      <c r="N78" s="14"/>
      <c r="O78" s="14"/>
      <c r="P78" s="14"/>
      <c r="Q78" s="14"/>
      <c r="R78" s="14">
        <f t="shared" si="16"/>
        <v>292.39999999999998</v>
      </c>
      <c r="S78" s="16">
        <v>280</v>
      </c>
      <c r="T78" s="17">
        <f t="shared" si="17"/>
        <v>9.1586867305061563</v>
      </c>
      <c r="U78" s="14">
        <f t="shared" si="18"/>
        <v>2.729138166894665</v>
      </c>
      <c r="V78" s="14"/>
      <c r="W78" s="14"/>
      <c r="X78" s="14">
        <f>VLOOKUP(A:A,[1]TDSheet!$A:$Y,25,0)</f>
        <v>400.2</v>
      </c>
      <c r="Y78" s="14">
        <f>VLOOKUP(A:A,[1]TDSheet!$A:$R,18,0)</f>
        <v>318.2</v>
      </c>
      <c r="Z78" s="14">
        <f>VLOOKUP(A:A,[3]TDSheet!$A:$D,4,0)</f>
        <v>1</v>
      </c>
      <c r="AA78" s="14" t="str">
        <f>VLOOKUP(A:A,[1]TDSheet!$A:$AA,27,0)</f>
        <v>ротация</v>
      </c>
      <c r="AB78" s="14" t="e">
        <f>VLOOKUP(A:A,[1]TDSheet!$A:$AB,28,0)</f>
        <v>#N/A</v>
      </c>
      <c r="AC78" s="14">
        <f t="shared" si="19"/>
        <v>114.8</v>
      </c>
      <c r="AD78" s="14"/>
      <c r="AE78" s="14"/>
      <c r="AF78" s="14"/>
    </row>
    <row r="79" spans="1:32" s="1" customFormat="1" ht="11.1" customHeight="1" outlineLevel="1" x14ac:dyDescent="0.2">
      <c r="A79" s="7" t="s">
        <v>78</v>
      </c>
      <c r="B79" s="7" t="s">
        <v>8</v>
      </c>
      <c r="C79" s="8">
        <v>3117</v>
      </c>
      <c r="D79" s="8">
        <v>5381</v>
      </c>
      <c r="E79" s="21">
        <v>5884</v>
      </c>
      <c r="F79" s="21">
        <v>2512</v>
      </c>
      <c r="G79" s="1">
        <f>VLOOKUP(A:A,[1]TDSheet!$A:$G,7,0)</f>
        <v>0.41</v>
      </c>
      <c r="H79" s="1" t="e">
        <f>VLOOKUP(A:A,[1]TDSheet!$A:$H,8,0)</f>
        <v>#N/A</v>
      </c>
      <c r="I79" s="14">
        <f>VLOOKUP(A:A,[2]TDSheet!$A:$F,6,0)</f>
        <v>5651</v>
      </c>
      <c r="J79" s="14">
        <f t="shared" si="15"/>
        <v>233</v>
      </c>
      <c r="K79" s="14">
        <f>VLOOKUP(A:A,[1]TDSheet!$A:$O,15,0)</f>
        <v>1600</v>
      </c>
      <c r="L79" s="14">
        <f>VLOOKUP(A:A,[1]TDSheet!$A:$P,16,0)</f>
        <v>0</v>
      </c>
      <c r="M79" s="14">
        <f>VLOOKUP(A:A,[1]TDSheet!$A:$Q,17,0)</f>
        <v>4800</v>
      </c>
      <c r="N79" s="14"/>
      <c r="O79" s="14"/>
      <c r="P79" s="14"/>
      <c r="Q79" s="14"/>
      <c r="R79" s="14">
        <f t="shared" si="16"/>
        <v>1176.8</v>
      </c>
      <c r="S79" s="16">
        <v>1800</v>
      </c>
      <c r="T79" s="17">
        <f t="shared" si="17"/>
        <v>9.1026512576478584</v>
      </c>
      <c r="U79" s="14">
        <f t="shared" si="18"/>
        <v>2.1346023113528214</v>
      </c>
      <c r="V79" s="14"/>
      <c r="W79" s="14"/>
      <c r="X79" s="14">
        <f>VLOOKUP(A:A,[1]TDSheet!$A:$Y,25,0)</f>
        <v>1181.5999999999999</v>
      </c>
      <c r="Y79" s="14">
        <f>VLOOKUP(A:A,[1]TDSheet!$A:$R,18,0)</f>
        <v>1181.5999999999999</v>
      </c>
      <c r="Z79" s="14">
        <f>VLOOKUP(A:A,[3]TDSheet!$A:$D,4,0)</f>
        <v>1640</v>
      </c>
      <c r="AA79" s="14" t="str">
        <f>VLOOKUP(A:A,[1]TDSheet!$A:$AA,27,0)</f>
        <v>акция</v>
      </c>
      <c r="AB79" s="14" t="e">
        <f>VLOOKUP(A:A,[1]TDSheet!$A:$AB,28,0)</f>
        <v>#N/A</v>
      </c>
      <c r="AC79" s="14">
        <f t="shared" si="19"/>
        <v>738</v>
      </c>
      <c r="AD79" s="14"/>
      <c r="AE79" s="14"/>
      <c r="AF79" s="14"/>
    </row>
    <row r="80" spans="1:32" s="1" customFormat="1" ht="11.1" customHeight="1" outlineLevel="1" x14ac:dyDescent="0.2">
      <c r="A80" s="7" t="s">
        <v>96</v>
      </c>
      <c r="B80" s="7" t="s">
        <v>8</v>
      </c>
      <c r="C80" s="8">
        <v>203</v>
      </c>
      <c r="D80" s="8"/>
      <c r="E80" s="8">
        <v>26</v>
      </c>
      <c r="F80" s="8">
        <v>186</v>
      </c>
      <c r="G80" s="13">
        <v>0.4</v>
      </c>
      <c r="H80" s="1" t="e">
        <f>VLOOKUP(A:A,[1]TDSheet!$A:$H,8,0)</f>
        <v>#N/A</v>
      </c>
      <c r="I80" s="14">
        <f>VLOOKUP(A:A,[2]TDSheet!$A:$F,6,0)</f>
        <v>26</v>
      </c>
      <c r="J80" s="14">
        <f t="shared" si="15"/>
        <v>0</v>
      </c>
      <c r="K80" s="14">
        <v>0</v>
      </c>
      <c r="L80" s="14">
        <v>0</v>
      </c>
      <c r="M80" s="14">
        <v>0</v>
      </c>
      <c r="N80" s="14"/>
      <c r="O80" s="14"/>
      <c r="P80" s="14"/>
      <c r="Q80" s="14"/>
      <c r="R80" s="14">
        <f t="shared" si="16"/>
        <v>5.2</v>
      </c>
      <c r="S80" s="16"/>
      <c r="T80" s="17">
        <f t="shared" si="17"/>
        <v>35.769230769230766</v>
      </c>
      <c r="U80" s="14">
        <f t="shared" si="18"/>
        <v>35.769230769230766</v>
      </c>
      <c r="V80" s="14"/>
      <c r="W80" s="14"/>
      <c r="X80" s="18">
        <v>14</v>
      </c>
      <c r="Y80" s="18">
        <v>10</v>
      </c>
      <c r="Z80" s="14">
        <f>VLOOKUP(A:A,[3]TDSheet!$A:$D,4,0)</f>
        <v>5</v>
      </c>
      <c r="AA80" s="19" t="s">
        <v>121</v>
      </c>
      <c r="AB80" s="14" t="e">
        <f>VLOOKUP(A:A,[1]TDSheet!$A:$AB,28,0)</f>
        <v>#N/A</v>
      </c>
      <c r="AC80" s="14">
        <f t="shared" si="19"/>
        <v>0</v>
      </c>
      <c r="AD80" s="14"/>
      <c r="AE80" s="14"/>
      <c r="AF80" s="14"/>
    </row>
    <row r="81" spans="1:32" s="1" customFormat="1" ht="11.1" customHeight="1" outlineLevel="1" x14ac:dyDescent="0.2">
      <c r="A81" s="7" t="s">
        <v>79</v>
      </c>
      <c r="B81" s="7" t="s">
        <v>9</v>
      </c>
      <c r="C81" s="8">
        <v>48.396000000000001</v>
      </c>
      <c r="D81" s="8">
        <v>12.194000000000001</v>
      </c>
      <c r="E81" s="8">
        <v>24.923999999999999</v>
      </c>
      <c r="F81" s="8">
        <v>37.823999999999998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27</v>
      </c>
      <c r="J81" s="14">
        <f t="shared" si="15"/>
        <v>-2.0760000000000005</v>
      </c>
      <c r="K81" s="14">
        <f>VLOOKUP(A:A,[1]TDSheet!$A:$O,15,0)</f>
        <v>0</v>
      </c>
      <c r="L81" s="14">
        <f>VLOOKUP(A:A,[1]TDSheet!$A:$P,16,0)</f>
        <v>0</v>
      </c>
      <c r="M81" s="14">
        <f>VLOOKUP(A:A,[1]TDSheet!$A:$Q,17,0)</f>
        <v>0</v>
      </c>
      <c r="N81" s="14"/>
      <c r="O81" s="14"/>
      <c r="P81" s="14"/>
      <c r="Q81" s="14"/>
      <c r="R81" s="14">
        <f t="shared" si="16"/>
        <v>4.9847999999999999</v>
      </c>
      <c r="S81" s="16"/>
      <c r="T81" s="17">
        <f t="shared" si="17"/>
        <v>7.5878671160327391</v>
      </c>
      <c r="U81" s="14">
        <f t="shared" si="18"/>
        <v>7.5878671160327391</v>
      </c>
      <c r="V81" s="14"/>
      <c r="W81" s="14"/>
      <c r="X81" s="14">
        <f>VLOOKUP(A:A,[1]TDSheet!$A:$Y,25,0)</f>
        <v>8.8635999999999999</v>
      </c>
      <c r="Y81" s="14">
        <f>VLOOKUP(A:A,[1]TDSheet!$A:$R,18,0)</f>
        <v>5.2351999999999999</v>
      </c>
      <c r="Z81" s="14">
        <f>VLOOKUP(A:A,[3]TDSheet!$A:$D,4,0)</f>
        <v>8.282</v>
      </c>
      <c r="AA81" s="14" t="str">
        <f>VLOOKUP(A:A,[1]TDSheet!$A:$AA,27,0)</f>
        <v>к</v>
      </c>
      <c r="AB81" s="14" t="e">
        <f>VLOOKUP(A:A,[1]TDSheet!$A:$AB,28,0)</f>
        <v>#N/A</v>
      </c>
      <c r="AC81" s="14">
        <f t="shared" si="19"/>
        <v>0</v>
      </c>
      <c r="AD81" s="14"/>
      <c r="AE81" s="14"/>
      <c r="AF81" s="14"/>
    </row>
    <row r="82" spans="1:32" s="1" customFormat="1" ht="11.1" customHeight="1" outlineLevel="1" x14ac:dyDescent="0.2">
      <c r="A82" s="7" t="s">
        <v>80</v>
      </c>
      <c r="B82" s="7" t="s">
        <v>9</v>
      </c>
      <c r="C82" s="8">
        <v>3.1819999999999999</v>
      </c>
      <c r="D82" s="8">
        <v>53.521000000000001</v>
      </c>
      <c r="E82" s="8">
        <v>16.701000000000001</v>
      </c>
      <c r="F82" s="8">
        <v>41.054000000000002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16</v>
      </c>
      <c r="J82" s="14">
        <f t="shared" si="15"/>
        <v>0.70100000000000051</v>
      </c>
      <c r="K82" s="14">
        <f>VLOOKUP(A:A,[1]TDSheet!$A:$O,15,0)</f>
        <v>0</v>
      </c>
      <c r="L82" s="14">
        <f>VLOOKUP(A:A,[1]TDSheet!$A:$P,16,0)</f>
        <v>0</v>
      </c>
      <c r="M82" s="14">
        <f>VLOOKUP(A:A,[1]TDSheet!$A:$Q,17,0)</f>
        <v>10</v>
      </c>
      <c r="N82" s="14"/>
      <c r="O82" s="14"/>
      <c r="P82" s="14"/>
      <c r="Q82" s="14"/>
      <c r="R82" s="14">
        <f t="shared" si="16"/>
        <v>3.3402000000000003</v>
      </c>
      <c r="S82" s="16"/>
      <c r="T82" s="17">
        <f t="shared" si="17"/>
        <v>15.284713490210166</v>
      </c>
      <c r="U82" s="14">
        <f t="shared" si="18"/>
        <v>12.290880785581701</v>
      </c>
      <c r="V82" s="14"/>
      <c r="W82" s="14"/>
      <c r="X82" s="14">
        <f>VLOOKUP(A:A,[1]TDSheet!$A:$Y,25,0)</f>
        <v>6.3188000000000004</v>
      </c>
      <c r="Y82" s="14">
        <f>VLOOKUP(A:A,[1]TDSheet!$A:$R,18,0)</f>
        <v>5.8588000000000005</v>
      </c>
      <c r="Z82" s="14">
        <f>VLOOKUP(A:A,[3]TDSheet!$A:$D,4,0)</f>
        <v>1.0409999999999999</v>
      </c>
      <c r="AA82" s="14" t="str">
        <f>VLOOKUP(A:A,[1]TDSheet!$A:$AA,27,0)</f>
        <v>к</v>
      </c>
      <c r="AB82" s="14" t="e">
        <f>VLOOKUP(A:A,[1]TDSheet!$A:$AB,28,0)</f>
        <v>#N/A</v>
      </c>
      <c r="AC82" s="14">
        <f t="shared" si="19"/>
        <v>0</v>
      </c>
      <c r="AD82" s="14"/>
      <c r="AE82" s="14"/>
      <c r="AF82" s="14"/>
    </row>
    <row r="83" spans="1:32" s="1" customFormat="1" ht="11.1" customHeight="1" outlineLevel="1" x14ac:dyDescent="0.2">
      <c r="A83" s="7" t="s">
        <v>81</v>
      </c>
      <c r="B83" s="7" t="s">
        <v>8</v>
      </c>
      <c r="C83" s="8">
        <v>21</v>
      </c>
      <c r="D83" s="8">
        <v>28</v>
      </c>
      <c r="E83" s="8">
        <v>20</v>
      </c>
      <c r="F83" s="8">
        <v>34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21</v>
      </c>
      <c r="J83" s="14">
        <f t="shared" si="15"/>
        <v>-1</v>
      </c>
      <c r="K83" s="14">
        <f>VLOOKUP(A:A,[1]TDSheet!$A:$O,15,0)</f>
        <v>0</v>
      </c>
      <c r="L83" s="14">
        <f>VLOOKUP(A:A,[1]TDSheet!$A:$P,16,0)</f>
        <v>0</v>
      </c>
      <c r="M83" s="14">
        <f>VLOOKUP(A:A,[1]TDSheet!$A:$Q,17,0)</f>
        <v>0</v>
      </c>
      <c r="N83" s="14"/>
      <c r="O83" s="14"/>
      <c r="P83" s="14"/>
      <c r="Q83" s="14"/>
      <c r="R83" s="14">
        <f t="shared" si="16"/>
        <v>4</v>
      </c>
      <c r="S83" s="16"/>
      <c r="T83" s="17">
        <f t="shared" si="17"/>
        <v>8.5</v>
      </c>
      <c r="U83" s="14">
        <f t="shared" si="18"/>
        <v>8.5</v>
      </c>
      <c r="V83" s="14"/>
      <c r="W83" s="14"/>
      <c r="X83" s="14">
        <f>VLOOKUP(A:A,[1]TDSheet!$A:$Y,25,0)</f>
        <v>5.4</v>
      </c>
      <c r="Y83" s="14">
        <f>VLOOKUP(A:A,[1]TDSheet!$A:$R,18,0)</f>
        <v>3.6</v>
      </c>
      <c r="Z83" s="14">
        <v>0</v>
      </c>
      <c r="AA83" s="14" t="str">
        <f>VLOOKUP(A:A,[1]TDSheet!$A:$AA,27,0)</f>
        <v>костик</v>
      </c>
      <c r="AB83" s="14" t="e">
        <f>VLOOKUP(A:A,[1]TDSheet!$A:$AB,28,0)</f>
        <v>#N/A</v>
      </c>
      <c r="AC83" s="14">
        <f t="shared" si="19"/>
        <v>0</v>
      </c>
      <c r="AD83" s="14"/>
      <c r="AE83" s="14"/>
      <c r="AF83" s="14"/>
    </row>
    <row r="84" spans="1:32" s="1" customFormat="1" ht="11.1" customHeight="1" outlineLevel="1" x14ac:dyDescent="0.2">
      <c r="A84" s="7" t="s">
        <v>82</v>
      </c>
      <c r="B84" s="7" t="s">
        <v>9</v>
      </c>
      <c r="C84" s="8">
        <v>110.43600000000001</v>
      </c>
      <c r="D84" s="8"/>
      <c r="E84" s="8">
        <v>54.674999999999997</v>
      </c>
      <c r="F84" s="8">
        <v>60.518000000000001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50.8</v>
      </c>
      <c r="J84" s="14">
        <f t="shared" si="15"/>
        <v>3.875</v>
      </c>
      <c r="K84" s="14">
        <f>VLOOKUP(A:A,[1]TDSheet!$A:$O,15,0)</f>
        <v>0</v>
      </c>
      <c r="L84" s="14">
        <f>VLOOKUP(A:A,[1]TDSheet!$A:$P,16,0)</f>
        <v>0</v>
      </c>
      <c r="M84" s="14">
        <f>VLOOKUP(A:A,[1]TDSheet!$A:$Q,17,0)</f>
        <v>0</v>
      </c>
      <c r="N84" s="14"/>
      <c r="O84" s="14"/>
      <c r="P84" s="14"/>
      <c r="Q84" s="14"/>
      <c r="R84" s="14">
        <f t="shared" si="16"/>
        <v>10.934999999999999</v>
      </c>
      <c r="S84" s="16">
        <f t="shared" ref="S84" si="20">8*R84-F84-K84-L84-M84</f>
        <v>26.961999999999989</v>
      </c>
      <c r="T84" s="17">
        <f t="shared" si="17"/>
        <v>8</v>
      </c>
      <c r="U84" s="14">
        <f t="shared" si="18"/>
        <v>5.5343392775491544</v>
      </c>
      <c r="V84" s="14"/>
      <c r="W84" s="14"/>
      <c r="X84" s="14">
        <f>VLOOKUP(A:A,[1]TDSheet!$A:$Y,25,0)</f>
        <v>0</v>
      </c>
      <c r="Y84" s="14">
        <f>VLOOKUP(A:A,[1]TDSheet!$A:$R,18,0)</f>
        <v>4.3708</v>
      </c>
      <c r="Z84" s="14">
        <f>VLOOKUP(A:A,[3]TDSheet!$A:$D,4,0)</f>
        <v>20.286999999999999</v>
      </c>
      <c r="AA84" s="14" t="str">
        <f>VLOOKUP(A:A,[1]TDSheet!$A:$AA,27,0)</f>
        <v>увел</v>
      </c>
      <c r="AB84" s="14" t="e">
        <f>VLOOKUP(A:A,[1]TDSheet!$A:$AB,28,0)</f>
        <v>#N/A</v>
      </c>
      <c r="AC84" s="14">
        <f t="shared" si="19"/>
        <v>26.961999999999989</v>
      </c>
      <c r="AD84" s="14"/>
      <c r="AE84" s="14"/>
      <c r="AF84" s="14"/>
    </row>
    <row r="85" spans="1:32" s="1" customFormat="1" ht="11.1" customHeight="1" outlineLevel="1" x14ac:dyDescent="0.2">
      <c r="A85" s="7" t="s">
        <v>83</v>
      </c>
      <c r="B85" s="7" t="s">
        <v>8</v>
      </c>
      <c r="C85" s="8">
        <v>938</v>
      </c>
      <c r="D85" s="8">
        <v>1031</v>
      </c>
      <c r="E85" s="8">
        <v>1325</v>
      </c>
      <c r="F85" s="8">
        <v>931</v>
      </c>
      <c r="G85" s="1">
        <f>VLOOKUP(A:A,[1]TDSheet!$A:$G,7,0)</f>
        <v>0.28000000000000003</v>
      </c>
      <c r="H85" s="1" t="e">
        <f>VLOOKUP(A:A,[1]TDSheet!$A:$H,8,0)</f>
        <v>#N/A</v>
      </c>
      <c r="I85" s="14">
        <f>VLOOKUP(A:A,[2]TDSheet!$A:$F,6,0)</f>
        <v>1343</v>
      </c>
      <c r="J85" s="14">
        <f t="shared" si="15"/>
        <v>-18</v>
      </c>
      <c r="K85" s="14">
        <f>VLOOKUP(A:A,[1]TDSheet!$A:$O,15,0)</f>
        <v>400</v>
      </c>
      <c r="L85" s="14">
        <f>VLOOKUP(A:A,[1]TDSheet!$A:$P,16,0)</f>
        <v>0</v>
      </c>
      <c r="M85" s="14">
        <f>VLOOKUP(A:A,[1]TDSheet!$A:$Q,17,0)</f>
        <v>800</v>
      </c>
      <c r="N85" s="14"/>
      <c r="O85" s="14"/>
      <c r="P85" s="14"/>
      <c r="Q85" s="14"/>
      <c r="R85" s="14">
        <f t="shared" si="16"/>
        <v>265</v>
      </c>
      <c r="S85" s="16">
        <v>200</v>
      </c>
      <c r="T85" s="17">
        <f t="shared" si="17"/>
        <v>8.7962264150943401</v>
      </c>
      <c r="U85" s="14">
        <f t="shared" si="18"/>
        <v>3.5132075471698112</v>
      </c>
      <c r="V85" s="14"/>
      <c r="W85" s="14"/>
      <c r="X85" s="14">
        <f>VLOOKUP(A:A,[1]TDSheet!$A:$Y,25,0)</f>
        <v>273.8</v>
      </c>
      <c r="Y85" s="14">
        <f>VLOOKUP(A:A,[1]TDSheet!$A:$R,18,0)</f>
        <v>271.60000000000002</v>
      </c>
      <c r="Z85" s="14">
        <f>VLOOKUP(A:A,[3]TDSheet!$A:$D,4,0)</f>
        <v>298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19"/>
        <v>56.000000000000007</v>
      </c>
      <c r="AD85" s="14"/>
      <c r="AE85" s="14"/>
      <c r="AF85" s="14"/>
    </row>
    <row r="86" spans="1:32" s="1" customFormat="1" ht="11.1" customHeight="1" outlineLevel="1" x14ac:dyDescent="0.2">
      <c r="A86" s="7" t="s">
        <v>84</v>
      </c>
      <c r="B86" s="7" t="s">
        <v>8</v>
      </c>
      <c r="C86" s="8">
        <v>816</v>
      </c>
      <c r="D86" s="8">
        <v>529</v>
      </c>
      <c r="E86" s="8">
        <v>726</v>
      </c>
      <c r="F86" s="8">
        <v>767</v>
      </c>
      <c r="G86" s="1">
        <f>VLOOKUP(A:A,[1]TDSheet!$A:$G,7,0)</f>
        <v>0.28000000000000003</v>
      </c>
      <c r="H86" s="1" t="e">
        <f>VLOOKUP(A:A,[1]TDSheet!$A:$H,8,0)</f>
        <v>#N/A</v>
      </c>
      <c r="I86" s="14">
        <f>VLOOKUP(A:A,[2]TDSheet!$A:$F,6,0)</f>
        <v>735</v>
      </c>
      <c r="J86" s="14">
        <f t="shared" si="15"/>
        <v>-9</v>
      </c>
      <c r="K86" s="14">
        <f>VLOOKUP(A:A,[1]TDSheet!$A:$O,15,0)</f>
        <v>0</v>
      </c>
      <c r="L86" s="14">
        <f>VLOOKUP(A:A,[1]TDSheet!$A:$P,16,0)</f>
        <v>0</v>
      </c>
      <c r="M86" s="14">
        <f>VLOOKUP(A:A,[1]TDSheet!$A:$Q,17,0)</f>
        <v>400</v>
      </c>
      <c r="N86" s="14"/>
      <c r="O86" s="14"/>
      <c r="P86" s="14"/>
      <c r="Q86" s="14"/>
      <c r="R86" s="14">
        <f t="shared" si="16"/>
        <v>145.19999999999999</v>
      </c>
      <c r="S86" s="16">
        <v>120</v>
      </c>
      <c r="T86" s="17">
        <f t="shared" si="17"/>
        <v>8.8636363636363651</v>
      </c>
      <c r="U86" s="14">
        <f t="shared" si="18"/>
        <v>5.28236914600551</v>
      </c>
      <c r="V86" s="14"/>
      <c r="W86" s="14"/>
      <c r="X86" s="14">
        <f>VLOOKUP(A:A,[1]TDSheet!$A:$Y,25,0)</f>
        <v>158</v>
      </c>
      <c r="Y86" s="14">
        <f>VLOOKUP(A:A,[1]TDSheet!$A:$R,18,0)</f>
        <v>153</v>
      </c>
      <c r="Z86" s="14">
        <f>VLOOKUP(A:A,[3]TDSheet!$A:$D,4,0)</f>
        <v>182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19"/>
        <v>33.6</v>
      </c>
      <c r="AD86" s="14"/>
      <c r="AE86" s="14"/>
      <c r="AF86" s="14"/>
    </row>
    <row r="87" spans="1:32" s="1" customFormat="1" ht="11.1" customHeight="1" outlineLevel="1" x14ac:dyDescent="0.2">
      <c r="A87" s="7" t="s">
        <v>85</v>
      </c>
      <c r="B87" s="7" t="s">
        <v>8</v>
      </c>
      <c r="C87" s="8">
        <v>1763</v>
      </c>
      <c r="D87" s="8">
        <v>2061</v>
      </c>
      <c r="E87" s="8">
        <v>2501</v>
      </c>
      <c r="F87" s="8">
        <v>1830</v>
      </c>
      <c r="G87" s="1">
        <f>VLOOKUP(A:A,[1]TDSheet!$A:$G,7,0)</f>
        <v>0.35</v>
      </c>
      <c r="H87" s="1" t="e">
        <f>VLOOKUP(A:A,[1]TDSheet!$A:$H,8,0)</f>
        <v>#N/A</v>
      </c>
      <c r="I87" s="14">
        <f>VLOOKUP(A:A,[2]TDSheet!$A:$F,6,0)</f>
        <v>2539</v>
      </c>
      <c r="J87" s="14">
        <f t="shared" si="15"/>
        <v>-38</v>
      </c>
      <c r="K87" s="14">
        <f>VLOOKUP(A:A,[1]TDSheet!$A:$O,15,0)</f>
        <v>600</v>
      </c>
      <c r="L87" s="14">
        <f>VLOOKUP(A:A,[1]TDSheet!$A:$P,16,0)</f>
        <v>0</v>
      </c>
      <c r="M87" s="19">
        <v>1600</v>
      </c>
      <c r="N87" s="14"/>
      <c r="O87" s="14"/>
      <c r="P87" s="14"/>
      <c r="Q87" s="14"/>
      <c r="R87" s="14">
        <f t="shared" si="16"/>
        <v>500.2</v>
      </c>
      <c r="S87" s="16">
        <v>600</v>
      </c>
      <c r="T87" s="17">
        <f t="shared" si="17"/>
        <v>9.2562974810075964</v>
      </c>
      <c r="U87" s="14">
        <f t="shared" si="18"/>
        <v>3.6585365853658538</v>
      </c>
      <c r="V87" s="14"/>
      <c r="W87" s="14"/>
      <c r="X87" s="14">
        <f>VLOOKUP(A:A,[1]TDSheet!$A:$Y,25,0)</f>
        <v>534.79999999999995</v>
      </c>
      <c r="Y87" s="14">
        <f>VLOOKUP(A:A,[1]TDSheet!$A:$R,18,0)</f>
        <v>517</v>
      </c>
      <c r="Z87" s="14">
        <f>VLOOKUP(A:A,[3]TDSheet!$A:$D,4,0)</f>
        <v>580</v>
      </c>
      <c r="AA87" s="19" t="s">
        <v>128</v>
      </c>
      <c r="AB87" s="14" t="e">
        <f>VLOOKUP(A:A,[1]TDSheet!$A:$AB,28,0)</f>
        <v>#N/A</v>
      </c>
      <c r="AC87" s="14">
        <f t="shared" si="19"/>
        <v>210</v>
      </c>
      <c r="AD87" s="14"/>
      <c r="AE87" s="14"/>
      <c r="AF87" s="14"/>
    </row>
    <row r="88" spans="1:32" s="1" customFormat="1" ht="11.1" customHeight="1" outlineLevel="1" x14ac:dyDescent="0.2">
      <c r="A88" s="7" t="s">
        <v>86</v>
      </c>
      <c r="B88" s="7" t="s">
        <v>8</v>
      </c>
      <c r="C88" s="8">
        <v>2067</v>
      </c>
      <c r="D88" s="8">
        <v>1860</v>
      </c>
      <c r="E88" s="8">
        <v>2274</v>
      </c>
      <c r="F88" s="8">
        <v>2107</v>
      </c>
      <c r="G88" s="1">
        <f>VLOOKUP(A:A,[1]TDSheet!$A:$G,7,0)</f>
        <v>0.28000000000000003</v>
      </c>
      <c r="H88" s="1" t="e">
        <f>VLOOKUP(A:A,[1]TDSheet!$A:$H,8,0)</f>
        <v>#N/A</v>
      </c>
      <c r="I88" s="14">
        <f>VLOOKUP(A:A,[2]TDSheet!$A:$F,6,0)</f>
        <v>2316</v>
      </c>
      <c r="J88" s="14">
        <f t="shared" si="15"/>
        <v>-42</v>
      </c>
      <c r="K88" s="14">
        <f>VLOOKUP(A:A,[1]TDSheet!$A:$O,15,0)</f>
        <v>0</v>
      </c>
      <c r="L88" s="14">
        <f>VLOOKUP(A:A,[1]TDSheet!$A:$P,16,0)</f>
        <v>0</v>
      </c>
      <c r="M88" s="14">
        <f>VLOOKUP(A:A,[1]TDSheet!$A:$Q,17,0)</f>
        <v>2000</v>
      </c>
      <c r="N88" s="14"/>
      <c r="O88" s="14"/>
      <c r="P88" s="14"/>
      <c r="Q88" s="14"/>
      <c r="R88" s="14">
        <f t="shared" si="16"/>
        <v>454.8</v>
      </c>
      <c r="S88" s="16"/>
      <c r="T88" s="17">
        <f t="shared" si="17"/>
        <v>9.0303430079155671</v>
      </c>
      <c r="U88" s="14">
        <f t="shared" si="18"/>
        <v>4.6328056288478452</v>
      </c>
      <c r="V88" s="14"/>
      <c r="W88" s="14"/>
      <c r="X88" s="14">
        <f>VLOOKUP(A:A,[1]TDSheet!$A:$Y,25,0)</f>
        <v>518.6</v>
      </c>
      <c r="Y88" s="14">
        <f>VLOOKUP(A:A,[1]TDSheet!$A:$R,18,0)</f>
        <v>472.6</v>
      </c>
      <c r="Z88" s="14">
        <f>VLOOKUP(A:A,[3]TDSheet!$A:$D,4,0)</f>
        <v>568</v>
      </c>
      <c r="AA88" s="14" t="str">
        <f>VLOOKUP(A:A,[1]TDSheet!$A:$AA,27,0)</f>
        <v>???</v>
      </c>
      <c r="AB88" s="14" t="e">
        <f>VLOOKUP(A:A,[1]TDSheet!$A:$AB,28,0)</f>
        <v>#N/A</v>
      </c>
      <c r="AC88" s="14">
        <f t="shared" si="19"/>
        <v>0</v>
      </c>
      <c r="AD88" s="14"/>
      <c r="AE88" s="14"/>
      <c r="AF88" s="14"/>
    </row>
    <row r="89" spans="1:32" s="1" customFormat="1" ht="11.1" customHeight="1" outlineLevel="1" x14ac:dyDescent="0.2">
      <c r="A89" s="7" t="s">
        <v>87</v>
      </c>
      <c r="B89" s="7" t="s">
        <v>8</v>
      </c>
      <c r="C89" s="8">
        <v>3448</v>
      </c>
      <c r="D89" s="8">
        <v>3339</v>
      </c>
      <c r="E89" s="8">
        <v>4726</v>
      </c>
      <c r="F89" s="8">
        <v>2950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4794</v>
      </c>
      <c r="J89" s="14">
        <f t="shared" si="15"/>
        <v>-68</v>
      </c>
      <c r="K89" s="14">
        <f>VLOOKUP(A:A,[1]TDSheet!$A:$O,15,0)</f>
        <v>800</v>
      </c>
      <c r="L89" s="14">
        <f>VLOOKUP(A:A,[1]TDSheet!$A:$P,16,0)</f>
        <v>0</v>
      </c>
      <c r="M89" s="19">
        <v>3400</v>
      </c>
      <c r="N89" s="14"/>
      <c r="O89" s="14"/>
      <c r="P89" s="14"/>
      <c r="Q89" s="14"/>
      <c r="R89" s="14">
        <f t="shared" si="16"/>
        <v>945.2</v>
      </c>
      <c r="S89" s="16">
        <v>1200</v>
      </c>
      <c r="T89" s="17">
        <f t="shared" si="17"/>
        <v>8.8341091832416421</v>
      </c>
      <c r="U89" s="14">
        <f t="shared" si="18"/>
        <v>3.1210325856961489</v>
      </c>
      <c r="V89" s="14"/>
      <c r="W89" s="14"/>
      <c r="X89" s="14">
        <f>VLOOKUP(A:A,[1]TDSheet!$A:$Y,25,0)</f>
        <v>936</v>
      </c>
      <c r="Y89" s="14">
        <f>VLOOKUP(A:A,[1]TDSheet!$A:$R,18,0)</f>
        <v>936.2</v>
      </c>
      <c r="Z89" s="14">
        <f>VLOOKUP(A:A,[3]TDSheet!$A:$D,4,0)</f>
        <v>1538</v>
      </c>
      <c r="AA89" s="19" t="s">
        <v>129</v>
      </c>
      <c r="AB89" s="14" t="e">
        <f>VLOOKUP(A:A,[1]TDSheet!$A:$AB,28,0)</f>
        <v>#N/A</v>
      </c>
      <c r="AC89" s="14">
        <f t="shared" si="19"/>
        <v>420</v>
      </c>
      <c r="AD89" s="14"/>
      <c r="AE89" s="14"/>
      <c r="AF89" s="14"/>
    </row>
    <row r="90" spans="1:32" s="1" customFormat="1" ht="11.1" customHeight="1" outlineLevel="1" x14ac:dyDescent="0.2">
      <c r="A90" s="7" t="s">
        <v>88</v>
      </c>
      <c r="B90" s="7" t="s">
        <v>8</v>
      </c>
      <c r="C90" s="8">
        <v>852</v>
      </c>
      <c r="D90" s="8">
        <v>21</v>
      </c>
      <c r="E90" s="8">
        <v>718</v>
      </c>
      <c r="F90" s="8">
        <v>320</v>
      </c>
      <c r="G90" s="1">
        <f>VLOOKUP(A:A,[1]TDSheet!$A:$G,7,0)</f>
        <v>0.28000000000000003</v>
      </c>
      <c r="H90" s="1" t="e">
        <f>VLOOKUP(A:A,[1]TDSheet!$A:$H,8,0)</f>
        <v>#N/A</v>
      </c>
      <c r="I90" s="14">
        <f>VLOOKUP(A:A,[2]TDSheet!$A:$F,6,0)</f>
        <v>739</v>
      </c>
      <c r="J90" s="14">
        <f t="shared" si="15"/>
        <v>-21</v>
      </c>
      <c r="K90" s="14">
        <f>VLOOKUP(A:A,[1]TDSheet!$A:$O,15,0)</f>
        <v>280</v>
      </c>
      <c r="L90" s="14">
        <f>VLOOKUP(A:A,[1]TDSheet!$A:$P,16,0)</f>
        <v>0</v>
      </c>
      <c r="M90" s="14">
        <f>VLOOKUP(A:A,[1]TDSheet!$A:$Q,17,0)</f>
        <v>480</v>
      </c>
      <c r="N90" s="14"/>
      <c r="O90" s="14"/>
      <c r="P90" s="14"/>
      <c r="Q90" s="14"/>
      <c r="R90" s="14">
        <f t="shared" si="16"/>
        <v>143.6</v>
      </c>
      <c r="S90" s="16">
        <v>120</v>
      </c>
      <c r="T90" s="17">
        <f t="shared" si="17"/>
        <v>8.3565459610027855</v>
      </c>
      <c r="U90" s="14">
        <f t="shared" si="18"/>
        <v>2.2284122562674096</v>
      </c>
      <c r="V90" s="14"/>
      <c r="W90" s="14"/>
      <c r="X90" s="14">
        <f>VLOOKUP(A:A,[1]TDSheet!$A:$Y,25,0)</f>
        <v>145</v>
      </c>
      <c r="Y90" s="14">
        <f>VLOOKUP(A:A,[1]TDSheet!$A:$R,18,0)</f>
        <v>136</v>
      </c>
      <c r="Z90" s="14">
        <f>VLOOKUP(A:A,[3]TDSheet!$A:$D,4,0)</f>
        <v>167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9"/>
        <v>33.6</v>
      </c>
      <c r="AD90" s="14"/>
      <c r="AE90" s="14"/>
      <c r="AF90" s="14"/>
    </row>
    <row r="91" spans="1:32" s="1" customFormat="1" ht="11.1" customHeight="1" outlineLevel="1" x14ac:dyDescent="0.2">
      <c r="A91" s="7" t="s">
        <v>89</v>
      </c>
      <c r="B91" s="7" t="s">
        <v>8</v>
      </c>
      <c r="C91" s="8">
        <v>4562</v>
      </c>
      <c r="D91" s="8">
        <v>3547</v>
      </c>
      <c r="E91" s="8">
        <v>5322</v>
      </c>
      <c r="F91" s="8">
        <v>3850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5403</v>
      </c>
      <c r="J91" s="14">
        <f t="shared" si="15"/>
        <v>-81</v>
      </c>
      <c r="K91" s="14">
        <f>VLOOKUP(A:A,[1]TDSheet!$A:$O,15,0)</f>
        <v>0</v>
      </c>
      <c r="L91" s="14">
        <f>VLOOKUP(A:A,[1]TDSheet!$A:$P,16,0)</f>
        <v>0</v>
      </c>
      <c r="M91" s="19">
        <v>4200</v>
      </c>
      <c r="N91" s="14"/>
      <c r="O91" s="14"/>
      <c r="P91" s="14"/>
      <c r="Q91" s="14"/>
      <c r="R91" s="14">
        <f t="shared" si="16"/>
        <v>1064.4000000000001</v>
      </c>
      <c r="S91" s="16">
        <v>1600</v>
      </c>
      <c r="T91" s="17">
        <f t="shared" si="17"/>
        <v>9.0661405486659135</v>
      </c>
      <c r="U91" s="14">
        <f t="shared" si="18"/>
        <v>3.6170612551672301</v>
      </c>
      <c r="V91" s="14"/>
      <c r="W91" s="14"/>
      <c r="X91" s="14">
        <f>VLOOKUP(A:A,[1]TDSheet!$A:$Y,25,0)</f>
        <v>1114</v>
      </c>
      <c r="Y91" s="14">
        <f>VLOOKUP(A:A,[1]TDSheet!$A:$R,18,0)</f>
        <v>1046.4000000000001</v>
      </c>
      <c r="Z91" s="14">
        <f>VLOOKUP(A:A,[3]TDSheet!$A:$D,4,0)</f>
        <v>1490</v>
      </c>
      <c r="AA91" s="19" t="s">
        <v>129</v>
      </c>
      <c r="AB91" s="14" t="e">
        <f>VLOOKUP(A:A,[1]TDSheet!$A:$AB,28,0)</f>
        <v>#N/A</v>
      </c>
      <c r="AC91" s="14">
        <f t="shared" si="19"/>
        <v>560</v>
      </c>
      <c r="AD91" s="14"/>
      <c r="AE91" s="14"/>
      <c r="AF91" s="14"/>
    </row>
    <row r="92" spans="1:32" s="1" customFormat="1" ht="11.1" customHeight="1" outlineLevel="1" x14ac:dyDescent="0.2">
      <c r="A92" s="7" t="s">
        <v>90</v>
      </c>
      <c r="B92" s="7" t="s">
        <v>8</v>
      </c>
      <c r="C92" s="8">
        <v>1040</v>
      </c>
      <c r="D92" s="8">
        <v>769</v>
      </c>
      <c r="E92" s="21">
        <v>876</v>
      </c>
      <c r="F92" s="21">
        <v>798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895</v>
      </c>
      <c r="J92" s="14">
        <f t="shared" si="15"/>
        <v>-19</v>
      </c>
      <c r="K92" s="14">
        <f>VLOOKUP(A:A,[1]TDSheet!$A:$O,15,0)</f>
        <v>0</v>
      </c>
      <c r="L92" s="14">
        <f>VLOOKUP(A:A,[1]TDSheet!$A:$P,16,0)</f>
        <v>0</v>
      </c>
      <c r="M92" s="14">
        <f>VLOOKUP(A:A,[1]TDSheet!$A:$Q,17,0)</f>
        <v>0</v>
      </c>
      <c r="N92" s="14"/>
      <c r="O92" s="14"/>
      <c r="P92" s="14"/>
      <c r="Q92" s="14"/>
      <c r="R92" s="14">
        <f t="shared" si="16"/>
        <v>175.2</v>
      </c>
      <c r="S92" s="16"/>
      <c r="T92" s="17">
        <f t="shared" si="17"/>
        <v>4.5547945205479454</v>
      </c>
      <c r="U92" s="14">
        <f t="shared" si="18"/>
        <v>4.5547945205479454</v>
      </c>
      <c r="V92" s="14"/>
      <c r="W92" s="14"/>
      <c r="X92" s="14">
        <f>VLOOKUP(A:A,[1]TDSheet!$A:$Y,25,0)</f>
        <v>0</v>
      </c>
      <c r="Y92" s="14">
        <f>VLOOKUP(A:A,[1]TDSheet!$A:$R,18,0)</f>
        <v>51.6</v>
      </c>
      <c r="Z92" s="14">
        <f>VLOOKUP(A:A,[3]TDSheet!$A:$D,4,0)</f>
        <v>352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19"/>
        <v>0</v>
      </c>
      <c r="AD92" s="14"/>
      <c r="AE92" s="14"/>
      <c r="AF92" s="14"/>
    </row>
    <row r="93" spans="1:32" s="1" customFormat="1" ht="11.1" customHeight="1" outlineLevel="1" x14ac:dyDescent="0.2">
      <c r="A93" s="7" t="s">
        <v>97</v>
      </c>
      <c r="B93" s="7" t="s">
        <v>8</v>
      </c>
      <c r="C93" s="8">
        <v>93</v>
      </c>
      <c r="D93" s="8">
        <v>445</v>
      </c>
      <c r="E93" s="21">
        <v>441</v>
      </c>
      <c r="F93" s="21">
        <v>200</v>
      </c>
      <c r="G93" s="1">
        <f>VLOOKUP(A:A,[1]TDSheet!$A:$G,7,0)</f>
        <v>0</v>
      </c>
      <c r="H93" s="1" t="e">
        <f>VLOOKUP(A:A,[1]TDSheet!$A:$H,8,0)</f>
        <v>#N/A</v>
      </c>
      <c r="I93" s="14">
        <f>VLOOKUP(A:A,[2]TDSheet!$A:$F,6,0)</f>
        <v>456</v>
      </c>
      <c r="J93" s="14">
        <f t="shared" si="15"/>
        <v>-15</v>
      </c>
      <c r="K93" s="14">
        <f>VLOOKUP(A:A,[1]TDSheet!$A:$O,15,0)</f>
        <v>0</v>
      </c>
      <c r="L93" s="14">
        <f>VLOOKUP(A:A,[1]TDSheet!$A:$P,16,0)</f>
        <v>0</v>
      </c>
      <c r="M93" s="14">
        <f>VLOOKUP(A:A,[1]TDSheet!$A:$Q,17,0)</f>
        <v>0</v>
      </c>
      <c r="N93" s="14"/>
      <c r="O93" s="14"/>
      <c r="P93" s="14"/>
      <c r="Q93" s="14"/>
      <c r="R93" s="14">
        <f t="shared" si="16"/>
        <v>88.2</v>
      </c>
      <c r="S93" s="16"/>
      <c r="T93" s="17">
        <f t="shared" si="17"/>
        <v>2.2675736961451247</v>
      </c>
      <c r="U93" s="14">
        <f t="shared" si="18"/>
        <v>2.2675736961451247</v>
      </c>
      <c r="V93" s="14"/>
      <c r="W93" s="14"/>
      <c r="X93" s="14">
        <f>VLOOKUP(A:A,[1]TDSheet!$A:$Y,25,0)</f>
        <v>40</v>
      </c>
      <c r="Y93" s="14">
        <f>VLOOKUP(A:A,[1]TDSheet!$A:$R,18,0)</f>
        <v>92.2</v>
      </c>
      <c r="Z93" s="14">
        <f>VLOOKUP(A:A,[3]TDSheet!$A:$D,4,0)</f>
        <v>74</v>
      </c>
      <c r="AA93" s="14" t="e">
        <f>VLOOKUP(A:A,[1]TDSheet!$A:$AA,27,0)</f>
        <v>#N/A</v>
      </c>
      <c r="AB93" s="14" t="e">
        <f>VLOOKUP(A:A,[1]TDSheet!$A:$AB,28,0)</f>
        <v>#N/A</v>
      </c>
      <c r="AC93" s="14">
        <f t="shared" si="19"/>
        <v>0</v>
      </c>
      <c r="AD93" s="14"/>
      <c r="AE93" s="14"/>
      <c r="AF93" s="14"/>
    </row>
    <row r="94" spans="1:32" s="1" customFormat="1" ht="11.1" customHeight="1" outlineLevel="1" x14ac:dyDescent="0.2">
      <c r="A94" s="7" t="s">
        <v>98</v>
      </c>
      <c r="B94" s="7" t="s">
        <v>9</v>
      </c>
      <c r="C94" s="8">
        <v>72.849000000000004</v>
      </c>
      <c r="D94" s="8"/>
      <c r="E94" s="21">
        <v>30.238</v>
      </c>
      <c r="F94" s="21">
        <v>50.015999999999998</v>
      </c>
      <c r="G94" s="1">
        <f>VLOOKUP(A:A,[1]TDSheet!$A:$G,7,0)</f>
        <v>0</v>
      </c>
      <c r="H94" s="1" t="e">
        <f>VLOOKUP(A:A,[1]TDSheet!$A:$H,8,0)</f>
        <v>#N/A</v>
      </c>
      <c r="I94" s="14">
        <f>VLOOKUP(A:A,[2]TDSheet!$A:$F,6,0)</f>
        <v>29</v>
      </c>
      <c r="J94" s="14">
        <f t="shared" si="15"/>
        <v>1.2379999999999995</v>
      </c>
      <c r="K94" s="14">
        <f>VLOOKUP(A:A,[1]TDSheet!$A:$O,15,0)</f>
        <v>0</v>
      </c>
      <c r="L94" s="14">
        <f>VLOOKUP(A:A,[1]TDSheet!$A:$P,16,0)</f>
        <v>0</v>
      </c>
      <c r="M94" s="14">
        <f>VLOOKUP(A:A,[1]TDSheet!$A:$Q,17,0)</f>
        <v>0</v>
      </c>
      <c r="N94" s="14"/>
      <c r="O94" s="14"/>
      <c r="P94" s="14"/>
      <c r="Q94" s="14"/>
      <c r="R94" s="14">
        <f t="shared" si="16"/>
        <v>6.0476000000000001</v>
      </c>
      <c r="S94" s="16"/>
      <c r="T94" s="17">
        <f t="shared" si="17"/>
        <v>8.2703882531913475</v>
      </c>
      <c r="U94" s="14">
        <f t="shared" si="18"/>
        <v>8.2703882531913475</v>
      </c>
      <c r="V94" s="14"/>
      <c r="W94" s="14"/>
      <c r="X94" s="14">
        <f>VLOOKUP(A:A,[1]TDSheet!$A:$Y,25,0)</f>
        <v>10.169</v>
      </c>
      <c r="Y94" s="14">
        <f>VLOOKUP(A:A,[1]TDSheet!$A:$R,18,0)</f>
        <v>5.9154</v>
      </c>
      <c r="Z94" s="14">
        <f>VLOOKUP(A:A,[3]TDSheet!$A:$D,4,0)</f>
        <v>8.2140000000000004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19"/>
        <v>0</v>
      </c>
      <c r="AD94" s="14"/>
      <c r="AE94" s="14"/>
      <c r="AF94" s="14"/>
    </row>
    <row r="95" spans="1:32" s="1" customFormat="1" ht="11.1" customHeight="1" outlineLevel="1" x14ac:dyDescent="0.2">
      <c r="A95" s="7" t="s">
        <v>99</v>
      </c>
      <c r="B95" s="7" t="s">
        <v>8</v>
      </c>
      <c r="C95" s="8">
        <v>52</v>
      </c>
      <c r="D95" s="8">
        <v>432</v>
      </c>
      <c r="E95" s="21">
        <v>345</v>
      </c>
      <c r="F95" s="21">
        <v>200</v>
      </c>
      <c r="G95" s="1">
        <f>VLOOKUP(A:A,[1]TDSheet!$A:$G,7,0)</f>
        <v>0</v>
      </c>
      <c r="H95" s="1" t="e">
        <f>VLOOKUP(A:A,[1]TDSheet!$A:$H,8,0)</f>
        <v>#N/A</v>
      </c>
      <c r="I95" s="14">
        <f>VLOOKUP(A:A,[2]TDSheet!$A:$F,6,0)</f>
        <v>351</v>
      </c>
      <c r="J95" s="14">
        <f t="shared" si="15"/>
        <v>-6</v>
      </c>
      <c r="K95" s="14">
        <f>VLOOKUP(A:A,[1]TDSheet!$A:$O,15,0)</f>
        <v>0</v>
      </c>
      <c r="L95" s="14">
        <f>VLOOKUP(A:A,[1]TDSheet!$A:$P,16,0)</f>
        <v>0</v>
      </c>
      <c r="M95" s="14">
        <f>VLOOKUP(A:A,[1]TDSheet!$A:$Q,17,0)</f>
        <v>0</v>
      </c>
      <c r="N95" s="14"/>
      <c r="O95" s="14"/>
      <c r="P95" s="14"/>
      <c r="Q95" s="14"/>
      <c r="R95" s="14">
        <f t="shared" si="16"/>
        <v>69</v>
      </c>
      <c r="S95" s="16"/>
      <c r="T95" s="17">
        <f t="shared" si="17"/>
        <v>2.8985507246376812</v>
      </c>
      <c r="U95" s="14">
        <f t="shared" si="18"/>
        <v>2.8985507246376812</v>
      </c>
      <c r="V95" s="14"/>
      <c r="W95" s="14"/>
      <c r="X95" s="14">
        <f>VLOOKUP(A:A,[1]TDSheet!$A:$Y,25,0)</f>
        <v>56.4</v>
      </c>
      <c r="Y95" s="14">
        <f>VLOOKUP(A:A,[1]TDSheet!$A:$R,18,0)</f>
        <v>78.8</v>
      </c>
      <c r="Z95" s="14">
        <f>VLOOKUP(A:A,[3]TDSheet!$A:$D,4,0)</f>
        <v>36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19"/>
        <v>0</v>
      </c>
      <c r="AD95" s="14"/>
      <c r="AE95" s="14"/>
      <c r="AF95" s="14"/>
    </row>
    <row r="96" spans="1:32" s="1" customFormat="1" ht="11.1" customHeight="1" outlineLevel="1" x14ac:dyDescent="0.2">
      <c r="A96" s="7" t="s">
        <v>100</v>
      </c>
      <c r="B96" s="7" t="s">
        <v>9</v>
      </c>
      <c r="C96" s="8">
        <v>98.004999999999995</v>
      </c>
      <c r="D96" s="8">
        <v>45.350999999999999</v>
      </c>
      <c r="E96" s="21">
        <v>55.061</v>
      </c>
      <c r="F96" s="21">
        <v>44.331000000000003</v>
      </c>
      <c r="G96" s="1">
        <f>VLOOKUP(A:A,[1]TDSheet!$A:$G,7,0)</f>
        <v>0</v>
      </c>
      <c r="H96" s="1" t="e">
        <f>VLOOKUP(A:A,[1]TDSheet!$A:$H,8,0)</f>
        <v>#N/A</v>
      </c>
      <c r="I96" s="14">
        <f>VLOOKUP(A:A,[2]TDSheet!$A:$F,6,0)</f>
        <v>53</v>
      </c>
      <c r="J96" s="14">
        <f t="shared" si="15"/>
        <v>2.0609999999999999</v>
      </c>
      <c r="K96" s="14">
        <f>VLOOKUP(A:A,[1]TDSheet!$A:$O,15,0)</f>
        <v>0</v>
      </c>
      <c r="L96" s="14">
        <f>VLOOKUP(A:A,[1]TDSheet!$A:$P,16,0)</f>
        <v>0</v>
      </c>
      <c r="M96" s="14">
        <f>VLOOKUP(A:A,[1]TDSheet!$A:$Q,17,0)</f>
        <v>0</v>
      </c>
      <c r="N96" s="14"/>
      <c r="O96" s="14"/>
      <c r="P96" s="14"/>
      <c r="Q96" s="14"/>
      <c r="R96" s="14">
        <f t="shared" si="16"/>
        <v>11.0122</v>
      </c>
      <c r="S96" s="16"/>
      <c r="T96" s="17">
        <f t="shared" si="17"/>
        <v>4.0256261237536552</v>
      </c>
      <c r="U96" s="14">
        <f t="shared" si="18"/>
        <v>4.0256261237536552</v>
      </c>
      <c r="V96" s="14"/>
      <c r="W96" s="14"/>
      <c r="X96" s="14">
        <f>VLOOKUP(A:A,[1]TDSheet!$A:$Y,25,0)</f>
        <v>19.431999999999999</v>
      </c>
      <c r="Y96" s="14">
        <f>VLOOKUP(A:A,[1]TDSheet!$A:$R,18,0)</f>
        <v>12.712</v>
      </c>
      <c r="Z96" s="14">
        <f>VLOOKUP(A:A,[3]TDSheet!$A:$D,4,0)</f>
        <v>9.3089999999999993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19"/>
        <v>0</v>
      </c>
      <c r="AD96" s="14"/>
      <c r="AE96" s="14"/>
      <c r="AF9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2023-10-24T12:27:50Z</dcterms:modified>
</cp:coreProperties>
</file>