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80" i="1" l="1"/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70" i="1"/>
  <c r="Z71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90" i="1"/>
  <c r="Z92" i="1"/>
  <c r="Z9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92" i="1"/>
  <c r="Y93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92" i="1"/>
  <c r="X93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6" i="1"/>
  <c r="T87" i="1"/>
  <c r="T88" i="1"/>
  <c r="T89" i="1"/>
  <c r="T90" i="1"/>
  <c r="T91" i="1"/>
  <c r="T92" i="1"/>
  <c r="T93" i="1"/>
  <c r="T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U32" i="1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1" i="1"/>
  <c r="R82" i="1"/>
  <c r="R83" i="1"/>
  <c r="R84" i="1"/>
  <c r="R85" i="1"/>
  <c r="T85" i="1" s="1"/>
  <c r="R86" i="1"/>
  <c r="R87" i="1"/>
  <c r="R88" i="1"/>
  <c r="R89" i="1"/>
  <c r="R90" i="1"/>
  <c r="R91" i="1"/>
  <c r="R92" i="1"/>
  <c r="R93" i="1"/>
  <c r="R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1" i="1"/>
  <c r="N82" i="1"/>
  <c r="N83" i="1"/>
  <c r="N84" i="1"/>
  <c r="N85" i="1"/>
  <c r="N86" i="1"/>
  <c r="N87" i="1"/>
  <c r="N9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92" i="1"/>
  <c r="M9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92" i="1"/>
  <c r="L9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92" i="1"/>
  <c r="K9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90" i="1"/>
  <c r="I91" i="1"/>
  <c r="I92" i="1"/>
  <c r="I93" i="1"/>
  <c r="I7" i="1"/>
  <c r="W6" i="1"/>
  <c r="Z6" i="1"/>
  <c r="V6" i="1"/>
  <c r="O6" i="1"/>
  <c r="P6" i="1"/>
  <c r="Q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2" i="1"/>
  <c r="G93" i="1"/>
  <c r="G7" i="1"/>
  <c r="E6" i="1"/>
  <c r="F6" i="1"/>
  <c r="R6" i="1" l="1"/>
  <c r="U85" i="1"/>
  <c r="AC6" i="1"/>
  <c r="Y6" i="1"/>
  <c r="X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<sst xmlns="http://schemas.openxmlformats.org/spreadsheetml/2006/main" count="213" uniqueCount="118">
  <si>
    <t>Период: 12.12.2023 - 19.12.2023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</si>
  <si>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</si>
  <si>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</si>
  <si>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</si>
  <si>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</si>
  <si>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</si>
  <si>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</si>
  <si>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</si>
  <si>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</si>
  <si>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</si>
  <si>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</si>
  <si>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</si>
  <si>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</si>
  <si>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</si>
  <si>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</si>
  <si>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</si>
  <si>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</si>
  <si>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</si>
  <si>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</si>
  <si>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</si>
  <si>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</si>
  <si>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</si>
  <si>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</si>
  <si>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</si>
  <si>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</si>
  <si>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</si>
  <si>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</si>
  <si>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</si>
  <si>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</si>
  <si>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</si>
  <si>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</si>
  <si>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</si>
  <si>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</si>
  <si>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</si>
  <si>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</si>
  <si>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</si>
  <si>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</si>
  <si>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</si>
  <si>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</si>
  <si>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</si>
  <si>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</si>
  <si>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</si>
  <si>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</si>
  <si>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</si>
  <si>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</si>
  <si>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</si>
  <si>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</si>
  <si>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</si>
  <si>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</si>
  <si>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</si>
  <si>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</si>
  <si>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</si>
  <si>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</si>
  <si>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</si>
  <si>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</si>
  <si>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</si>
  <si>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</si>
  <si>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</si>
  <si>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</si>
  <si>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</si>
  <si>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</si>
  <si>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</si>
  <si>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</si>
  <si>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</si>
  <si>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</si>
  <si>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</si>
  <si>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</si>
  <si>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</si>
  <si>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</si>
  <si>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</si>
  <si>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</si>
  <si>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</si>
  <si>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</si>
  <si>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</si>
  <si>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</si>
  <si>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</si>
  <si>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</si>
  <si>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</si>
  <si>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</si>
  <si>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</si>
  <si>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</si>
  <si>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</si>
  <si>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</si>
  <si>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</si>
  <si>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</si>
  <si>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</si>
  <si>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</si>
  <si>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</si>
  <si>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</si>
  <si>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6169 КАРБОНАД к/в с/н в/у 1/100*10_Х5 СТМ МФ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</si>
  <si>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</si>
  <si>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</si>
  <si>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</si>
  <si>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БОНУС Z-ОСОБАЯ Коровино вар п/о (5324)  ОСТАНКИНО</t>
  </si>
  <si>
    <t>БОНУС Z-ОСОБАЯ Коровино вар п/о 0.4кг_СНГ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</si>
  <si>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</si>
  <si>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</si>
  <si>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</si>
  <si>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</si>
  <si>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</si>
  <si>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</si>
  <si>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</si>
  <si>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</si>
  <si>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</si>
  <si>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</si>
  <si>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</si>
  <si>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</si>
  <si>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</si>
  <si>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</si>
  <si>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</si>
  <si>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20,12,</t>
  </si>
  <si>
    <t>21,12,</t>
  </si>
  <si>
    <t>22,12ц</t>
  </si>
  <si>
    <t>22,12п</t>
  </si>
  <si>
    <t>24,12,</t>
  </si>
  <si>
    <t>08,15,</t>
  </si>
  <si>
    <t>15,12,</t>
  </si>
  <si>
    <t>19,12,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</si>
</sst>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5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6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2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08.12.2023 - 15.12.2023</v>
          </cell>
        </row>
        <row r="3">
          <cell r="P3" t="str">
            <v>7д</v>
          </cell>
          <cell r="Q3" t="str">
            <v>8д</v>
          </cell>
          <cell r="S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15,12,</v>
          </cell>
          <cell r="L5" t="str">
            <v>17,12,</v>
          </cell>
          <cell r="M5" t="str">
            <v>18,12р</v>
          </cell>
          <cell r="N5" t="str">
            <v>19,12,</v>
          </cell>
          <cell r="O5" t="str">
            <v>19пуд</v>
          </cell>
          <cell r="P5" t="str">
            <v>20,12,</v>
          </cell>
          <cell r="Q5" t="str">
            <v>21,12,</v>
          </cell>
          <cell r="S5" t="str">
            <v>22,12,</v>
          </cell>
          <cell r="X5" t="str">
            <v>01,12,</v>
          </cell>
          <cell r="Y5" t="str">
            <v>08,12,</v>
          </cell>
          <cell r="Z5" t="str">
            <v>15,12,</v>
          </cell>
        </row>
        <row r="6">
          <cell r="E6">
            <v>71672.561000000002</v>
          </cell>
          <cell r="F6">
            <v>45044.622000000003</v>
          </cell>
          <cell r="I6">
            <v>73037.539999999994</v>
          </cell>
          <cell r="J6">
            <v>-1364.9790000000003</v>
          </cell>
          <cell r="K6">
            <v>12600</v>
          </cell>
          <cell r="L6">
            <v>1300</v>
          </cell>
          <cell r="M6">
            <v>36000</v>
          </cell>
          <cell r="N6">
            <v>2250</v>
          </cell>
          <cell r="O6">
            <v>4000</v>
          </cell>
          <cell r="P6">
            <v>13030</v>
          </cell>
          <cell r="Q6">
            <v>21174</v>
          </cell>
          <cell r="R6">
            <v>14334.512200000005</v>
          </cell>
          <cell r="S6">
            <v>19300</v>
          </cell>
          <cell r="V6">
            <v>0</v>
          </cell>
          <cell r="W6">
            <v>0</v>
          </cell>
          <cell r="X6">
            <v>13201.560799999999</v>
          </cell>
          <cell r="Y6">
            <v>15260.121000000003</v>
          </cell>
          <cell r="Z6">
            <v>15552.324999999997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130</v>
          </cell>
          <cell r="D7">
            <v>250</v>
          </cell>
          <cell r="E7">
            <v>233</v>
          </cell>
          <cell r="F7">
            <v>141</v>
          </cell>
          <cell r="G7">
            <v>0.4</v>
          </cell>
          <cell r="H7">
            <v>60</v>
          </cell>
          <cell r="I7">
            <v>237</v>
          </cell>
          <cell r="J7">
            <v>-4</v>
          </cell>
          <cell r="K7">
            <v>80</v>
          </cell>
          <cell r="L7">
            <v>0</v>
          </cell>
          <cell r="M7">
            <v>80</v>
          </cell>
          <cell r="N7">
            <v>0</v>
          </cell>
          <cell r="P7">
            <v>80</v>
          </cell>
          <cell r="Q7">
            <v>80</v>
          </cell>
          <cell r="R7">
            <v>46.6</v>
          </cell>
          <cell r="T7">
            <v>9.8927038626609445</v>
          </cell>
          <cell r="U7">
            <v>3.0257510729613735</v>
          </cell>
          <cell r="X7">
            <v>38.200000000000003</v>
          </cell>
          <cell r="Y7">
            <v>48.2</v>
          </cell>
          <cell r="Z7">
            <v>31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61.04</v>
          </cell>
          <cell r="D8">
            <v>134.357</v>
          </cell>
          <cell r="E8">
            <v>151.262</v>
          </cell>
          <cell r="F8">
            <v>44.134999999999998</v>
          </cell>
          <cell r="G8">
            <v>1</v>
          </cell>
          <cell r="H8" t="e">
            <v>#N/A</v>
          </cell>
          <cell r="I8">
            <v>151</v>
          </cell>
          <cell r="J8">
            <v>0.26200000000000045</v>
          </cell>
          <cell r="K8">
            <v>30</v>
          </cell>
          <cell r="L8">
            <v>0</v>
          </cell>
          <cell r="M8">
            <v>70</v>
          </cell>
          <cell r="N8">
            <v>0</v>
          </cell>
          <cell r="P8">
            <v>70</v>
          </cell>
          <cell r="Q8">
            <v>50</v>
          </cell>
          <cell r="R8">
            <v>30.252400000000002</v>
          </cell>
          <cell r="T8">
            <v>8.7310428263542725</v>
          </cell>
          <cell r="U8">
            <v>1.4588925176184366</v>
          </cell>
          <cell r="X8">
            <v>23.2</v>
          </cell>
          <cell r="Y8">
            <v>26.862200000000001</v>
          </cell>
          <cell r="Z8">
            <v>28.079000000000001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2070.7469999999998</v>
          </cell>
          <cell r="D9">
            <v>363.30900000000003</v>
          </cell>
          <cell r="E9">
            <v>1217.8430000000001</v>
          </cell>
          <cell r="F9">
            <v>930.05700000000002</v>
          </cell>
          <cell r="G9">
            <v>1</v>
          </cell>
          <cell r="H9">
            <v>45</v>
          </cell>
          <cell r="I9">
            <v>1236.8</v>
          </cell>
          <cell r="J9">
            <v>-18.95699999999988</v>
          </cell>
          <cell r="K9">
            <v>0</v>
          </cell>
          <cell r="L9">
            <v>0</v>
          </cell>
          <cell r="M9">
            <v>500</v>
          </cell>
          <cell r="N9">
            <v>0</v>
          </cell>
          <cell r="P9">
            <v>500</v>
          </cell>
          <cell r="Q9">
            <v>300</v>
          </cell>
          <cell r="R9">
            <v>243.5686</v>
          </cell>
          <cell r="S9">
            <v>200</v>
          </cell>
          <cell r="T9">
            <v>9.9768894676900057</v>
          </cell>
          <cell r="U9">
            <v>3.8184601791856587</v>
          </cell>
          <cell r="X9">
            <v>331.81939999999997</v>
          </cell>
          <cell r="Y9">
            <v>227.7576</v>
          </cell>
          <cell r="Z9">
            <v>258.25200000000001</v>
          </cell>
          <cell r="AA9">
            <v>0</v>
          </cell>
          <cell r="AB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2422.1880000000001</v>
          </cell>
          <cell r="D10">
            <v>1350.17</v>
          </cell>
          <cell r="E10">
            <v>1960.4929999999999</v>
          </cell>
          <cell r="F10">
            <v>1348.433</v>
          </cell>
          <cell r="G10">
            <v>1</v>
          </cell>
          <cell r="H10">
            <v>60</v>
          </cell>
          <cell r="I10">
            <v>1936.4</v>
          </cell>
          <cell r="J10">
            <v>24.092999999999847</v>
          </cell>
          <cell r="K10">
            <v>400</v>
          </cell>
          <cell r="L10">
            <v>0</v>
          </cell>
          <cell r="M10">
            <v>1500</v>
          </cell>
          <cell r="N10">
            <v>0</v>
          </cell>
          <cell r="O10">
            <v>2150</v>
          </cell>
          <cell r="Q10">
            <v>850</v>
          </cell>
          <cell r="R10">
            <v>392.09859999999998</v>
          </cell>
          <cell r="S10">
            <v>1600</v>
          </cell>
          <cell r="T10">
            <v>14.533163342077733</v>
          </cell>
          <cell r="U10">
            <v>3.4390150844711003</v>
          </cell>
          <cell r="X10">
            <v>311.81579999999997</v>
          </cell>
          <cell r="Y10">
            <v>380.62620000000004</v>
          </cell>
          <cell r="Z10">
            <v>460.92500000000001</v>
          </cell>
          <cell r="AA10">
            <v>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128.874</v>
          </cell>
          <cell r="D11">
            <v>9.7059999999999995</v>
          </cell>
          <cell r="E11">
            <v>81.700999999999993</v>
          </cell>
          <cell r="F11">
            <v>51.24</v>
          </cell>
          <cell r="G11">
            <v>1</v>
          </cell>
          <cell r="H11">
            <v>120</v>
          </cell>
          <cell r="I11">
            <v>83.5</v>
          </cell>
          <cell r="J11">
            <v>-1.7990000000000066</v>
          </cell>
          <cell r="K11">
            <v>0</v>
          </cell>
          <cell r="L11">
            <v>0</v>
          </cell>
          <cell r="M11">
            <v>200</v>
          </cell>
          <cell r="N11">
            <v>0</v>
          </cell>
          <cell r="R11">
            <v>16.340199999999999</v>
          </cell>
          <cell r="T11">
            <v>15.375576798325604</v>
          </cell>
          <cell r="U11">
            <v>3.1358245309114947</v>
          </cell>
          <cell r="X11">
            <v>6.2842000000000002</v>
          </cell>
          <cell r="Y11">
            <v>7.2447999999999997</v>
          </cell>
          <cell r="Z11">
            <v>6.6360000000000001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84.596000000000004</v>
          </cell>
          <cell r="D12">
            <v>153.05500000000001</v>
          </cell>
          <cell r="E12">
            <v>109.13200000000001</v>
          </cell>
          <cell r="F12">
            <v>98.488</v>
          </cell>
          <cell r="G12">
            <v>1</v>
          </cell>
          <cell r="H12">
            <v>60</v>
          </cell>
          <cell r="I12">
            <v>108.5</v>
          </cell>
          <cell r="J12">
            <v>0.632000000000005</v>
          </cell>
          <cell r="K12">
            <v>30</v>
          </cell>
          <cell r="L12">
            <v>0</v>
          </cell>
          <cell r="M12">
            <v>0</v>
          </cell>
          <cell r="N12">
            <v>0</v>
          </cell>
          <cell r="P12">
            <v>30</v>
          </cell>
          <cell r="Q12">
            <v>30</v>
          </cell>
          <cell r="R12">
            <v>21.8264</v>
          </cell>
          <cell r="T12">
            <v>8.6357805226697941</v>
          </cell>
          <cell r="U12">
            <v>4.512333687644321</v>
          </cell>
          <cell r="X12">
            <v>22.4726</v>
          </cell>
          <cell r="Y12">
            <v>27.261200000000002</v>
          </cell>
          <cell r="Z12">
            <v>29.140999999999998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124.23699999999999</v>
          </cell>
          <cell r="D13">
            <v>191.58699999999999</v>
          </cell>
          <cell r="E13">
            <v>112.471</v>
          </cell>
          <cell r="F13">
            <v>201.82499999999999</v>
          </cell>
          <cell r="G13">
            <v>1</v>
          </cell>
          <cell r="H13">
            <v>60</v>
          </cell>
          <cell r="I13">
            <v>111</v>
          </cell>
          <cell r="J13">
            <v>1.4710000000000036</v>
          </cell>
          <cell r="K13">
            <v>80</v>
          </cell>
          <cell r="L13">
            <v>0</v>
          </cell>
          <cell r="M13">
            <v>0</v>
          </cell>
          <cell r="N13">
            <v>0</v>
          </cell>
          <cell r="R13">
            <v>22.494199999999999</v>
          </cell>
          <cell r="T13">
            <v>12.528785197962142</v>
          </cell>
          <cell r="U13">
            <v>8.972312862871318</v>
          </cell>
          <cell r="X13">
            <v>33.510000000000005</v>
          </cell>
          <cell r="Y13">
            <v>43.957000000000001</v>
          </cell>
          <cell r="Z13">
            <v>19.486999999999998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674.173</v>
          </cell>
          <cell r="D14">
            <v>236.77500000000001</v>
          </cell>
          <cell r="E14">
            <v>400.46100000000001</v>
          </cell>
          <cell r="F14">
            <v>413.303</v>
          </cell>
          <cell r="G14">
            <v>1</v>
          </cell>
          <cell r="H14">
            <v>60</v>
          </cell>
          <cell r="I14">
            <v>399.5</v>
          </cell>
          <cell r="J14">
            <v>0.96100000000001273</v>
          </cell>
          <cell r="K14">
            <v>100</v>
          </cell>
          <cell r="L14">
            <v>0</v>
          </cell>
          <cell r="M14">
            <v>0</v>
          </cell>
          <cell r="N14">
            <v>0</v>
          </cell>
          <cell r="P14">
            <v>50</v>
          </cell>
          <cell r="Q14">
            <v>120</v>
          </cell>
          <cell r="R14">
            <v>80.092200000000005</v>
          </cell>
          <cell r="T14">
            <v>8.5314549981146719</v>
          </cell>
          <cell r="U14">
            <v>5.1603402079103828</v>
          </cell>
          <cell r="X14">
            <v>87.32759999999999</v>
          </cell>
          <cell r="Y14">
            <v>93.952399999999997</v>
          </cell>
          <cell r="Z14">
            <v>113.25700000000001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1454</v>
          </cell>
          <cell r="D15">
            <v>13</v>
          </cell>
          <cell r="E15">
            <v>513</v>
          </cell>
          <cell r="F15">
            <v>939</v>
          </cell>
          <cell r="G15">
            <v>0.25</v>
          </cell>
          <cell r="H15">
            <v>120</v>
          </cell>
          <cell r="I15">
            <v>527</v>
          </cell>
          <cell r="J15">
            <v>-14</v>
          </cell>
          <cell r="K15">
            <v>0</v>
          </cell>
          <cell r="L15">
            <v>0</v>
          </cell>
          <cell r="M15">
            <v>400</v>
          </cell>
          <cell r="N15">
            <v>0</v>
          </cell>
          <cell r="R15">
            <v>102.6</v>
          </cell>
          <cell r="T15">
            <v>13.050682261208578</v>
          </cell>
          <cell r="U15">
            <v>9.1520467836257318</v>
          </cell>
          <cell r="X15">
            <v>78.400000000000006</v>
          </cell>
          <cell r="Y15">
            <v>107.8</v>
          </cell>
          <cell r="Z15">
            <v>111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34.073999999999998</v>
          </cell>
          <cell r="D16">
            <v>44.573</v>
          </cell>
          <cell r="E16">
            <v>42.98</v>
          </cell>
          <cell r="F16">
            <v>4.5010000000000003</v>
          </cell>
          <cell r="G16">
            <v>1</v>
          </cell>
          <cell r="H16">
            <v>30</v>
          </cell>
          <cell r="I16">
            <v>43.5</v>
          </cell>
          <cell r="J16">
            <v>-0.52000000000000313</v>
          </cell>
          <cell r="K16">
            <v>0</v>
          </cell>
          <cell r="L16">
            <v>0</v>
          </cell>
          <cell r="M16">
            <v>50</v>
          </cell>
          <cell r="N16">
            <v>0</v>
          </cell>
          <cell r="P16">
            <v>10</v>
          </cell>
          <cell r="R16">
            <v>8.5960000000000001</v>
          </cell>
          <cell r="T16">
            <v>7.5036063285248957</v>
          </cell>
          <cell r="U16">
            <v>0.5236156351791531</v>
          </cell>
          <cell r="X16">
            <v>7.1341999999999999</v>
          </cell>
          <cell r="Y16">
            <v>5.3315999999999999</v>
          </cell>
          <cell r="Z16">
            <v>0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38.658000000000001</v>
          </cell>
          <cell r="D17">
            <v>132.71199999999999</v>
          </cell>
          <cell r="E17">
            <v>71.515000000000001</v>
          </cell>
          <cell r="F17">
            <v>37.475999999999999</v>
          </cell>
          <cell r="G17">
            <v>1</v>
          </cell>
          <cell r="H17">
            <v>30</v>
          </cell>
          <cell r="I17">
            <v>75</v>
          </cell>
          <cell r="J17">
            <v>-3.4849999999999994</v>
          </cell>
          <cell r="K17">
            <v>10</v>
          </cell>
          <cell r="L17">
            <v>0</v>
          </cell>
          <cell r="M17">
            <v>30</v>
          </cell>
          <cell r="N17">
            <v>0</v>
          </cell>
          <cell r="P17">
            <v>20</v>
          </cell>
          <cell r="Q17">
            <v>20</v>
          </cell>
          <cell r="R17">
            <v>14.303000000000001</v>
          </cell>
          <cell r="T17">
            <v>8.2133818080123042</v>
          </cell>
          <cell r="U17">
            <v>2.6201496189610567</v>
          </cell>
          <cell r="X17">
            <v>13.969200000000001</v>
          </cell>
          <cell r="Y17">
            <v>15.140199999999998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96.382000000000005</v>
          </cell>
          <cell r="D18">
            <v>387.38</v>
          </cell>
          <cell r="E18">
            <v>102.38200000000001</v>
          </cell>
          <cell r="F18">
            <v>377.35500000000002</v>
          </cell>
          <cell r="G18">
            <v>1</v>
          </cell>
          <cell r="H18">
            <v>60</v>
          </cell>
          <cell r="I18">
            <v>105.4</v>
          </cell>
          <cell r="J18">
            <v>-3.0180000000000007</v>
          </cell>
          <cell r="K18">
            <v>100</v>
          </cell>
          <cell r="L18">
            <v>0</v>
          </cell>
          <cell r="M18">
            <v>0</v>
          </cell>
          <cell r="N18">
            <v>0</v>
          </cell>
          <cell r="O18">
            <v>200</v>
          </cell>
          <cell r="R18">
            <v>20.476400000000002</v>
          </cell>
          <cell r="T18">
            <v>23.312447500537203</v>
          </cell>
          <cell r="U18">
            <v>18.428776542751656</v>
          </cell>
          <cell r="X18">
            <v>14.4072</v>
          </cell>
          <cell r="Y18">
            <v>28.037400000000002</v>
          </cell>
          <cell r="Z18">
            <v>19.407</v>
          </cell>
          <cell r="AA18" t="str">
            <v>увел</v>
          </cell>
          <cell r="AB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-0.122</v>
          </cell>
          <cell r="D19">
            <v>150.43100000000001</v>
          </cell>
          <cell r="E19">
            <v>44.206000000000003</v>
          </cell>
          <cell r="F19">
            <v>80.262</v>
          </cell>
          <cell r="G19">
            <v>1</v>
          </cell>
          <cell r="H19">
            <v>60</v>
          </cell>
          <cell r="I19">
            <v>49.3</v>
          </cell>
          <cell r="J19">
            <v>-5.0939999999999941</v>
          </cell>
          <cell r="K19">
            <v>10</v>
          </cell>
          <cell r="L19">
            <v>0</v>
          </cell>
          <cell r="M19">
            <v>0</v>
          </cell>
          <cell r="N19">
            <v>0</v>
          </cell>
          <cell r="R19">
            <v>8.8412000000000006</v>
          </cell>
          <cell r="T19">
            <v>10.209247613446138</v>
          </cell>
          <cell r="U19">
            <v>9.0781794326561993</v>
          </cell>
          <cell r="X19">
            <v>6.0195999999999996</v>
          </cell>
          <cell r="Y19">
            <v>12.8536</v>
          </cell>
          <cell r="Z19">
            <v>9.4209999999999994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299.64499999999998</v>
          </cell>
          <cell r="D20">
            <v>330.73899999999998</v>
          </cell>
          <cell r="E20">
            <v>276.80900000000003</v>
          </cell>
          <cell r="F20">
            <v>313.08699999999999</v>
          </cell>
          <cell r="G20">
            <v>1</v>
          </cell>
          <cell r="H20">
            <v>45</v>
          </cell>
          <cell r="I20">
            <v>280.62</v>
          </cell>
          <cell r="J20">
            <v>-3.8109999999999786</v>
          </cell>
          <cell r="K20">
            <v>0</v>
          </cell>
          <cell r="L20">
            <v>0</v>
          </cell>
          <cell r="M20">
            <v>50</v>
          </cell>
          <cell r="N20">
            <v>0</v>
          </cell>
          <cell r="P20">
            <v>50</v>
          </cell>
          <cell r="Q20">
            <v>100</v>
          </cell>
          <cell r="R20">
            <v>55.361800000000002</v>
          </cell>
          <cell r="S20">
            <v>100</v>
          </cell>
          <cell r="T20">
            <v>11.074188339251975</v>
          </cell>
          <cell r="U20">
            <v>5.6552893872670325</v>
          </cell>
          <cell r="X20">
            <v>61.679400000000001</v>
          </cell>
          <cell r="Y20">
            <v>67.368600000000001</v>
          </cell>
          <cell r="Z20">
            <v>71.64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2107</v>
          </cell>
          <cell r="D21">
            <v>42</v>
          </cell>
          <cell r="E21">
            <v>725</v>
          </cell>
          <cell r="F21">
            <v>1403</v>
          </cell>
          <cell r="G21">
            <v>0.25</v>
          </cell>
          <cell r="H21">
            <v>120</v>
          </cell>
          <cell r="I21">
            <v>745</v>
          </cell>
          <cell r="J21">
            <v>-20</v>
          </cell>
          <cell r="K21">
            <v>0</v>
          </cell>
          <cell r="L21">
            <v>0</v>
          </cell>
          <cell r="M21">
            <v>600</v>
          </cell>
          <cell r="N21">
            <v>0</v>
          </cell>
          <cell r="R21">
            <v>145</v>
          </cell>
          <cell r="T21">
            <v>13.813793103448276</v>
          </cell>
          <cell r="U21">
            <v>9.6758620689655164</v>
          </cell>
          <cell r="X21">
            <v>109</v>
          </cell>
          <cell r="Y21">
            <v>149.80000000000001</v>
          </cell>
          <cell r="Z21">
            <v>106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462.34300000000002</v>
          </cell>
          <cell r="D22">
            <v>1168.0450000000001</v>
          </cell>
          <cell r="E22">
            <v>1102.242</v>
          </cell>
          <cell r="F22">
            <v>508.84399999999999</v>
          </cell>
          <cell r="G22">
            <v>1</v>
          </cell>
          <cell r="H22">
            <v>45</v>
          </cell>
          <cell r="I22">
            <v>1081.02</v>
          </cell>
          <cell r="J22">
            <v>21.22199999999998</v>
          </cell>
          <cell r="K22">
            <v>250</v>
          </cell>
          <cell r="L22">
            <v>0</v>
          </cell>
          <cell r="M22">
            <v>250</v>
          </cell>
          <cell r="N22">
            <v>200</v>
          </cell>
          <cell r="P22">
            <v>330</v>
          </cell>
          <cell r="Q22">
            <v>350</v>
          </cell>
          <cell r="R22">
            <v>220.44839999999999</v>
          </cell>
          <cell r="S22">
            <v>600</v>
          </cell>
          <cell r="T22">
            <v>11.289916370452225</v>
          </cell>
          <cell r="U22">
            <v>2.3082226951976064</v>
          </cell>
          <cell r="X22">
            <v>135.57139999999998</v>
          </cell>
          <cell r="Y22">
            <v>209.14180000000002</v>
          </cell>
          <cell r="Z22">
            <v>391.471</v>
          </cell>
          <cell r="AA22" t="str">
            <v>борд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974</v>
          </cell>
          <cell r="D23">
            <v>1462</v>
          </cell>
          <cell r="E23">
            <v>1669</v>
          </cell>
          <cell r="F23">
            <v>729</v>
          </cell>
          <cell r="G23">
            <v>0.12</v>
          </cell>
          <cell r="H23">
            <v>60</v>
          </cell>
          <cell r="I23">
            <v>1701</v>
          </cell>
          <cell r="J23">
            <v>-32</v>
          </cell>
          <cell r="K23">
            <v>400</v>
          </cell>
          <cell r="L23">
            <v>0</v>
          </cell>
          <cell r="M23">
            <v>1000</v>
          </cell>
          <cell r="N23">
            <v>0</v>
          </cell>
          <cell r="P23">
            <v>200</v>
          </cell>
          <cell r="Q23">
            <v>600</v>
          </cell>
          <cell r="R23">
            <v>333.8</v>
          </cell>
          <cell r="T23">
            <v>8.7747153984421811</v>
          </cell>
          <cell r="U23">
            <v>2.1839424805272616</v>
          </cell>
          <cell r="X23">
            <v>273</v>
          </cell>
          <cell r="Y23">
            <v>328</v>
          </cell>
          <cell r="Z23">
            <v>344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2616</v>
          </cell>
          <cell r="D24">
            <v>51</v>
          </cell>
          <cell r="E24">
            <v>815</v>
          </cell>
          <cell r="F24">
            <v>1821</v>
          </cell>
          <cell r="G24">
            <v>0.25</v>
          </cell>
          <cell r="H24">
            <v>120</v>
          </cell>
          <cell r="I24">
            <v>846</v>
          </cell>
          <cell r="J24">
            <v>-31</v>
          </cell>
          <cell r="K24">
            <v>0</v>
          </cell>
          <cell r="L24">
            <v>0</v>
          </cell>
          <cell r="M24">
            <v>400</v>
          </cell>
          <cell r="N24">
            <v>0</v>
          </cell>
          <cell r="R24">
            <v>163</v>
          </cell>
          <cell r="T24">
            <v>13.625766871165645</v>
          </cell>
          <cell r="U24">
            <v>11.171779141104295</v>
          </cell>
          <cell r="X24">
            <v>121.2</v>
          </cell>
          <cell r="Y24">
            <v>154.6</v>
          </cell>
          <cell r="Z24">
            <v>152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78.069999999999993</v>
          </cell>
          <cell r="D25">
            <v>440.03500000000003</v>
          </cell>
          <cell r="E25">
            <v>72.783000000000001</v>
          </cell>
          <cell r="F25">
            <v>301.36700000000002</v>
          </cell>
          <cell r="G25">
            <v>1</v>
          </cell>
          <cell r="H25">
            <v>120</v>
          </cell>
          <cell r="I25">
            <v>69.5</v>
          </cell>
          <cell r="J25">
            <v>3.2830000000000013</v>
          </cell>
          <cell r="K25">
            <v>0</v>
          </cell>
          <cell r="L25">
            <v>0</v>
          </cell>
          <cell r="M25">
            <v>200</v>
          </cell>
          <cell r="N25">
            <v>0</v>
          </cell>
          <cell r="R25">
            <v>14.5566</v>
          </cell>
          <cell r="T25">
            <v>34.442589615706964</v>
          </cell>
          <cell r="U25">
            <v>20.70311748622618</v>
          </cell>
          <cell r="X25">
            <v>9.9052000000000007</v>
          </cell>
          <cell r="Y25">
            <v>46.476399999999998</v>
          </cell>
          <cell r="Z25">
            <v>22.858000000000001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75.239999999999995</v>
          </cell>
          <cell r="D26">
            <v>99.813000000000002</v>
          </cell>
          <cell r="E26">
            <v>103.968</v>
          </cell>
          <cell r="F26">
            <v>35.406999999999996</v>
          </cell>
          <cell r="G26">
            <v>1</v>
          </cell>
          <cell r="H26">
            <v>45</v>
          </cell>
          <cell r="I26">
            <v>104.1</v>
          </cell>
          <cell r="J26">
            <v>-0.13199999999999079</v>
          </cell>
          <cell r="K26">
            <v>30</v>
          </cell>
          <cell r="L26">
            <v>0</v>
          </cell>
          <cell r="M26">
            <v>20</v>
          </cell>
          <cell r="N26">
            <v>0</v>
          </cell>
          <cell r="P26">
            <v>60</v>
          </cell>
          <cell r="Q26">
            <v>30</v>
          </cell>
          <cell r="R26">
            <v>20.793600000000001</v>
          </cell>
          <cell r="T26">
            <v>8.4356244228993518</v>
          </cell>
          <cell r="U26">
            <v>1.7027835487842411</v>
          </cell>
          <cell r="X26">
            <v>9.7401999999999997</v>
          </cell>
          <cell r="Y26">
            <v>22.537799999999997</v>
          </cell>
          <cell r="Z26">
            <v>31.603999999999999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398.38499999999999</v>
          </cell>
          <cell r="D27">
            <v>705.01599999999996</v>
          </cell>
          <cell r="E27">
            <v>386.07400000000001</v>
          </cell>
          <cell r="F27">
            <v>450.76</v>
          </cell>
          <cell r="G27">
            <v>1</v>
          </cell>
          <cell r="H27">
            <v>60</v>
          </cell>
          <cell r="I27">
            <v>389.1</v>
          </cell>
          <cell r="J27">
            <v>-3.0260000000000105</v>
          </cell>
          <cell r="K27">
            <v>100</v>
          </cell>
          <cell r="L27">
            <v>0</v>
          </cell>
          <cell r="M27">
            <v>0</v>
          </cell>
          <cell r="N27">
            <v>0</v>
          </cell>
          <cell r="Q27">
            <v>150</v>
          </cell>
          <cell r="R27">
            <v>77.214799999999997</v>
          </cell>
          <cell r="T27">
            <v>9.0754622170879156</v>
          </cell>
          <cell r="U27">
            <v>5.8377409512166061</v>
          </cell>
          <cell r="X27">
            <v>75.121200000000002</v>
          </cell>
          <cell r="Y27">
            <v>100.2594</v>
          </cell>
          <cell r="Z27">
            <v>77.41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201</v>
          </cell>
          <cell r="D28">
            <v>48</v>
          </cell>
          <cell r="E28">
            <v>220</v>
          </cell>
          <cell r="F28">
            <v>18</v>
          </cell>
          <cell r="G28">
            <v>0.22</v>
          </cell>
          <cell r="H28">
            <v>120</v>
          </cell>
          <cell r="I28">
            <v>655</v>
          </cell>
          <cell r="J28">
            <v>-435</v>
          </cell>
          <cell r="K28">
            <v>0</v>
          </cell>
          <cell r="L28">
            <v>0</v>
          </cell>
          <cell r="M28">
            <v>800</v>
          </cell>
          <cell r="N28">
            <v>0</v>
          </cell>
          <cell r="R28">
            <v>44</v>
          </cell>
          <cell r="T28">
            <v>18.59090909090909</v>
          </cell>
          <cell r="U28">
            <v>0.40909090909090912</v>
          </cell>
          <cell r="X28">
            <v>93.4</v>
          </cell>
          <cell r="Y28">
            <v>141.80000000000001</v>
          </cell>
          <cell r="Z28">
            <v>-1</v>
          </cell>
          <cell r="AA28">
            <v>0</v>
          </cell>
          <cell r="AB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239.065</v>
          </cell>
          <cell r="D29">
            <v>112.96899999999999</v>
          </cell>
          <cell r="E29">
            <v>182.72499999999999</v>
          </cell>
          <cell r="F29">
            <v>103.343</v>
          </cell>
          <cell r="G29">
            <v>1</v>
          </cell>
          <cell r="H29">
            <v>45</v>
          </cell>
          <cell r="I29">
            <v>180.2</v>
          </cell>
          <cell r="J29">
            <v>2.5250000000000057</v>
          </cell>
          <cell r="K29">
            <v>50</v>
          </cell>
          <cell r="L29">
            <v>0</v>
          </cell>
          <cell r="M29">
            <v>60</v>
          </cell>
          <cell r="N29">
            <v>0</v>
          </cell>
          <cell r="P29">
            <v>40</v>
          </cell>
          <cell r="Q29">
            <v>60</v>
          </cell>
          <cell r="R29">
            <v>36.545000000000002</v>
          </cell>
          <cell r="T29">
            <v>8.5741688329456842</v>
          </cell>
          <cell r="U29">
            <v>2.8278287043371186</v>
          </cell>
          <cell r="X29">
            <v>60.4</v>
          </cell>
          <cell r="Y29">
            <v>45.479199999999999</v>
          </cell>
          <cell r="Z29">
            <v>27.175999999999998</v>
          </cell>
          <cell r="AA29" t="str">
            <v>увел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216.529</v>
          </cell>
          <cell r="D30">
            <v>182.83199999999999</v>
          </cell>
          <cell r="E30">
            <v>227.84200000000001</v>
          </cell>
          <cell r="F30">
            <v>83.364999999999995</v>
          </cell>
          <cell r="G30">
            <v>1</v>
          </cell>
          <cell r="H30">
            <v>45</v>
          </cell>
          <cell r="I30">
            <v>230</v>
          </cell>
          <cell r="J30">
            <v>-2.157999999999987</v>
          </cell>
          <cell r="K30">
            <v>20</v>
          </cell>
          <cell r="L30">
            <v>0</v>
          </cell>
          <cell r="M30">
            <v>150</v>
          </cell>
          <cell r="N30">
            <v>0</v>
          </cell>
          <cell r="P30">
            <v>70</v>
          </cell>
          <cell r="Q30">
            <v>60</v>
          </cell>
          <cell r="R30">
            <v>45.568400000000004</v>
          </cell>
          <cell r="T30">
            <v>8.4129572247434616</v>
          </cell>
          <cell r="U30">
            <v>1.8294475996523905</v>
          </cell>
          <cell r="X30">
            <v>43.769400000000005</v>
          </cell>
          <cell r="Y30">
            <v>45.512599999999999</v>
          </cell>
          <cell r="Z30">
            <v>39.78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1050</v>
          </cell>
          <cell r="D31">
            <v>536</v>
          </cell>
          <cell r="E31">
            <v>814</v>
          </cell>
          <cell r="F31">
            <v>728</v>
          </cell>
          <cell r="G31">
            <v>0.4</v>
          </cell>
          <cell r="H31">
            <v>45</v>
          </cell>
          <cell r="I31">
            <v>858</v>
          </cell>
          <cell r="J31">
            <v>-44</v>
          </cell>
          <cell r="K31">
            <v>0</v>
          </cell>
          <cell r="L31">
            <v>0</v>
          </cell>
          <cell r="M31">
            <v>200</v>
          </cell>
          <cell r="N31">
            <v>0</v>
          </cell>
          <cell r="P31">
            <v>200</v>
          </cell>
          <cell r="Q31">
            <v>240</v>
          </cell>
          <cell r="R31">
            <v>162.80000000000001</v>
          </cell>
          <cell r="T31">
            <v>8.4029484029484021</v>
          </cell>
          <cell r="U31">
            <v>4.4717444717444712</v>
          </cell>
          <cell r="X31">
            <v>211</v>
          </cell>
          <cell r="Y31">
            <v>196</v>
          </cell>
          <cell r="Z31">
            <v>173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708.42499999999995</v>
          </cell>
          <cell r="D32">
            <v>3680.7939999999999</v>
          </cell>
          <cell r="E32">
            <v>2308</v>
          </cell>
          <cell r="F32">
            <v>1180</v>
          </cell>
          <cell r="G32">
            <v>1</v>
          </cell>
          <cell r="H32">
            <v>45</v>
          </cell>
          <cell r="I32">
            <v>2272.4</v>
          </cell>
          <cell r="J32">
            <v>35.599999999999909</v>
          </cell>
          <cell r="K32">
            <v>600</v>
          </cell>
          <cell r="L32">
            <v>1300</v>
          </cell>
          <cell r="M32">
            <v>500</v>
          </cell>
          <cell r="N32">
            <v>0</v>
          </cell>
          <cell r="O32">
            <v>450</v>
          </cell>
          <cell r="Q32">
            <v>600</v>
          </cell>
          <cell r="R32">
            <v>461.6</v>
          </cell>
          <cell r="S32">
            <v>500</v>
          </cell>
          <cell r="T32">
            <v>10.138648180242633</v>
          </cell>
          <cell r="U32">
            <v>2.5563258232235699</v>
          </cell>
          <cell r="X32">
            <v>334.8</v>
          </cell>
          <cell r="Y32">
            <v>520.4</v>
          </cell>
          <cell r="Z32">
            <v>378.09100000000001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573.38400000000001</v>
          </cell>
          <cell r="D33">
            <v>140.15700000000001</v>
          </cell>
          <cell r="E33">
            <v>501.63799999999998</v>
          </cell>
          <cell r="F33">
            <v>68.926000000000002</v>
          </cell>
          <cell r="G33">
            <v>1</v>
          </cell>
          <cell r="H33">
            <v>45</v>
          </cell>
          <cell r="I33">
            <v>475</v>
          </cell>
          <cell r="J33">
            <v>26.637999999999977</v>
          </cell>
          <cell r="K33">
            <v>0</v>
          </cell>
          <cell r="L33">
            <v>0</v>
          </cell>
          <cell r="M33">
            <v>350</v>
          </cell>
          <cell r="N33">
            <v>0</v>
          </cell>
          <cell r="P33">
            <v>200</v>
          </cell>
          <cell r="Q33">
            <v>200</v>
          </cell>
          <cell r="R33">
            <v>100.32759999999999</v>
          </cell>
          <cell r="T33">
            <v>8.1625195858367992</v>
          </cell>
          <cell r="U33">
            <v>0.68700935734533675</v>
          </cell>
          <cell r="X33">
            <v>95.563800000000001</v>
          </cell>
          <cell r="Y33">
            <v>73.842999999999989</v>
          </cell>
          <cell r="Z33">
            <v>105.033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-1</v>
          </cell>
          <cell r="D34">
            <v>273</v>
          </cell>
          <cell r="E34">
            <v>124</v>
          </cell>
          <cell r="F34">
            <v>138</v>
          </cell>
          <cell r="G34">
            <v>0.36</v>
          </cell>
          <cell r="H34">
            <v>45</v>
          </cell>
          <cell r="I34">
            <v>133</v>
          </cell>
          <cell r="J34">
            <v>-9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40</v>
          </cell>
          <cell r="Q34">
            <v>40</v>
          </cell>
          <cell r="R34">
            <v>24.8</v>
          </cell>
          <cell r="T34">
            <v>8.7903225806451619</v>
          </cell>
          <cell r="U34">
            <v>5.564516129032258</v>
          </cell>
          <cell r="X34">
            <v>19.600000000000001</v>
          </cell>
          <cell r="Y34">
            <v>34.799999999999997</v>
          </cell>
          <cell r="Z34">
            <v>36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456</v>
          </cell>
          <cell r="D35">
            <v>1008</v>
          </cell>
          <cell r="E35">
            <v>483</v>
          </cell>
          <cell r="F35">
            <v>974</v>
          </cell>
          <cell r="G35">
            <v>0.4</v>
          </cell>
          <cell r="H35">
            <v>60</v>
          </cell>
          <cell r="I35">
            <v>484</v>
          </cell>
          <cell r="J35">
            <v>-1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R35">
            <v>96.6</v>
          </cell>
          <cell r="T35">
            <v>10.082815734989648</v>
          </cell>
          <cell r="U35">
            <v>10.082815734989648</v>
          </cell>
          <cell r="X35">
            <v>26.6</v>
          </cell>
          <cell r="Y35">
            <v>113</v>
          </cell>
          <cell r="Z35">
            <v>54</v>
          </cell>
          <cell r="AA35" t="str">
            <v>костик</v>
          </cell>
          <cell r="AB35" t="str">
            <v>кос</v>
          </cell>
        </row>
        <row r="36">
          <cell r="A36" t="str">
            <v>6169 КАРБОНАД к/в с/н в/у 1/100*10_Х5 СТМ МФ  ОСТАНКИНО</v>
          </cell>
          <cell r="B36" t="str">
            <v>шт</v>
          </cell>
          <cell r="D36">
            <v>1000</v>
          </cell>
          <cell r="E36">
            <v>128</v>
          </cell>
          <cell r="F36">
            <v>872</v>
          </cell>
          <cell r="G36">
            <v>0</v>
          </cell>
          <cell r="H36" t="e">
            <v>#N/A</v>
          </cell>
          <cell r="I36">
            <v>128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R36">
            <v>25.6</v>
          </cell>
          <cell r="T36">
            <v>34.0625</v>
          </cell>
          <cell r="U36">
            <v>34.0625</v>
          </cell>
          <cell r="X36">
            <v>0</v>
          </cell>
          <cell r="Y36">
            <v>0</v>
          </cell>
          <cell r="Z36">
            <v>94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125</v>
          </cell>
          <cell r="D37">
            <v>762</v>
          </cell>
          <cell r="E37">
            <v>213</v>
          </cell>
          <cell r="F37">
            <v>154</v>
          </cell>
          <cell r="G37">
            <v>0.35</v>
          </cell>
          <cell r="H37">
            <v>45</v>
          </cell>
          <cell r="I37">
            <v>250</v>
          </cell>
          <cell r="J37">
            <v>-37</v>
          </cell>
          <cell r="K37">
            <v>40</v>
          </cell>
          <cell r="L37">
            <v>0</v>
          </cell>
          <cell r="M37">
            <v>200</v>
          </cell>
          <cell r="N37">
            <v>0</v>
          </cell>
          <cell r="R37">
            <v>42.6</v>
          </cell>
          <cell r="T37">
            <v>9.248826291079812</v>
          </cell>
          <cell r="U37">
            <v>3.6150234741784035</v>
          </cell>
          <cell r="X37">
            <v>42.8</v>
          </cell>
          <cell r="Y37">
            <v>62.6</v>
          </cell>
          <cell r="Z37">
            <v>69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42</v>
          </cell>
          <cell r="D38">
            <v>40</v>
          </cell>
          <cell r="E38">
            <v>73</v>
          </cell>
          <cell r="F38">
            <v>8</v>
          </cell>
          <cell r="G38">
            <v>0.35</v>
          </cell>
          <cell r="H38">
            <v>45</v>
          </cell>
          <cell r="I38">
            <v>165</v>
          </cell>
          <cell r="J38">
            <v>-92</v>
          </cell>
          <cell r="K38">
            <v>80</v>
          </cell>
          <cell r="L38">
            <v>0</v>
          </cell>
          <cell r="M38">
            <v>0</v>
          </cell>
          <cell r="N38">
            <v>0</v>
          </cell>
          <cell r="P38">
            <v>40</v>
          </cell>
          <cell r="R38">
            <v>14.6</v>
          </cell>
          <cell r="T38">
            <v>8.7671232876712324</v>
          </cell>
          <cell r="U38">
            <v>0.54794520547945202</v>
          </cell>
          <cell r="X38">
            <v>25.2</v>
          </cell>
          <cell r="Y38">
            <v>50.8</v>
          </cell>
          <cell r="Z38">
            <v>8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71</v>
          </cell>
          <cell r="D39">
            <v>245</v>
          </cell>
          <cell r="E39">
            <v>141</v>
          </cell>
          <cell r="F39">
            <v>170</v>
          </cell>
          <cell r="G39">
            <v>0.4</v>
          </cell>
          <cell r="H39">
            <v>45</v>
          </cell>
          <cell r="I39">
            <v>146</v>
          </cell>
          <cell r="J39">
            <v>-5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50</v>
          </cell>
          <cell r="Q39">
            <v>40</v>
          </cell>
          <cell r="R39">
            <v>28.2</v>
          </cell>
          <cell r="T39">
            <v>9.2198581560283692</v>
          </cell>
          <cell r="U39">
            <v>6.0283687943262416</v>
          </cell>
          <cell r="X39">
            <v>34.6</v>
          </cell>
          <cell r="Y39">
            <v>30.4</v>
          </cell>
          <cell r="Z39">
            <v>20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141</v>
          </cell>
          <cell r="D40">
            <v>767</v>
          </cell>
          <cell r="E40">
            <v>300</v>
          </cell>
          <cell r="F40">
            <v>603</v>
          </cell>
          <cell r="G40">
            <v>0.09</v>
          </cell>
          <cell r="H40" t="e">
            <v>#N/A</v>
          </cell>
          <cell r="I40">
            <v>305</v>
          </cell>
          <cell r="J40">
            <v>-5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R40">
            <v>60</v>
          </cell>
          <cell r="T40">
            <v>10.050000000000001</v>
          </cell>
          <cell r="U40">
            <v>10.050000000000001</v>
          </cell>
          <cell r="X40">
            <v>21</v>
          </cell>
          <cell r="Y40">
            <v>54.6</v>
          </cell>
          <cell r="Z40">
            <v>68</v>
          </cell>
          <cell r="AA40" t="str">
            <v>костик</v>
          </cell>
          <cell r="AB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856</v>
          </cell>
          <cell r="D41">
            <v>78</v>
          </cell>
          <cell r="E41">
            <v>274</v>
          </cell>
          <cell r="F41">
            <v>612</v>
          </cell>
          <cell r="G41">
            <v>0.6</v>
          </cell>
          <cell r="H41">
            <v>45</v>
          </cell>
          <cell r="I41">
            <v>322</v>
          </cell>
          <cell r="J41">
            <v>-48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R41">
            <v>54.8</v>
          </cell>
          <cell r="T41">
            <v>11.167883211678832</v>
          </cell>
          <cell r="U41">
            <v>11.167883211678832</v>
          </cell>
          <cell r="X41">
            <v>134.19999999999999</v>
          </cell>
          <cell r="Y41">
            <v>33.6</v>
          </cell>
          <cell r="Z41">
            <v>89</v>
          </cell>
          <cell r="AA41" t="str">
            <v>см кода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52</v>
          </cell>
          <cell r="D42">
            <v>834</v>
          </cell>
          <cell r="E42">
            <v>446</v>
          </cell>
          <cell r="F42">
            <v>402</v>
          </cell>
          <cell r="G42">
            <v>0.09</v>
          </cell>
          <cell r="H42" t="e">
            <v>#N/A</v>
          </cell>
          <cell r="I42">
            <v>483</v>
          </cell>
          <cell r="J42">
            <v>-37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200</v>
          </cell>
          <cell r="Q42">
            <v>160</v>
          </cell>
          <cell r="R42">
            <v>89.2</v>
          </cell>
          <cell r="T42">
            <v>8.5426008968609857</v>
          </cell>
          <cell r="U42">
            <v>4.506726457399103</v>
          </cell>
          <cell r="X42">
            <v>31</v>
          </cell>
          <cell r="Y42">
            <v>60.6</v>
          </cell>
          <cell r="Z42">
            <v>158</v>
          </cell>
          <cell r="AA42" t="str">
            <v>костик</v>
          </cell>
          <cell r="AB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-3</v>
          </cell>
          <cell r="D43">
            <v>319</v>
          </cell>
          <cell r="E43">
            <v>272</v>
          </cell>
          <cell r="F43">
            <v>8</v>
          </cell>
          <cell r="G43">
            <v>0.38</v>
          </cell>
          <cell r="H43">
            <v>45</v>
          </cell>
          <cell r="I43">
            <v>384</v>
          </cell>
          <cell r="J43">
            <v>-112</v>
          </cell>
          <cell r="K43">
            <v>80</v>
          </cell>
          <cell r="L43">
            <v>0</v>
          </cell>
          <cell r="M43">
            <v>80</v>
          </cell>
          <cell r="N43">
            <v>0</v>
          </cell>
          <cell r="P43">
            <v>240</v>
          </cell>
          <cell r="Q43">
            <v>120</v>
          </cell>
          <cell r="R43">
            <v>54.4</v>
          </cell>
          <cell r="T43">
            <v>9.7058823529411775</v>
          </cell>
          <cell r="U43">
            <v>0.14705882352941177</v>
          </cell>
          <cell r="X43">
            <v>14</v>
          </cell>
          <cell r="Y43">
            <v>33.4</v>
          </cell>
          <cell r="Z43">
            <v>36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230</v>
          </cell>
          <cell r="D44">
            <v>80</v>
          </cell>
          <cell r="E44">
            <v>128</v>
          </cell>
          <cell r="F44">
            <v>182</v>
          </cell>
          <cell r="G44">
            <v>0.4</v>
          </cell>
          <cell r="H44">
            <v>60</v>
          </cell>
          <cell r="I44">
            <v>128</v>
          </cell>
          <cell r="J44">
            <v>0</v>
          </cell>
          <cell r="K44">
            <v>40</v>
          </cell>
          <cell r="L44">
            <v>0</v>
          </cell>
          <cell r="M44">
            <v>0</v>
          </cell>
          <cell r="N44">
            <v>0</v>
          </cell>
          <cell r="R44">
            <v>25.6</v>
          </cell>
          <cell r="T44">
            <v>8.671875</v>
          </cell>
          <cell r="U44">
            <v>7.109375</v>
          </cell>
          <cell r="X44">
            <v>41.6</v>
          </cell>
          <cell r="Y44">
            <v>41.8</v>
          </cell>
          <cell r="Z44">
            <v>49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4.1029999999999998</v>
          </cell>
          <cell r="D45">
            <v>11.565</v>
          </cell>
          <cell r="E45">
            <v>5.2240000000000002</v>
          </cell>
          <cell r="F45">
            <v>5.2190000000000003</v>
          </cell>
          <cell r="G45">
            <v>1</v>
          </cell>
          <cell r="H45">
            <v>30</v>
          </cell>
          <cell r="I45">
            <v>5</v>
          </cell>
          <cell r="J45">
            <v>0.2240000000000002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R45">
            <v>1.0448</v>
          </cell>
          <cell r="T45">
            <v>4.9952143950995413</v>
          </cell>
          <cell r="U45">
            <v>4.9952143950995413</v>
          </cell>
          <cell r="X45">
            <v>2.7866</v>
          </cell>
          <cell r="Y45">
            <v>0.2918</v>
          </cell>
          <cell r="Z45">
            <v>0</v>
          </cell>
          <cell r="AA45" t="str">
            <v>увел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327</v>
          </cell>
          <cell r="D46">
            <v>246</v>
          </cell>
          <cell r="E46">
            <v>309</v>
          </cell>
          <cell r="F46">
            <v>260</v>
          </cell>
          <cell r="G46">
            <v>0.4</v>
          </cell>
          <cell r="H46">
            <v>60</v>
          </cell>
          <cell r="I46">
            <v>313</v>
          </cell>
          <cell r="J46">
            <v>-4</v>
          </cell>
          <cell r="K46">
            <v>80</v>
          </cell>
          <cell r="L46">
            <v>0</v>
          </cell>
          <cell r="M46">
            <v>80</v>
          </cell>
          <cell r="N46">
            <v>0</v>
          </cell>
          <cell r="P46">
            <v>40</v>
          </cell>
          <cell r="Q46">
            <v>80</v>
          </cell>
          <cell r="R46">
            <v>61.8</v>
          </cell>
          <cell r="T46">
            <v>8.7378640776699026</v>
          </cell>
          <cell r="U46">
            <v>4.2071197411003238</v>
          </cell>
          <cell r="X46">
            <v>74.599999999999994</v>
          </cell>
          <cell r="Y46">
            <v>79.8</v>
          </cell>
          <cell r="Z46">
            <v>89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134</v>
          </cell>
          <cell r="D47">
            <v>1113</v>
          </cell>
          <cell r="E47">
            <v>605</v>
          </cell>
          <cell r="F47">
            <v>631</v>
          </cell>
          <cell r="G47">
            <v>0.3</v>
          </cell>
          <cell r="H47">
            <v>45</v>
          </cell>
          <cell r="I47">
            <v>608</v>
          </cell>
          <cell r="J47">
            <v>-3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240</v>
          </cell>
          <cell r="Q47">
            <v>240</v>
          </cell>
          <cell r="R47">
            <v>121</v>
          </cell>
          <cell r="T47">
            <v>9.1818181818181817</v>
          </cell>
          <cell r="U47">
            <v>5.214876033057851</v>
          </cell>
          <cell r="X47">
            <v>69.2</v>
          </cell>
          <cell r="Y47">
            <v>103.8</v>
          </cell>
          <cell r="Z47">
            <v>183</v>
          </cell>
          <cell r="AA47">
            <v>0</v>
          </cell>
          <cell r="AB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1922</v>
          </cell>
          <cell r="D48">
            <v>932</v>
          </cell>
          <cell r="E48">
            <v>2042</v>
          </cell>
          <cell r="F48">
            <v>784</v>
          </cell>
          <cell r="G48">
            <v>0.27</v>
          </cell>
          <cell r="H48">
            <v>45</v>
          </cell>
          <cell r="I48">
            <v>2055</v>
          </cell>
          <cell r="J48">
            <v>-13</v>
          </cell>
          <cell r="K48">
            <v>600</v>
          </cell>
          <cell r="L48">
            <v>0</v>
          </cell>
          <cell r="M48">
            <v>900</v>
          </cell>
          <cell r="N48">
            <v>0</v>
          </cell>
          <cell r="P48">
            <v>600</v>
          </cell>
          <cell r="Q48">
            <v>600</v>
          </cell>
          <cell r="R48">
            <v>408.4</v>
          </cell>
          <cell r="T48">
            <v>8.5308521057786493</v>
          </cell>
          <cell r="U48">
            <v>1.9196865817825661</v>
          </cell>
          <cell r="X48">
            <v>388.4</v>
          </cell>
          <cell r="Y48">
            <v>403.6</v>
          </cell>
          <cell r="Z48">
            <v>422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шт</v>
          </cell>
          <cell r="G49">
            <v>1</v>
          </cell>
          <cell r="I49">
            <v>11.3</v>
          </cell>
          <cell r="J49">
            <v>-11.3</v>
          </cell>
          <cell r="K49">
            <v>10</v>
          </cell>
          <cell r="L49">
            <v>0</v>
          </cell>
          <cell r="M49">
            <v>50</v>
          </cell>
          <cell r="N49">
            <v>50</v>
          </cell>
          <cell r="R49">
            <v>0</v>
          </cell>
          <cell r="T49" t="e">
            <v>#DIV/0!</v>
          </cell>
          <cell r="U49" t="e">
            <v>#DIV/0!</v>
          </cell>
          <cell r="X49">
            <v>6.3178000000000001</v>
          </cell>
          <cell r="Y49">
            <v>4.9159999999999995</v>
          </cell>
          <cell r="Z49">
            <v>0</v>
          </cell>
          <cell r="AA49" t="str">
            <v>костик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-13</v>
          </cell>
          <cell r="D50">
            <v>254</v>
          </cell>
          <cell r="E50">
            <v>108</v>
          </cell>
          <cell r="F50">
            <v>124</v>
          </cell>
          <cell r="G50">
            <v>0.35</v>
          </cell>
          <cell r="H50">
            <v>45</v>
          </cell>
          <cell r="I50">
            <v>127</v>
          </cell>
          <cell r="J50">
            <v>-19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40</v>
          </cell>
          <cell r="Q50">
            <v>40</v>
          </cell>
          <cell r="R50">
            <v>21.6</v>
          </cell>
          <cell r="T50">
            <v>9.4444444444444446</v>
          </cell>
          <cell r="U50">
            <v>5.7407407407407405</v>
          </cell>
          <cell r="X50">
            <v>17</v>
          </cell>
          <cell r="Y50">
            <v>29.4</v>
          </cell>
          <cell r="Z50">
            <v>43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270.75400000000002</v>
          </cell>
          <cell r="D51">
            <v>155.36799999999999</v>
          </cell>
          <cell r="E51">
            <v>261.93200000000002</v>
          </cell>
          <cell r="F51">
            <v>78.554000000000002</v>
          </cell>
          <cell r="G51">
            <v>1</v>
          </cell>
          <cell r="H51">
            <v>45</v>
          </cell>
          <cell r="I51">
            <v>250.9</v>
          </cell>
          <cell r="J51">
            <v>11.032000000000011</v>
          </cell>
          <cell r="K51">
            <v>50</v>
          </cell>
          <cell r="L51">
            <v>0</v>
          </cell>
          <cell r="M51">
            <v>80</v>
          </cell>
          <cell r="N51">
            <v>0</v>
          </cell>
          <cell r="P51">
            <v>120</v>
          </cell>
          <cell r="Q51">
            <v>120</v>
          </cell>
          <cell r="R51">
            <v>52.386400000000002</v>
          </cell>
          <cell r="T51">
            <v>8.5624131453965138</v>
          </cell>
          <cell r="U51">
            <v>1.4995113235496236</v>
          </cell>
          <cell r="X51">
            <v>52.990400000000001</v>
          </cell>
          <cell r="Y51">
            <v>48.191600000000001</v>
          </cell>
          <cell r="Z51">
            <v>64.356999999999999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451</v>
          </cell>
          <cell r="D52">
            <v>421</v>
          </cell>
          <cell r="E52">
            <v>605</v>
          </cell>
          <cell r="F52">
            <v>251</v>
          </cell>
          <cell r="G52">
            <v>0.4</v>
          </cell>
          <cell r="H52">
            <v>60</v>
          </cell>
          <cell r="I52">
            <v>623</v>
          </cell>
          <cell r="J52">
            <v>-18</v>
          </cell>
          <cell r="K52">
            <v>120</v>
          </cell>
          <cell r="L52">
            <v>0</v>
          </cell>
          <cell r="M52">
            <v>280</v>
          </cell>
          <cell r="N52">
            <v>0</v>
          </cell>
          <cell r="P52">
            <v>200</v>
          </cell>
          <cell r="Q52">
            <v>200</v>
          </cell>
          <cell r="R52">
            <v>121</v>
          </cell>
          <cell r="T52">
            <v>8.6859504132231411</v>
          </cell>
          <cell r="U52">
            <v>2.0743801652892562</v>
          </cell>
          <cell r="X52">
            <v>106</v>
          </cell>
          <cell r="Y52">
            <v>123.4</v>
          </cell>
          <cell r="Z52">
            <v>104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4493</v>
          </cell>
          <cell r="D53">
            <v>8944</v>
          </cell>
          <cell r="E53">
            <v>7639</v>
          </cell>
          <cell r="F53">
            <v>5691</v>
          </cell>
          <cell r="G53">
            <v>0.4</v>
          </cell>
          <cell r="H53">
            <v>60</v>
          </cell>
          <cell r="I53">
            <v>7737</v>
          </cell>
          <cell r="J53">
            <v>-98</v>
          </cell>
          <cell r="K53">
            <v>2000</v>
          </cell>
          <cell r="L53">
            <v>0</v>
          </cell>
          <cell r="M53">
            <v>4600</v>
          </cell>
          <cell r="N53">
            <v>0</v>
          </cell>
          <cell r="O53">
            <v>0</v>
          </cell>
          <cell r="Q53">
            <v>1400</v>
          </cell>
          <cell r="R53">
            <v>1527.8</v>
          </cell>
          <cell r="S53">
            <v>4200</v>
          </cell>
          <cell r="T53">
            <v>11.710302395601518</v>
          </cell>
          <cell r="U53">
            <v>3.7249640005236286</v>
          </cell>
          <cell r="X53">
            <v>1481.2</v>
          </cell>
          <cell r="Y53">
            <v>1902.8</v>
          </cell>
          <cell r="Z53">
            <v>1882</v>
          </cell>
          <cell r="AA53" t="str">
            <v>м1800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1504</v>
          </cell>
          <cell r="D54">
            <v>1467</v>
          </cell>
          <cell r="E54">
            <v>1897</v>
          </cell>
          <cell r="F54">
            <v>1024</v>
          </cell>
          <cell r="G54">
            <v>0.4</v>
          </cell>
          <cell r="H54">
            <v>60</v>
          </cell>
          <cell r="I54">
            <v>1937</v>
          </cell>
          <cell r="J54">
            <v>-40</v>
          </cell>
          <cell r="K54">
            <v>240</v>
          </cell>
          <cell r="L54">
            <v>0</v>
          </cell>
          <cell r="M54">
            <v>880</v>
          </cell>
          <cell r="N54">
            <v>0</v>
          </cell>
          <cell r="P54">
            <v>600</v>
          </cell>
          <cell r="Q54">
            <v>600</v>
          </cell>
          <cell r="R54">
            <v>379.4</v>
          </cell>
          <cell r="S54">
            <v>1000</v>
          </cell>
          <cell r="T54">
            <v>11.449657353716395</v>
          </cell>
          <cell r="U54">
            <v>2.6989984185556142</v>
          </cell>
          <cell r="X54">
            <v>388.4</v>
          </cell>
          <cell r="Y54">
            <v>403.6</v>
          </cell>
          <cell r="Z54">
            <v>401</v>
          </cell>
          <cell r="AA54">
            <v>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3931</v>
          </cell>
          <cell r="D55">
            <v>2300</v>
          </cell>
          <cell r="E55">
            <v>4060</v>
          </cell>
          <cell r="F55">
            <v>2094</v>
          </cell>
          <cell r="G55">
            <v>0.4</v>
          </cell>
          <cell r="H55">
            <v>60</v>
          </cell>
          <cell r="I55">
            <v>4112</v>
          </cell>
          <cell r="J55">
            <v>-52</v>
          </cell>
          <cell r="K55">
            <v>800</v>
          </cell>
          <cell r="L55">
            <v>0</v>
          </cell>
          <cell r="M55">
            <v>2200</v>
          </cell>
          <cell r="N55">
            <v>1000</v>
          </cell>
          <cell r="O55">
            <v>0</v>
          </cell>
          <cell r="Q55">
            <v>1200</v>
          </cell>
          <cell r="R55">
            <v>812</v>
          </cell>
          <cell r="S55">
            <v>2200</v>
          </cell>
          <cell r="T55">
            <v>11.692118226600986</v>
          </cell>
          <cell r="U55">
            <v>2.5788177339901477</v>
          </cell>
          <cell r="X55">
            <v>841.8</v>
          </cell>
          <cell r="Y55">
            <v>874.6</v>
          </cell>
          <cell r="Z55">
            <v>801</v>
          </cell>
          <cell r="AA55" t="str">
            <v>м1000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574</v>
          </cell>
          <cell r="D56">
            <v>1687</v>
          </cell>
          <cell r="E56">
            <v>1513</v>
          </cell>
          <cell r="F56">
            <v>729</v>
          </cell>
          <cell r="G56">
            <v>0.35</v>
          </cell>
          <cell r="H56">
            <v>60</v>
          </cell>
          <cell r="I56">
            <v>1519</v>
          </cell>
          <cell r="J56">
            <v>-6</v>
          </cell>
          <cell r="K56">
            <v>280</v>
          </cell>
          <cell r="L56">
            <v>0</v>
          </cell>
          <cell r="M56">
            <v>880</v>
          </cell>
          <cell r="N56">
            <v>0</v>
          </cell>
          <cell r="P56">
            <v>400</v>
          </cell>
          <cell r="Q56">
            <v>400</v>
          </cell>
          <cell r="R56">
            <v>302.60000000000002</v>
          </cell>
          <cell r="S56">
            <v>600</v>
          </cell>
          <cell r="T56">
            <v>10.869134170522141</v>
          </cell>
          <cell r="U56">
            <v>2.4091209517514871</v>
          </cell>
          <cell r="X56">
            <v>228.6</v>
          </cell>
          <cell r="Y56">
            <v>314.60000000000002</v>
          </cell>
          <cell r="Z56">
            <v>349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225</v>
          </cell>
          <cell r="D57">
            <v>383</v>
          </cell>
          <cell r="E57">
            <v>453</v>
          </cell>
          <cell r="F57">
            <v>96</v>
          </cell>
          <cell r="G57">
            <v>0.3</v>
          </cell>
          <cell r="H57">
            <v>45</v>
          </cell>
          <cell r="I57">
            <v>509</v>
          </cell>
          <cell r="J57">
            <v>-56</v>
          </cell>
          <cell r="K57">
            <v>80</v>
          </cell>
          <cell r="L57">
            <v>0</v>
          </cell>
          <cell r="M57">
            <v>120</v>
          </cell>
          <cell r="N57">
            <v>0</v>
          </cell>
          <cell r="P57">
            <v>240</v>
          </cell>
          <cell r="Q57">
            <v>240</v>
          </cell>
          <cell r="R57">
            <v>90.6</v>
          </cell>
          <cell r="T57">
            <v>8.5651214128035331</v>
          </cell>
          <cell r="U57">
            <v>1.0596026490066226</v>
          </cell>
          <cell r="X57">
            <v>86.8</v>
          </cell>
          <cell r="Y57">
            <v>95.2</v>
          </cell>
          <cell r="Z57">
            <v>118</v>
          </cell>
          <cell r="AA57" t="str">
            <v>м160</v>
          </cell>
          <cell r="AB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592</v>
          </cell>
          <cell r="D58">
            <v>889</v>
          </cell>
          <cell r="E58">
            <v>957</v>
          </cell>
          <cell r="F58">
            <v>500</v>
          </cell>
          <cell r="G58">
            <v>0.1</v>
          </cell>
          <cell r="H58">
            <v>60</v>
          </cell>
          <cell r="I58">
            <v>978</v>
          </cell>
          <cell r="J58">
            <v>-21</v>
          </cell>
          <cell r="K58">
            <v>140</v>
          </cell>
          <cell r="L58">
            <v>0</v>
          </cell>
          <cell r="M58">
            <v>560</v>
          </cell>
          <cell r="N58">
            <v>0</v>
          </cell>
          <cell r="P58">
            <v>140</v>
          </cell>
          <cell r="Q58">
            <v>280</v>
          </cell>
          <cell r="R58">
            <v>191.4</v>
          </cell>
          <cell r="T58">
            <v>8.4639498432601883</v>
          </cell>
          <cell r="U58">
            <v>2.6123301985370948</v>
          </cell>
          <cell r="X58">
            <v>178.6</v>
          </cell>
          <cell r="Y58">
            <v>193</v>
          </cell>
          <cell r="Z58">
            <v>162</v>
          </cell>
          <cell r="AA58" t="str">
            <v>костик</v>
          </cell>
          <cell r="AB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362</v>
          </cell>
          <cell r="D59">
            <v>870</v>
          </cell>
          <cell r="E59">
            <v>735</v>
          </cell>
          <cell r="F59">
            <v>476</v>
          </cell>
          <cell r="G59">
            <v>0.1</v>
          </cell>
          <cell r="H59">
            <v>60</v>
          </cell>
          <cell r="I59">
            <v>759</v>
          </cell>
          <cell r="J59">
            <v>-24</v>
          </cell>
          <cell r="K59">
            <v>0</v>
          </cell>
          <cell r="L59">
            <v>0</v>
          </cell>
          <cell r="M59">
            <v>280</v>
          </cell>
          <cell r="N59">
            <v>0</v>
          </cell>
          <cell r="P59">
            <v>280</v>
          </cell>
          <cell r="Q59">
            <v>280</v>
          </cell>
          <cell r="R59">
            <v>147</v>
          </cell>
          <cell r="T59">
            <v>8.9523809523809526</v>
          </cell>
          <cell r="U59">
            <v>3.2380952380952381</v>
          </cell>
          <cell r="X59">
            <v>129.6</v>
          </cell>
          <cell r="Y59">
            <v>154.4</v>
          </cell>
          <cell r="Z59">
            <v>183</v>
          </cell>
          <cell r="AA59" t="str">
            <v>костик</v>
          </cell>
          <cell r="AB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142</v>
          </cell>
          <cell r="D60">
            <v>275</v>
          </cell>
          <cell r="E60">
            <v>313</v>
          </cell>
          <cell r="F60">
            <v>101</v>
          </cell>
          <cell r="G60">
            <v>0.4</v>
          </cell>
          <cell r="H60">
            <v>30</v>
          </cell>
          <cell r="I60">
            <v>316</v>
          </cell>
          <cell r="J60">
            <v>-3</v>
          </cell>
          <cell r="K60">
            <v>60</v>
          </cell>
          <cell r="L60">
            <v>0</v>
          </cell>
          <cell r="M60">
            <v>120</v>
          </cell>
          <cell r="N60">
            <v>0</v>
          </cell>
          <cell r="P60">
            <v>120</v>
          </cell>
          <cell r="Q60">
            <v>120</v>
          </cell>
          <cell r="R60">
            <v>62.6</v>
          </cell>
          <cell r="T60">
            <v>8.3226837060702881</v>
          </cell>
          <cell r="U60">
            <v>1.6134185303514377</v>
          </cell>
          <cell r="X60">
            <v>48.6</v>
          </cell>
          <cell r="Y60">
            <v>57.8</v>
          </cell>
          <cell r="Z60">
            <v>72</v>
          </cell>
          <cell r="AA60" t="str">
            <v>костик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389.411</v>
          </cell>
          <cell r="D61">
            <v>302.702</v>
          </cell>
          <cell r="E61">
            <v>433.173</v>
          </cell>
          <cell r="F61">
            <v>136.18799999999999</v>
          </cell>
          <cell r="G61">
            <v>1</v>
          </cell>
          <cell r="H61">
            <v>45</v>
          </cell>
          <cell r="I61">
            <v>444</v>
          </cell>
          <cell r="J61">
            <v>-10.826999999999998</v>
          </cell>
          <cell r="K61">
            <v>100</v>
          </cell>
          <cell r="L61">
            <v>0</v>
          </cell>
          <cell r="M61">
            <v>150</v>
          </cell>
          <cell r="N61">
            <v>0</v>
          </cell>
          <cell r="P61">
            <v>200</v>
          </cell>
          <cell r="Q61">
            <v>150</v>
          </cell>
          <cell r="R61">
            <v>86.634600000000006</v>
          </cell>
          <cell r="T61">
            <v>8.4976210428627823</v>
          </cell>
          <cell r="U61">
            <v>1.5719816332042853</v>
          </cell>
          <cell r="X61">
            <v>80.548400000000001</v>
          </cell>
          <cell r="Y61">
            <v>81.639399999999995</v>
          </cell>
          <cell r="Z61">
            <v>91.554000000000002</v>
          </cell>
          <cell r="AA61" t="e">
            <v>#N/A</v>
          </cell>
          <cell r="AB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22</v>
          </cell>
          <cell r="D62">
            <v>1485</v>
          </cell>
          <cell r="E62">
            <v>756</v>
          </cell>
          <cell r="F62">
            <v>608</v>
          </cell>
          <cell r="G62">
            <v>0.28000000000000003</v>
          </cell>
          <cell r="H62">
            <v>45</v>
          </cell>
          <cell r="I62">
            <v>890</v>
          </cell>
          <cell r="J62">
            <v>-134</v>
          </cell>
          <cell r="K62">
            <v>200</v>
          </cell>
          <cell r="L62">
            <v>0</v>
          </cell>
          <cell r="M62">
            <v>120</v>
          </cell>
          <cell r="N62">
            <v>0</v>
          </cell>
          <cell r="P62">
            <v>120</v>
          </cell>
          <cell r="Q62">
            <v>240</v>
          </cell>
          <cell r="R62">
            <v>151.19999999999999</v>
          </cell>
          <cell r="T62">
            <v>8.518518518518519</v>
          </cell>
          <cell r="U62">
            <v>4.0211640211640214</v>
          </cell>
          <cell r="X62">
            <v>121.2</v>
          </cell>
          <cell r="Y62">
            <v>195.6</v>
          </cell>
          <cell r="Z62">
            <v>178</v>
          </cell>
          <cell r="AA62" t="str">
            <v>костик</v>
          </cell>
          <cell r="AB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25.462</v>
          </cell>
          <cell r="D63">
            <v>90.21</v>
          </cell>
          <cell r="E63">
            <v>55.137999999999998</v>
          </cell>
          <cell r="F63">
            <v>58.389000000000003</v>
          </cell>
          <cell r="G63">
            <v>1</v>
          </cell>
          <cell r="H63">
            <v>45</v>
          </cell>
          <cell r="I63">
            <v>54</v>
          </cell>
          <cell r="J63">
            <v>1.1379999999999981</v>
          </cell>
          <cell r="K63">
            <v>20</v>
          </cell>
          <cell r="L63">
            <v>0</v>
          </cell>
          <cell r="M63">
            <v>40</v>
          </cell>
          <cell r="N63">
            <v>0</v>
          </cell>
          <cell r="R63">
            <v>11.0276</v>
          </cell>
          <cell r="T63">
            <v>10.735699517574089</v>
          </cell>
          <cell r="U63">
            <v>5.2948057600928582</v>
          </cell>
          <cell r="X63">
            <v>11.886799999999999</v>
          </cell>
          <cell r="Y63">
            <v>15.891</v>
          </cell>
          <cell r="Z63">
            <v>18.187999999999999</v>
          </cell>
          <cell r="AA63" t="str">
            <v>магаз</v>
          </cell>
          <cell r="AB63" t="e">
            <v>#N/A</v>
          </cell>
        </row>
        <row r="64">
          <cell r="A64" t="str">
            <v>6589 МОЛОЧНЫЕ ГОСТ СН сос п/о мгс 0.41кг 10шт  ОСТАНКИНО</v>
          </cell>
          <cell r="B64" t="str">
            <v>шт</v>
          </cell>
          <cell r="C64">
            <v>186</v>
          </cell>
          <cell r="D64">
            <v>115</v>
          </cell>
          <cell r="E64">
            <v>227</v>
          </cell>
          <cell r="F64">
            <v>66</v>
          </cell>
          <cell r="G64">
            <v>0.41</v>
          </cell>
          <cell r="H64">
            <v>45</v>
          </cell>
          <cell r="I64">
            <v>234</v>
          </cell>
          <cell r="J64">
            <v>-7</v>
          </cell>
          <cell r="K64">
            <v>50</v>
          </cell>
          <cell r="L64">
            <v>0</v>
          </cell>
          <cell r="M64">
            <v>80</v>
          </cell>
          <cell r="N64">
            <v>0</v>
          </cell>
          <cell r="P64">
            <v>80</v>
          </cell>
          <cell r="Q64">
            <v>100</v>
          </cell>
          <cell r="R64">
            <v>45.4</v>
          </cell>
          <cell r="T64">
            <v>8.2819383259911898</v>
          </cell>
          <cell r="U64">
            <v>1.4537444933920705</v>
          </cell>
          <cell r="X64">
            <v>34.200000000000003</v>
          </cell>
          <cell r="Y64">
            <v>51.6</v>
          </cell>
          <cell r="Z64">
            <v>43</v>
          </cell>
          <cell r="AA64" t="str">
            <v>костик</v>
          </cell>
          <cell r="AB64" t="e">
            <v>#N/A</v>
          </cell>
        </row>
        <row r="65">
          <cell r="A65" t="str">
            <v>6590 СЛИВОЧНЫЕ СН сос п/о мгс 0.41кг 10шт.  ОСТАНКИНО</v>
          </cell>
          <cell r="B65" t="str">
            <v>шт</v>
          </cell>
          <cell r="C65">
            <v>71</v>
          </cell>
          <cell r="D65">
            <v>793</v>
          </cell>
          <cell r="E65">
            <v>501</v>
          </cell>
          <cell r="F65">
            <v>350</v>
          </cell>
          <cell r="G65">
            <v>0.41</v>
          </cell>
          <cell r="H65">
            <v>45</v>
          </cell>
          <cell r="I65">
            <v>510</v>
          </cell>
          <cell r="J65">
            <v>-9</v>
          </cell>
          <cell r="K65">
            <v>150</v>
          </cell>
          <cell r="L65">
            <v>0</v>
          </cell>
          <cell r="M65">
            <v>140</v>
          </cell>
          <cell r="N65">
            <v>0</v>
          </cell>
          <cell r="P65">
            <v>40</v>
          </cell>
          <cell r="Q65">
            <v>150</v>
          </cell>
          <cell r="R65">
            <v>100.2</v>
          </cell>
          <cell r="T65">
            <v>8.2834331337325349</v>
          </cell>
          <cell r="U65">
            <v>3.4930139720558881</v>
          </cell>
          <cell r="X65">
            <v>81.599999999999994</v>
          </cell>
          <cell r="Y65">
            <v>124.8</v>
          </cell>
          <cell r="Z65">
            <v>114</v>
          </cell>
          <cell r="AA65" t="str">
            <v>магаз</v>
          </cell>
          <cell r="AB65" t="e">
            <v>#N/A</v>
          </cell>
        </row>
        <row r="66">
          <cell r="A66" t="str">
            <v>6592 ДОКТОРСКАЯ СН вар п/о  ОСТАНКИНО</v>
          </cell>
          <cell r="B66" t="str">
            <v>кг</v>
          </cell>
          <cell r="C66">
            <v>51.543999999999997</v>
          </cell>
          <cell r="D66">
            <v>53.764000000000003</v>
          </cell>
          <cell r="E66">
            <v>47.329000000000001</v>
          </cell>
          <cell r="F66">
            <v>56.613</v>
          </cell>
          <cell r="G66">
            <v>1</v>
          </cell>
          <cell r="H66">
            <v>60</v>
          </cell>
          <cell r="I66">
            <v>46.7</v>
          </cell>
          <cell r="J66">
            <v>0.62899999999999778</v>
          </cell>
          <cell r="K66">
            <v>0</v>
          </cell>
          <cell r="L66">
            <v>0</v>
          </cell>
          <cell r="M66">
            <v>20</v>
          </cell>
          <cell r="N66">
            <v>0</v>
          </cell>
          <cell r="Q66">
            <v>20</v>
          </cell>
          <cell r="R66">
            <v>9.4657999999999998</v>
          </cell>
          <cell r="T66">
            <v>10.206532992457056</v>
          </cell>
          <cell r="U66">
            <v>5.9807940163536095</v>
          </cell>
          <cell r="X66">
            <v>11.6692</v>
          </cell>
          <cell r="Y66">
            <v>12.993600000000001</v>
          </cell>
          <cell r="Z66">
            <v>1.9610000000000001</v>
          </cell>
          <cell r="AA66" t="str">
            <v>костик</v>
          </cell>
          <cell r="AB66" t="e">
            <v>#N/A</v>
          </cell>
        </row>
        <row r="67">
          <cell r="A67" t="str">
            <v>6593 ДОКТОРСКАЯ СН вар п/о 0.45кг 8шт.  ОСТАНКИНО</v>
          </cell>
          <cell r="B67" t="str">
            <v>шт</v>
          </cell>
          <cell r="C67">
            <v>6</v>
          </cell>
          <cell r="D67">
            <v>494</v>
          </cell>
          <cell r="E67">
            <v>233</v>
          </cell>
          <cell r="F67">
            <v>259</v>
          </cell>
          <cell r="G67">
            <v>0.45</v>
          </cell>
          <cell r="H67">
            <v>60</v>
          </cell>
          <cell r="I67">
            <v>261</v>
          </cell>
          <cell r="J67">
            <v>-28</v>
          </cell>
          <cell r="K67">
            <v>80</v>
          </cell>
          <cell r="L67">
            <v>0</v>
          </cell>
          <cell r="M67">
            <v>0</v>
          </cell>
          <cell r="N67">
            <v>0</v>
          </cell>
          <cell r="Q67">
            <v>80</v>
          </cell>
          <cell r="R67">
            <v>46.6</v>
          </cell>
          <cell r="T67">
            <v>8.9914163090128749</v>
          </cell>
          <cell r="U67">
            <v>5.5579399141630903</v>
          </cell>
          <cell r="X67">
            <v>37.6</v>
          </cell>
          <cell r="Y67">
            <v>70.400000000000006</v>
          </cell>
          <cell r="Z67">
            <v>34</v>
          </cell>
          <cell r="AA67" t="str">
            <v>магаз</v>
          </cell>
          <cell r="AB67" t="e">
            <v>#N/A</v>
          </cell>
        </row>
        <row r="68">
          <cell r="A68" t="str">
            <v>6594 МОЛОЧНАЯ СН вар п/о  ОСТАНКИНО</v>
          </cell>
          <cell r="B68" t="str">
            <v>кг</v>
          </cell>
          <cell r="C68">
            <v>-1.28</v>
          </cell>
          <cell r="D68">
            <v>125.982</v>
          </cell>
          <cell r="E68">
            <v>43.305999999999997</v>
          </cell>
          <cell r="F68">
            <v>80.037999999999997</v>
          </cell>
          <cell r="G68">
            <v>1</v>
          </cell>
          <cell r="H68">
            <v>60</v>
          </cell>
          <cell r="I68">
            <v>46.1</v>
          </cell>
          <cell r="J68">
            <v>-2.794000000000004</v>
          </cell>
          <cell r="K68">
            <v>20</v>
          </cell>
          <cell r="L68">
            <v>0</v>
          </cell>
          <cell r="M68">
            <v>0</v>
          </cell>
          <cell r="N68">
            <v>0</v>
          </cell>
          <cell r="R68">
            <v>8.6611999999999991</v>
          </cell>
          <cell r="T68">
            <v>11.550131621484322</v>
          </cell>
          <cell r="U68">
            <v>9.2409827737495966</v>
          </cell>
          <cell r="X68">
            <v>11.038399999999999</v>
          </cell>
          <cell r="Y68">
            <v>16.153200000000002</v>
          </cell>
          <cell r="Z68">
            <v>1.71</v>
          </cell>
          <cell r="AA68" t="str">
            <v>магаз</v>
          </cell>
          <cell r="AB68" t="e">
            <v>#N/A</v>
          </cell>
        </row>
        <row r="69">
          <cell r="A69" t="str">
            <v>6595 МОЛОЧНАЯ СН вар п/о 0.45кг 8шт.  ОСТАНКИНО</v>
          </cell>
          <cell r="B69" t="str">
            <v>шт</v>
          </cell>
          <cell r="C69">
            <v>25</v>
          </cell>
          <cell r="D69">
            <v>460</v>
          </cell>
          <cell r="E69">
            <v>246</v>
          </cell>
          <cell r="F69">
            <v>226</v>
          </cell>
          <cell r="G69">
            <v>0.45</v>
          </cell>
          <cell r="H69">
            <v>60</v>
          </cell>
          <cell r="I69">
            <v>281</v>
          </cell>
          <cell r="J69">
            <v>-35</v>
          </cell>
          <cell r="K69">
            <v>80</v>
          </cell>
          <cell r="L69">
            <v>0</v>
          </cell>
          <cell r="M69">
            <v>0</v>
          </cell>
          <cell r="N69">
            <v>0</v>
          </cell>
          <cell r="P69">
            <v>40</v>
          </cell>
          <cell r="Q69">
            <v>80</v>
          </cell>
          <cell r="R69">
            <v>49.2</v>
          </cell>
          <cell r="T69">
            <v>8.6585365853658534</v>
          </cell>
          <cell r="U69">
            <v>4.5934959349593489</v>
          </cell>
          <cell r="X69">
            <v>34.6</v>
          </cell>
          <cell r="Y69">
            <v>68.400000000000006</v>
          </cell>
          <cell r="Z69">
            <v>49</v>
          </cell>
          <cell r="AA69" t="str">
            <v>магаз</v>
          </cell>
          <cell r="AB69" t="e">
            <v>#N/A</v>
          </cell>
        </row>
        <row r="70">
          <cell r="A70" t="str">
            <v>6597 РУССКАЯ СН вар п/о 0.45кг 8шт.  ОСТАНКИНО</v>
          </cell>
          <cell r="B70" t="str">
            <v>шт</v>
          </cell>
          <cell r="C70">
            <v>67</v>
          </cell>
          <cell r="D70">
            <v>28</v>
          </cell>
          <cell r="E70">
            <v>28</v>
          </cell>
          <cell r="F70">
            <v>66</v>
          </cell>
          <cell r="G70">
            <v>0.45</v>
          </cell>
          <cell r="H70">
            <v>60</v>
          </cell>
          <cell r="I70">
            <v>29</v>
          </cell>
          <cell r="J70">
            <v>-1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R70">
            <v>5.6</v>
          </cell>
          <cell r="T70">
            <v>11.785714285714286</v>
          </cell>
          <cell r="U70">
            <v>11.785714285714286</v>
          </cell>
          <cell r="X70">
            <v>1.2</v>
          </cell>
          <cell r="Y70">
            <v>12.2</v>
          </cell>
          <cell r="Z70">
            <v>4</v>
          </cell>
          <cell r="AA70" t="str">
            <v>н6евыв</v>
          </cell>
          <cell r="AB70" t="e">
            <v>#N/A</v>
          </cell>
        </row>
        <row r="71">
          <cell r="A71" t="str">
            <v>6601 ГОВЯЖЬИ СН сос п/о мгс 1*6  ОСТАНКИНО</v>
          </cell>
          <cell r="B71" t="str">
            <v>кг</v>
          </cell>
          <cell r="C71">
            <v>80.325000000000003</v>
          </cell>
          <cell r="D71">
            <v>151.98500000000001</v>
          </cell>
          <cell r="E71">
            <v>156.202</v>
          </cell>
          <cell r="F71">
            <v>76.108000000000004</v>
          </cell>
          <cell r="G71">
            <v>1</v>
          </cell>
          <cell r="H71">
            <v>45</v>
          </cell>
          <cell r="I71">
            <v>149</v>
          </cell>
          <cell r="J71">
            <v>7.2019999999999982</v>
          </cell>
          <cell r="K71">
            <v>40</v>
          </cell>
          <cell r="L71">
            <v>0</v>
          </cell>
          <cell r="M71">
            <v>60</v>
          </cell>
          <cell r="N71">
            <v>0</v>
          </cell>
          <cell r="P71">
            <v>40</v>
          </cell>
          <cell r="Q71">
            <v>50</v>
          </cell>
          <cell r="R71">
            <v>31.240400000000001</v>
          </cell>
          <cell r="T71">
            <v>8.5180727519493988</v>
          </cell>
          <cell r="U71">
            <v>2.4362044019922919</v>
          </cell>
          <cell r="X71">
            <v>26.337200000000003</v>
          </cell>
          <cell r="Y71">
            <v>33.706200000000003</v>
          </cell>
          <cell r="Z71">
            <v>17.062000000000001</v>
          </cell>
          <cell r="AA71" t="str">
            <v>к</v>
          </cell>
          <cell r="AB71" t="e">
            <v>#N/A</v>
          </cell>
        </row>
        <row r="72">
          <cell r="A72" t="str">
            <v>6602 БАВАРСКИЕ ПМ сос ц/о мгс 0,35кг 8шт.  ОСТАНКИНО</v>
          </cell>
          <cell r="B72" t="str">
            <v>шт</v>
          </cell>
          <cell r="C72">
            <v>100</v>
          </cell>
          <cell r="D72">
            <v>329</v>
          </cell>
          <cell r="E72">
            <v>161</v>
          </cell>
          <cell r="F72">
            <v>262</v>
          </cell>
          <cell r="G72">
            <v>0.35</v>
          </cell>
          <cell r="H72" t="e">
            <v>#N/A</v>
          </cell>
          <cell r="I72">
            <v>168</v>
          </cell>
          <cell r="J72">
            <v>-7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Q72">
            <v>24</v>
          </cell>
          <cell r="R72">
            <v>32.200000000000003</v>
          </cell>
          <cell r="T72">
            <v>8.8819875776397499</v>
          </cell>
          <cell r="U72">
            <v>8.1366459627329188</v>
          </cell>
          <cell r="X72">
            <v>0</v>
          </cell>
          <cell r="Y72">
            <v>11.4</v>
          </cell>
          <cell r="Z72">
            <v>52</v>
          </cell>
          <cell r="AA72" t="str">
            <v>костик</v>
          </cell>
          <cell r="AB72" t="e">
            <v>#N/A</v>
          </cell>
        </row>
        <row r="73">
          <cell r="A73" t="str">
            <v>6645 ВЕТЧ.КЛАССИЧЕСКАЯ СН п/о 0.8кг 4шт.  ОСТАНКИНО</v>
          </cell>
          <cell r="B73" t="str">
            <v>шт</v>
          </cell>
          <cell r="C73">
            <v>43</v>
          </cell>
          <cell r="D73">
            <v>2</v>
          </cell>
          <cell r="E73">
            <v>26</v>
          </cell>
          <cell r="F73">
            <v>19</v>
          </cell>
          <cell r="G73">
            <v>0.8</v>
          </cell>
          <cell r="H73">
            <v>60</v>
          </cell>
          <cell r="I73">
            <v>26</v>
          </cell>
          <cell r="J73">
            <v>0</v>
          </cell>
          <cell r="K73">
            <v>0</v>
          </cell>
          <cell r="L73">
            <v>0</v>
          </cell>
          <cell r="M73">
            <v>40</v>
          </cell>
          <cell r="N73">
            <v>0</v>
          </cell>
          <cell r="R73">
            <v>5.2</v>
          </cell>
          <cell r="T73">
            <v>11.346153846153845</v>
          </cell>
          <cell r="U73">
            <v>3.6538461538461537</v>
          </cell>
          <cell r="X73">
            <v>8.1999999999999993</v>
          </cell>
          <cell r="Y73">
            <v>6.4</v>
          </cell>
          <cell r="Z73">
            <v>0</v>
          </cell>
          <cell r="AA73" t="str">
            <v>магаз</v>
          </cell>
          <cell r="AB73" t="str">
            <v>???</v>
          </cell>
        </row>
        <row r="74">
          <cell r="A74" t="str">
            <v>6648 СОЧНЫЕ Папа может сар п/о мгс 1*3  ОСТАНКИНО</v>
          </cell>
          <cell r="B74" t="str">
            <v>кг</v>
          </cell>
          <cell r="C74">
            <v>25.869</v>
          </cell>
          <cell r="D74">
            <v>22.86</v>
          </cell>
          <cell r="E74">
            <v>22.762</v>
          </cell>
          <cell r="F74">
            <v>24.937000000000001</v>
          </cell>
          <cell r="G74">
            <v>1</v>
          </cell>
          <cell r="H74">
            <v>45</v>
          </cell>
          <cell r="I74">
            <v>23</v>
          </cell>
          <cell r="J74">
            <v>-0.23799999999999955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10</v>
          </cell>
          <cell r="Q74">
            <v>10</v>
          </cell>
          <cell r="R74">
            <v>4.5524000000000004</v>
          </cell>
          <cell r="T74">
            <v>9.871057024866003</v>
          </cell>
          <cell r="U74">
            <v>5.4777699674896754</v>
          </cell>
          <cell r="X74">
            <v>4.1715999999999998</v>
          </cell>
          <cell r="Y74">
            <v>6.0430000000000001</v>
          </cell>
          <cell r="Z74">
            <v>1.05</v>
          </cell>
          <cell r="AA74" t="str">
            <v>к</v>
          </cell>
          <cell r="AB74" t="e">
            <v>#N/A</v>
          </cell>
        </row>
        <row r="75">
          <cell r="A75" t="str">
            <v>6658 АРОМАТНАЯ С ЧЕСНОЧКОМ СН в/к мтс 0.330кг  ОСТАНКИНО</v>
          </cell>
          <cell r="B75" t="str">
            <v>шт</v>
          </cell>
          <cell r="C75">
            <v>31</v>
          </cell>
          <cell r="D75">
            <v>3</v>
          </cell>
          <cell r="E75">
            <v>29</v>
          </cell>
          <cell r="F75">
            <v>2</v>
          </cell>
          <cell r="G75">
            <v>0</v>
          </cell>
          <cell r="H75">
            <v>45</v>
          </cell>
          <cell r="I75">
            <v>34</v>
          </cell>
          <cell r="J75">
            <v>-5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R75">
            <v>5.8</v>
          </cell>
          <cell r="T75">
            <v>0.34482758620689657</v>
          </cell>
          <cell r="U75">
            <v>0.34482758620689657</v>
          </cell>
          <cell r="X75">
            <v>2.4</v>
          </cell>
          <cell r="Y75">
            <v>8.1999999999999993</v>
          </cell>
          <cell r="Z75">
            <v>1</v>
          </cell>
          <cell r="AA75" t="str">
            <v>костик</v>
          </cell>
          <cell r="AB75" t="str">
            <v>вывод</v>
          </cell>
        </row>
        <row r="76">
          <cell r="A76" t="str">
            <v>6661 СОЧНЫЙ ГРИЛЬ ПМ сос п/о мгс 1.5*4_Маяк  ОСТАНКИНО</v>
          </cell>
          <cell r="B76" t="str">
            <v>кг</v>
          </cell>
          <cell r="C76">
            <v>64.254999999999995</v>
          </cell>
          <cell r="D76">
            <v>18.585000000000001</v>
          </cell>
          <cell r="E76">
            <v>48.552999999999997</v>
          </cell>
          <cell r="F76">
            <v>19.099</v>
          </cell>
          <cell r="G76">
            <v>1</v>
          </cell>
          <cell r="H76">
            <v>45</v>
          </cell>
          <cell r="I76">
            <v>48.5</v>
          </cell>
          <cell r="J76">
            <v>5.2999999999997272E-2</v>
          </cell>
          <cell r="K76">
            <v>10</v>
          </cell>
          <cell r="L76">
            <v>0</v>
          </cell>
          <cell r="M76">
            <v>10</v>
          </cell>
          <cell r="N76">
            <v>0</v>
          </cell>
          <cell r="P76">
            <v>30</v>
          </cell>
          <cell r="Q76">
            <v>20</v>
          </cell>
          <cell r="R76">
            <v>9.7105999999999995</v>
          </cell>
          <cell r="T76">
            <v>9.1754371511544086</v>
          </cell>
          <cell r="U76">
            <v>1.9668197639692708</v>
          </cell>
          <cell r="X76">
            <v>11.790000000000001</v>
          </cell>
          <cell r="Y76">
            <v>9.3726000000000003</v>
          </cell>
          <cell r="Z76">
            <v>16.907</v>
          </cell>
          <cell r="AA76" t="str">
            <v>увел</v>
          </cell>
          <cell r="AB76" t="e">
            <v>#N/A</v>
          </cell>
        </row>
        <row r="77">
          <cell r="A77" t="str">
            <v>6666 БОЯНСКАЯ Папа может п/к в/у 0,28кг 8 шт. ОСТАНКИНО</v>
          </cell>
          <cell r="B77" t="str">
            <v>шт</v>
          </cell>
          <cell r="C77">
            <v>792</v>
          </cell>
          <cell r="D77">
            <v>1062</v>
          </cell>
          <cell r="E77">
            <v>1161</v>
          </cell>
          <cell r="F77">
            <v>651</v>
          </cell>
          <cell r="G77">
            <v>0.28000000000000003</v>
          </cell>
          <cell r="H77">
            <v>45</v>
          </cell>
          <cell r="I77">
            <v>1205</v>
          </cell>
          <cell r="J77">
            <v>-44</v>
          </cell>
          <cell r="K77">
            <v>280</v>
          </cell>
          <cell r="L77">
            <v>0</v>
          </cell>
          <cell r="M77">
            <v>480</v>
          </cell>
          <cell r="N77">
            <v>0</v>
          </cell>
          <cell r="P77">
            <v>240</v>
          </cell>
          <cell r="Q77">
            <v>400</v>
          </cell>
          <cell r="R77">
            <v>232.2</v>
          </cell>
          <cell r="S77">
            <v>400</v>
          </cell>
          <cell r="T77">
            <v>10.555555555555555</v>
          </cell>
          <cell r="U77">
            <v>2.8036175710594318</v>
          </cell>
          <cell r="X77">
            <v>230.4</v>
          </cell>
          <cell r="Y77">
            <v>260.60000000000002</v>
          </cell>
          <cell r="Z77">
            <v>177</v>
          </cell>
          <cell r="AA77" t="e">
            <v>#N/A</v>
          </cell>
          <cell r="AB77" t="e">
            <v>#N/A</v>
          </cell>
        </row>
        <row r="78">
          <cell r="A78" t="str">
            <v>6669 ВЕНСКАЯ САЛЯМИ п/к в/у 0.28кг 8шт  ОСТАНКИНО</v>
          </cell>
          <cell r="B78" t="str">
            <v>шт</v>
          </cell>
          <cell r="C78">
            <v>542</v>
          </cell>
          <cell r="D78">
            <v>515</v>
          </cell>
          <cell r="E78">
            <v>652</v>
          </cell>
          <cell r="F78">
            <v>388</v>
          </cell>
          <cell r="G78">
            <v>0.28000000000000003</v>
          </cell>
          <cell r="H78">
            <v>45</v>
          </cell>
          <cell r="I78">
            <v>666</v>
          </cell>
          <cell r="J78">
            <v>-14</v>
          </cell>
          <cell r="K78">
            <v>120</v>
          </cell>
          <cell r="L78">
            <v>0</v>
          </cell>
          <cell r="M78">
            <v>360</v>
          </cell>
          <cell r="N78">
            <v>0</v>
          </cell>
          <cell r="Q78">
            <v>280</v>
          </cell>
          <cell r="R78">
            <v>130.4</v>
          </cell>
          <cell r="S78">
            <v>200</v>
          </cell>
          <cell r="T78">
            <v>10.337423312883436</v>
          </cell>
          <cell r="U78">
            <v>2.9754601226993862</v>
          </cell>
          <cell r="X78">
            <v>143</v>
          </cell>
          <cell r="Y78">
            <v>150.19999999999999</v>
          </cell>
          <cell r="Z78">
            <v>126</v>
          </cell>
          <cell r="AA78" t="e">
            <v>#N/A</v>
          </cell>
          <cell r="AB78" t="e">
            <v>#N/A</v>
          </cell>
        </row>
        <row r="79">
          <cell r="A79" t="str">
            <v>6683 СЕРВЕЛАТ ЗЕРНИСТЫЙ ПМ в/к в/у 0,35кг  ОСТАНКИНО</v>
          </cell>
          <cell r="B79" t="str">
            <v>шт</v>
          </cell>
          <cell r="C79">
            <v>1476</v>
          </cell>
          <cell r="D79">
            <v>1961</v>
          </cell>
          <cell r="E79">
            <v>2250</v>
          </cell>
          <cell r="F79">
            <v>1139</v>
          </cell>
          <cell r="G79">
            <v>0.35</v>
          </cell>
          <cell r="H79">
            <v>45</v>
          </cell>
          <cell r="I79">
            <v>2294</v>
          </cell>
          <cell r="J79">
            <v>-44</v>
          </cell>
          <cell r="K79">
            <v>400</v>
          </cell>
          <cell r="L79">
            <v>0</v>
          </cell>
          <cell r="M79">
            <v>1200</v>
          </cell>
          <cell r="N79">
            <v>0</v>
          </cell>
          <cell r="P79">
            <v>600</v>
          </cell>
          <cell r="Q79">
            <v>600</v>
          </cell>
          <cell r="R79">
            <v>450</v>
          </cell>
          <cell r="S79">
            <v>800</v>
          </cell>
          <cell r="T79">
            <v>10.531111111111111</v>
          </cell>
          <cell r="U79">
            <v>2.5311111111111111</v>
          </cell>
          <cell r="X79">
            <v>420.8</v>
          </cell>
          <cell r="Y79">
            <v>476.8</v>
          </cell>
          <cell r="Z79">
            <v>485</v>
          </cell>
          <cell r="AA79">
            <v>0</v>
          </cell>
          <cell r="AB79" t="e">
            <v>#N/A</v>
          </cell>
        </row>
        <row r="80">
          <cell r="A80" t="str">
            <v>6684 СЕРВЕЛАТ КАРЕЛЬСКИЙ ПМ в/к в/у 0.28кг  ОСТАНКИНО</v>
          </cell>
          <cell r="B80" t="str">
            <v>шт</v>
          </cell>
          <cell r="C80">
            <v>1794</v>
          </cell>
          <cell r="D80">
            <v>1393</v>
          </cell>
          <cell r="E80">
            <v>1970</v>
          </cell>
          <cell r="F80">
            <v>1131</v>
          </cell>
          <cell r="G80">
            <v>0.28000000000000003</v>
          </cell>
          <cell r="H80">
            <v>45</v>
          </cell>
          <cell r="I80">
            <v>2047</v>
          </cell>
          <cell r="J80">
            <v>-77</v>
          </cell>
          <cell r="K80">
            <v>400</v>
          </cell>
          <cell r="L80">
            <v>0</v>
          </cell>
          <cell r="M80">
            <v>800</v>
          </cell>
          <cell r="N80">
            <v>0</v>
          </cell>
          <cell r="P80">
            <v>600</v>
          </cell>
          <cell r="Q80">
            <v>600</v>
          </cell>
          <cell r="R80">
            <v>394</v>
          </cell>
          <cell r="S80">
            <v>600</v>
          </cell>
          <cell r="T80">
            <v>10.484771573604061</v>
          </cell>
          <cell r="U80">
            <v>2.8705583756345177</v>
          </cell>
          <cell r="X80">
            <v>431.4</v>
          </cell>
          <cell r="Y80">
            <v>436.4</v>
          </cell>
          <cell r="Z80">
            <v>444</v>
          </cell>
          <cell r="AA80" t="str">
            <v>???</v>
          </cell>
          <cell r="AB80" t="e">
            <v>#N/A</v>
          </cell>
        </row>
        <row r="81">
          <cell r="A81" t="str">
            <v>6689 СЕРВЕЛАТ ОХОТНИЧИЙ ПМ в/к в/у 0,35кг 8шт  ОСТАНКИНО</v>
          </cell>
          <cell r="B81" t="str">
            <v>шт</v>
          </cell>
          <cell r="C81">
            <v>3735</v>
          </cell>
          <cell r="D81">
            <v>3971</v>
          </cell>
          <cell r="E81">
            <v>5617</v>
          </cell>
          <cell r="F81">
            <v>1969</v>
          </cell>
          <cell r="G81">
            <v>0.35</v>
          </cell>
          <cell r="H81">
            <v>45</v>
          </cell>
          <cell r="I81">
            <v>5750</v>
          </cell>
          <cell r="J81">
            <v>-133</v>
          </cell>
          <cell r="K81">
            <v>1200</v>
          </cell>
          <cell r="L81">
            <v>0</v>
          </cell>
          <cell r="M81">
            <v>3300</v>
          </cell>
          <cell r="N81">
            <v>1000</v>
          </cell>
          <cell r="O81">
            <v>1200</v>
          </cell>
          <cell r="P81">
            <v>600</v>
          </cell>
          <cell r="Q81">
            <v>2000</v>
          </cell>
          <cell r="R81">
            <v>1123.4000000000001</v>
          </cell>
          <cell r="S81">
            <v>1800</v>
          </cell>
          <cell r="T81">
            <v>10.565248353213459</v>
          </cell>
          <cell r="U81">
            <v>1.7527149724051985</v>
          </cell>
          <cell r="X81">
            <v>1006.4</v>
          </cell>
          <cell r="Y81">
            <v>1062.2</v>
          </cell>
          <cell r="Z81">
            <v>1244.93</v>
          </cell>
          <cell r="AA81">
            <v>0</v>
          </cell>
          <cell r="AB81" t="e">
            <v>#N/A</v>
          </cell>
        </row>
        <row r="82">
          <cell r="A82" t="str">
            <v>6692 СЕРВЕЛАТ ПРИМА в/к в/у 0.28кг 8шт.  ОСТАНКИНО</v>
          </cell>
          <cell r="B82" t="str">
            <v>шт</v>
          </cell>
          <cell r="C82">
            <v>521</v>
          </cell>
          <cell r="D82">
            <v>514</v>
          </cell>
          <cell r="E82">
            <v>766</v>
          </cell>
          <cell r="F82">
            <v>245</v>
          </cell>
          <cell r="G82">
            <v>0.28000000000000003</v>
          </cell>
          <cell r="H82">
            <v>45</v>
          </cell>
          <cell r="I82">
            <v>793</v>
          </cell>
          <cell r="J82">
            <v>-27</v>
          </cell>
          <cell r="K82">
            <v>160</v>
          </cell>
          <cell r="L82">
            <v>0</v>
          </cell>
          <cell r="M82">
            <v>280</v>
          </cell>
          <cell r="N82">
            <v>0</v>
          </cell>
          <cell r="P82">
            <v>400</v>
          </cell>
          <cell r="Q82">
            <v>320</v>
          </cell>
          <cell r="R82">
            <v>153.19999999999999</v>
          </cell>
          <cell r="S82">
            <v>200</v>
          </cell>
          <cell r="T82">
            <v>10.47650130548303</v>
          </cell>
          <cell r="U82">
            <v>1.5992167101827677</v>
          </cell>
          <cell r="X82">
            <v>151.4</v>
          </cell>
          <cell r="Y82">
            <v>145.6</v>
          </cell>
          <cell r="Z82">
            <v>167</v>
          </cell>
          <cell r="AA82">
            <v>0</v>
          </cell>
          <cell r="AB82" t="e">
            <v>#N/A</v>
          </cell>
        </row>
        <row r="83">
          <cell r="A83" t="str">
            <v>6697 СЕРВЕЛАТ ФИНСКИЙ ПМ в/к в/у 0,35кг 8шт.  ОСТАНКИНО</v>
          </cell>
          <cell r="B83" t="str">
            <v>шт</v>
          </cell>
          <cell r="C83">
            <v>5152</v>
          </cell>
          <cell r="D83">
            <v>3055</v>
          </cell>
          <cell r="E83">
            <v>6556</v>
          </cell>
          <cell r="F83">
            <v>1440</v>
          </cell>
          <cell r="G83">
            <v>0.35</v>
          </cell>
          <cell r="H83">
            <v>45</v>
          </cell>
          <cell r="I83">
            <v>6745</v>
          </cell>
          <cell r="J83">
            <v>-189</v>
          </cell>
          <cell r="K83">
            <v>1400</v>
          </cell>
          <cell r="L83">
            <v>0</v>
          </cell>
          <cell r="M83">
            <v>4800</v>
          </cell>
          <cell r="N83">
            <v>0</v>
          </cell>
          <cell r="O83">
            <v>0</v>
          </cell>
          <cell r="P83">
            <v>2000</v>
          </cell>
          <cell r="Q83">
            <v>2200</v>
          </cell>
          <cell r="R83">
            <v>1311.2</v>
          </cell>
          <cell r="S83">
            <v>2200</v>
          </cell>
          <cell r="T83">
            <v>10.707748627211714</v>
          </cell>
          <cell r="U83">
            <v>1.0982306284319707</v>
          </cell>
          <cell r="X83">
            <v>1174.2</v>
          </cell>
          <cell r="Y83">
            <v>1129</v>
          </cell>
          <cell r="Z83">
            <v>1418</v>
          </cell>
          <cell r="AA83" t="str">
            <v>м1200</v>
          </cell>
          <cell r="AB83" t="e">
            <v>#N/A</v>
          </cell>
        </row>
        <row r="84">
          <cell r="A84" t="str">
            <v>6713 СОЧНЫЙ ГРИЛЬ ПМ сос п/о мгс 0.41кг 8шт.  ОСТАНКИНО</v>
          </cell>
          <cell r="B84" t="str">
            <v>шт</v>
          </cell>
          <cell r="C84">
            <v>1448</v>
          </cell>
          <cell r="D84">
            <v>642</v>
          </cell>
          <cell r="E84">
            <v>1375</v>
          </cell>
          <cell r="F84">
            <v>681</v>
          </cell>
          <cell r="G84">
            <v>0.41</v>
          </cell>
          <cell r="H84">
            <v>45</v>
          </cell>
          <cell r="I84">
            <v>1421</v>
          </cell>
          <cell r="J84">
            <v>-46</v>
          </cell>
          <cell r="K84">
            <v>400</v>
          </cell>
          <cell r="L84">
            <v>0</v>
          </cell>
          <cell r="M84">
            <v>400</v>
          </cell>
          <cell r="N84">
            <v>0</v>
          </cell>
          <cell r="P84">
            <v>480</v>
          </cell>
          <cell r="Q84">
            <v>600</v>
          </cell>
          <cell r="R84">
            <v>275</v>
          </cell>
          <cell r="S84">
            <v>200</v>
          </cell>
          <cell r="T84">
            <v>10.039999999999999</v>
          </cell>
          <cell r="U84">
            <v>2.4763636363636365</v>
          </cell>
          <cell r="X84">
            <v>331.6</v>
          </cell>
          <cell r="Y84">
            <v>294.8</v>
          </cell>
          <cell r="Z84">
            <v>333</v>
          </cell>
          <cell r="AA84" t="e">
            <v>#N/A</v>
          </cell>
          <cell r="AB84" t="e">
            <v>#N/A</v>
          </cell>
        </row>
        <row r="85">
          <cell r="A85" t="str">
            <v>6716 ОСОБАЯ Коровино (в сетке) 0.5кг 8шт.  ОСТАНКИНО</v>
          </cell>
          <cell r="B85" t="str">
            <v>шт</v>
          </cell>
          <cell r="C85">
            <v>68</v>
          </cell>
          <cell r="D85">
            <v>1063</v>
          </cell>
          <cell r="E85">
            <v>310</v>
          </cell>
          <cell r="F85">
            <v>817</v>
          </cell>
          <cell r="G85">
            <v>0.5</v>
          </cell>
          <cell r="H85">
            <v>0.6</v>
          </cell>
          <cell r="I85">
            <v>329</v>
          </cell>
          <cell r="J85">
            <v>-19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R85">
            <v>62</v>
          </cell>
          <cell r="T85">
            <v>13.17741935483871</v>
          </cell>
          <cell r="U85">
            <v>13.17741935483871</v>
          </cell>
          <cell r="X85">
            <v>32</v>
          </cell>
          <cell r="Y85">
            <v>108</v>
          </cell>
          <cell r="Z85">
            <v>65</v>
          </cell>
          <cell r="AA85">
            <v>0</v>
          </cell>
          <cell r="AB85" t="str">
            <v>кост</v>
          </cell>
        </row>
        <row r="86">
          <cell r="A86" t="str">
            <v>6722 СОЧНЫЕ ПМ сос п/о мгс 0,41кг 10шт.  ОСТАНКИНО</v>
          </cell>
          <cell r="B86" t="str">
            <v>шт</v>
          </cell>
          <cell r="C86">
            <v>3624</v>
          </cell>
          <cell r="D86">
            <v>5928</v>
          </cell>
          <cell r="E86">
            <v>6127</v>
          </cell>
          <cell r="F86">
            <v>3354</v>
          </cell>
          <cell r="G86">
            <v>0.41</v>
          </cell>
          <cell r="H86">
            <v>45</v>
          </cell>
          <cell r="I86">
            <v>5208</v>
          </cell>
          <cell r="J86">
            <v>919</v>
          </cell>
          <cell r="K86">
            <v>0</v>
          </cell>
          <cell r="L86">
            <v>0</v>
          </cell>
          <cell r="M86">
            <v>3800</v>
          </cell>
          <cell r="N86">
            <v>0</v>
          </cell>
          <cell r="P86">
            <v>1800</v>
          </cell>
          <cell r="Q86">
            <v>2600</v>
          </cell>
          <cell r="R86">
            <v>1225.4000000000001</v>
          </cell>
          <cell r="S86">
            <v>1400</v>
          </cell>
          <cell r="T86">
            <v>10.571242043414394</v>
          </cell>
          <cell r="U86">
            <v>2.737065448016974</v>
          </cell>
          <cell r="X86">
            <v>1220</v>
          </cell>
          <cell r="Y86">
            <v>1346.8</v>
          </cell>
          <cell r="Z86">
            <v>1194</v>
          </cell>
          <cell r="AA86">
            <v>0</v>
          </cell>
          <cell r="AB86" t="e">
            <v>#N/A</v>
          </cell>
        </row>
        <row r="87">
          <cell r="A87" t="str">
            <v>6726 СЛИВОЧНЫЕ ПМ сос п/о мгс 0.41кг 10шт.  ОСТАНКИНО</v>
          </cell>
          <cell r="B87" t="str">
            <v>шт</v>
          </cell>
          <cell r="C87">
            <v>1234</v>
          </cell>
          <cell r="D87">
            <v>1468</v>
          </cell>
          <cell r="E87">
            <v>1917</v>
          </cell>
          <cell r="F87">
            <v>729</v>
          </cell>
          <cell r="G87">
            <v>0.41</v>
          </cell>
          <cell r="H87">
            <v>45</v>
          </cell>
          <cell r="I87">
            <v>1965</v>
          </cell>
          <cell r="J87">
            <v>-48</v>
          </cell>
          <cell r="K87">
            <v>500</v>
          </cell>
          <cell r="L87">
            <v>0</v>
          </cell>
          <cell r="M87">
            <v>1200</v>
          </cell>
          <cell r="N87">
            <v>0</v>
          </cell>
          <cell r="P87">
            <v>250</v>
          </cell>
          <cell r="Q87">
            <v>650</v>
          </cell>
          <cell r="R87">
            <v>383.4</v>
          </cell>
          <cell r="S87">
            <v>500</v>
          </cell>
          <cell r="T87">
            <v>9.9869587897756915</v>
          </cell>
          <cell r="U87">
            <v>1.9014084507042255</v>
          </cell>
          <cell r="X87">
            <v>350.8</v>
          </cell>
          <cell r="Y87">
            <v>388.6</v>
          </cell>
          <cell r="Z87">
            <v>459</v>
          </cell>
          <cell r="AA87" t="e">
            <v>#N/A</v>
          </cell>
          <cell r="AB87" t="e">
            <v>#N/A</v>
          </cell>
        </row>
        <row r="88">
          <cell r="A88" t="str">
            <v>6734 ОСОБАЯ СО ШПИКОМ Коровино (в сетке) 0,5кг ОСТАНКИНО</v>
          </cell>
          <cell r="B88" t="str">
            <v>шт</v>
          </cell>
          <cell r="C88">
            <v>183</v>
          </cell>
          <cell r="D88">
            <v>2</v>
          </cell>
          <cell r="E88">
            <v>77</v>
          </cell>
          <cell r="F88">
            <v>106</v>
          </cell>
          <cell r="G88">
            <v>0.5</v>
          </cell>
          <cell r="H88" t="e">
            <v>#N/A</v>
          </cell>
          <cell r="I88">
            <v>79</v>
          </cell>
          <cell r="J88">
            <v>-2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R88">
            <v>15.4</v>
          </cell>
          <cell r="T88">
            <v>6.883116883116883</v>
          </cell>
          <cell r="U88">
            <v>6.883116883116883</v>
          </cell>
          <cell r="X88">
            <v>0</v>
          </cell>
          <cell r="Y88">
            <v>3.4</v>
          </cell>
          <cell r="Z88">
            <v>16</v>
          </cell>
          <cell r="AA88" t="str">
            <v>увел</v>
          </cell>
          <cell r="AB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600</v>
          </cell>
          <cell r="D89">
            <v>903</v>
          </cell>
          <cell r="E89">
            <v>1015</v>
          </cell>
          <cell r="F89">
            <v>459</v>
          </cell>
          <cell r="G89">
            <v>0</v>
          </cell>
          <cell r="H89">
            <v>0</v>
          </cell>
          <cell r="I89">
            <v>1045</v>
          </cell>
          <cell r="J89">
            <v>-30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R89">
            <v>203</v>
          </cell>
          <cell r="T89">
            <v>2.2610837438423643</v>
          </cell>
          <cell r="U89">
            <v>2.2610837438423643</v>
          </cell>
          <cell r="X89">
            <v>102.2</v>
          </cell>
          <cell r="Y89">
            <v>208.2</v>
          </cell>
          <cell r="Z89">
            <v>164</v>
          </cell>
          <cell r="AA89" t="e">
            <v>#N/A</v>
          </cell>
          <cell r="AB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143.61699999999999</v>
          </cell>
          <cell r="D90">
            <v>839.07799999999997</v>
          </cell>
          <cell r="E90">
            <v>335.41500000000002</v>
          </cell>
          <cell r="F90">
            <v>247.303</v>
          </cell>
          <cell r="G90">
            <v>0</v>
          </cell>
          <cell r="H90">
            <v>0</v>
          </cell>
          <cell r="I90">
            <v>507.2</v>
          </cell>
          <cell r="J90">
            <v>-171.78499999999997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R90">
            <v>67.082999999999998</v>
          </cell>
          <cell r="T90">
            <v>3.6865226659511352</v>
          </cell>
          <cell r="U90">
            <v>3.6865226659511352</v>
          </cell>
          <cell r="X90">
            <v>28.713999999999999</v>
          </cell>
          <cell r="Y90">
            <v>93.479600000000005</v>
          </cell>
          <cell r="Z90">
            <v>75.938000000000002</v>
          </cell>
          <cell r="AA90" t="e">
            <v>#N/A</v>
          </cell>
          <cell r="AB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13.12.2023 - 19.12.2023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81.382999999999996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5.2</v>
          </cell>
          <cell r="F8">
            <v>1828.998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671.01700000000005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1983.0150000000001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235.89099999999999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5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264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2003</v>
          </cell>
          <cell r="F14">
            <v>3794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909</v>
          </cell>
          <cell r="F15">
            <v>4131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1807</v>
          </cell>
          <cell r="F16">
            <v>5839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2</v>
          </cell>
          <cell r="F17">
            <v>269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1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151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</v>
          </cell>
          <cell r="F20">
            <v>224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299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3</v>
          </cell>
          <cell r="F23">
            <v>369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350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5</v>
          </cell>
        </row>
        <row r="26">
          <cell r="A26" t="str">
            <v xml:space="preserve"> 068  Колбаса Особая ТМ Особый рецепт, 0,5 кг, ПОКОМ</v>
          </cell>
          <cell r="D26">
            <v>2</v>
          </cell>
          <cell r="F26">
            <v>104</v>
          </cell>
        </row>
        <row r="27">
          <cell r="A27" t="str">
            <v xml:space="preserve"> 079  Колбаса Сервелат Кремлевский,  0.35 кг, ПОКОМ</v>
          </cell>
          <cell r="F27">
            <v>131</v>
          </cell>
        </row>
        <row r="28">
          <cell r="A28" t="str">
            <v xml:space="preserve"> 080  Колбаса Сервелат Филейбургский, в/у 0,35 кг срез, БАВАРУШКА ПОКОМ</v>
          </cell>
          <cell r="F28">
            <v>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10</v>
          </cell>
          <cell r="F29">
            <v>1657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7</v>
          </cell>
          <cell r="F30">
            <v>282</v>
          </cell>
        </row>
        <row r="31">
          <cell r="A31" t="str">
            <v xml:space="preserve"> 092  Сосиски Баварские с сыром,  0.42кг,ПОКОМ</v>
          </cell>
          <cell r="D31">
            <v>3036</v>
          </cell>
          <cell r="F31">
            <v>3059</v>
          </cell>
        </row>
        <row r="32">
          <cell r="A32" t="str">
            <v xml:space="preserve"> 096  Сосиски Баварские,  0.42кг,ПОКОМ</v>
          </cell>
          <cell r="D32">
            <v>7734</v>
          </cell>
          <cell r="F32">
            <v>7761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2</v>
          </cell>
          <cell r="F33">
            <v>1329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242</v>
          </cell>
          <cell r="F34">
            <v>734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901</v>
          </cell>
          <cell r="F35">
            <v>1608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3</v>
          </cell>
          <cell r="F36">
            <v>1150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4.0039999999999996</v>
          </cell>
          <cell r="F37">
            <v>597.55899999999997</v>
          </cell>
        </row>
        <row r="38">
          <cell r="A38" t="str">
            <v xml:space="preserve"> 201  Ветчина Нежная ТМ Особый рецепт, (2,5кг), ПОКОМ</v>
          </cell>
          <cell r="D38">
            <v>27.6</v>
          </cell>
          <cell r="F38">
            <v>7239.8040000000001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4.0129999999999999</v>
          </cell>
          <cell r="F39">
            <v>307.94900000000001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2.5499999999999998</v>
          </cell>
          <cell r="F40">
            <v>812.05600000000004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4.5</v>
          </cell>
          <cell r="F41">
            <v>234.565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60.302999999999997</v>
          </cell>
          <cell r="F42">
            <v>16085.001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D43">
            <v>1.3</v>
          </cell>
          <cell r="F43">
            <v>212.54300000000001</v>
          </cell>
        </row>
        <row r="44">
          <cell r="A44" t="str">
            <v xml:space="preserve"> 225  Колбаса Дугушка со шпиком, ВЕС, ТМ Стародворье   ПОКОМ</v>
          </cell>
          <cell r="D44">
            <v>1.6020000000000001</v>
          </cell>
          <cell r="F44">
            <v>80.658000000000001</v>
          </cell>
        </row>
        <row r="45">
          <cell r="A45" t="str">
            <v xml:space="preserve"> 226  Колбаса Княжеская, с/к белков.обол в термоусад. пакете, ВЕС, ТМ Стародворье ПОКОМ</v>
          </cell>
          <cell r="F45">
            <v>0.8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2.4020000000000001</v>
          </cell>
          <cell r="F46">
            <v>635.40800000000002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37.6</v>
          </cell>
          <cell r="F47">
            <v>5278.1090000000004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50.058</v>
          </cell>
          <cell r="F48">
            <v>5804.9430000000002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0.8</v>
          </cell>
          <cell r="F49">
            <v>330.44099999999997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0.80100000000000005</v>
          </cell>
          <cell r="F50">
            <v>401.87900000000002</v>
          </cell>
        </row>
        <row r="51">
          <cell r="A51" t="str">
            <v xml:space="preserve"> 240  Колбаса Салями охотничья, ВЕС. ПОКОМ</v>
          </cell>
          <cell r="F51">
            <v>89.087999999999994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1.6</v>
          </cell>
          <cell r="F52">
            <v>573.32100000000003</v>
          </cell>
        </row>
        <row r="53">
          <cell r="A53" t="str">
            <v xml:space="preserve"> 243  Колбаса Сервелат Зернистый, ВЕС.  ПОКОМ</v>
          </cell>
          <cell r="D53">
            <v>0.8</v>
          </cell>
          <cell r="F53">
            <v>119.663</v>
          </cell>
        </row>
        <row r="54">
          <cell r="A54" t="str">
            <v xml:space="preserve"> 244  Колбаса Сервелат Кремлевский, ВЕС. ПОКОМ</v>
          </cell>
          <cell r="F54">
            <v>1.4</v>
          </cell>
        </row>
        <row r="55">
          <cell r="A55" t="str">
            <v xml:space="preserve"> 247  Сардельки Нежные, ВЕС.  ПОКОМ</v>
          </cell>
          <cell r="D55">
            <v>1.3009999999999999</v>
          </cell>
          <cell r="F55">
            <v>203.00700000000001</v>
          </cell>
        </row>
        <row r="56">
          <cell r="A56" t="str">
            <v xml:space="preserve"> 248  Сардельки Сочные ТМ Особый рецепт,   ПОКОМ</v>
          </cell>
          <cell r="F56">
            <v>172.41499999999999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2.601</v>
          </cell>
          <cell r="F57">
            <v>1308.0239999999999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1.3</v>
          </cell>
          <cell r="F58">
            <v>65.3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1.3</v>
          </cell>
          <cell r="F59">
            <v>218.90299999999999</v>
          </cell>
        </row>
        <row r="60">
          <cell r="A60" t="str">
            <v xml:space="preserve"> 263  Шпикачки Стародворские, ВЕС.  ПОКОМ</v>
          </cell>
          <cell r="F60">
            <v>128.53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2.2000000000000002</v>
          </cell>
          <cell r="F61">
            <v>525.779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2.2999999999999998</v>
          </cell>
          <cell r="F62">
            <v>504.76499999999999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3.1</v>
          </cell>
          <cell r="F63">
            <v>462.75099999999998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3</v>
          </cell>
          <cell r="F64">
            <v>2583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10</v>
          </cell>
          <cell r="F65">
            <v>3551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4</v>
          </cell>
          <cell r="F66">
            <v>3936</v>
          </cell>
        </row>
        <row r="67">
          <cell r="A67" t="str">
            <v xml:space="preserve"> 283  Сосиски Сочинки, ВЕС, ТМ Стародворье ПОКОМ</v>
          </cell>
          <cell r="D67">
            <v>4</v>
          </cell>
          <cell r="F67">
            <v>592.33399999999995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3</v>
          </cell>
          <cell r="F68">
            <v>389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8</v>
          </cell>
          <cell r="F69">
            <v>1596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1.5</v>
          </cell>
          <cell r="F70">
            <v>288.55099999999999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14</v>
          </cell>
          <cell r="F71">
            <v>3578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16</v>
          </cell>
          <cell r="F72">
            <v>3918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5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56.613999999999997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140.721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7</v>
          </cell>
          <cell r="F76">
            <v>1346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6</v>
          </cell>
          <cell r="F77">
            <v>1975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6</v>
          </cell>
          <cell r="F78">
            <v>1100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1.3</v>
          </cell>
          <cell r="F79">
            <v>400.59500000000003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3.9</v>
          </cell>
          <cell r="F80">
            <v>1384.807</v>
          </cell>
        </row>
        <row r="81">
          <cell r="A81" t="str">
            <v xml:space="preserve"> 316  Колбаса Нежная ТМ Зареченские ВЕС  ПОКОМ</v>
          </cell>
          <cell r="F81">
            <v>257.35000000000002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36.625</v>
          </cell>
        </row>
        <row r="83">
          <cell r="A83" t="str">
            <v xml:space="preserve"> 318  Сосиски Датские ТМ Зареченские, ВЕС  ПОКОМ</v>
          </cell>
          <cell r="D83">
            <v>6.6</v>
          </cell>
          <cell r="F83">
            <v>2693.5990000000002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4008</v>
          </cell>
          <cell r="F84">
            <v>8312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1213</v>
          </cell>
          <cell r="F85">
            <v>5292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</v>
          </cell>
          <cell r="F86">
            <v>1410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D87">
            <v>1.3</v>
          </cell>
          <cell r="F87">
            <v>17.46</v>
          </cell>
        </row>
        <row r="88">
          <cell r="A88" t="str">
            <v xml:space="preserve"> 328  Сардельки Сочинки Стародворье ТМ  0,4 кг ПОКОМ</v>
          </cell>
          <cell r="D88">
            <v>1</v>
          </cell>
          <cell r="F88">
            <v>468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</v>
          </cell>
          <cell r="F89">
            <v>392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1.3</v>
          </cell>
          <cell r="F90">
            <v>1493.7940000000001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21.361999999999998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3</v>
          </cell>
          <cell r="F92">
            <v>336</v>
          </cell>
        </row>
        <row r="93">
          <cell r="A93" t="str">
            <v xml:space="preserve"> 335  Колбаса Сливушка ТМ Вязанка. ВЕС.  ПОКОМ </v>
          </cell>
          <cell r="D93">
            <v>1.3</v>
          </cell>
          <cell r="F93">
            <v>80.451999999999998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5</v>
          </cell>
          <cell r="F94">
            <v>3663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6</v>
          </cell>
          <cell r="F95">
            <v>2382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4.5</v>
          </cell>
          <cell r="F96">
            <v>442.73500000000001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3.3</v>
          </cell>
          <cell r="F97">
            <v>552.97799999999995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10.1</v>
          </cell>
          <cell r="F98">
            <v>1016.928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4.0999999999999996</v>
          </cell>
          <cell r="F99">
            <v>856.05100000000004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2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D101">
            <v>1</v>
          </cell>
          <cell r="F101">
            <v>80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72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84</v>
          </cell>
        </row>
        <row r="104">
          <cell r="A104" t="str">
            <v xml:space="preserve"> 364  Сардельки Филейские Вязанка ВЕС NDX ТМ Вязанка  ПОКОМ</v>
          </cell>
          <cell r="F104">
            <v>261.82299999999998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D105">
            <v>1</v>
          </cell>
          <cell r="F105">
            <v>289</v>
          </cell>
        </row>
        <row r="106">
          <cell r="A106" t="str">
            <v xml:space="preserve"> 372  Ветчина Сочинка ТМ Стародворье. ВЕС ПОКОМ</v>
          </cell>
          <cell r="D106">
            <v>0.9</v>
          </cell>
          <cell r="F106">
            <v>47.1</v>
          </cell>
        </row>
        <row r="107">
          <cell r="A107" t="str">
            <v xml:space="preserve"> 373 Колбаса вареная Сочинка ТМ Стародворье ВЕС ПОКОМ</v>
          </cell>
          <cell r="D107">
            <v>0.9</v>
          </cell>
          <cell r="F107">
            <v>156.55000000000001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2</v>
          </cell>
          <cell r="F108">
            <v>271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290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299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8</v>
          </cell>
          <cell r="F111">
            <v>2698</v>
          </cell>
        </row>
        <row r="112">
          <cell r="A112" t="str">
            <v xml:space="preserve"> 386  Колбаса Балыкбургская с копченым балыком 0,35 кг срез ТМ Баварушка  ПОКОМ</v>
          </cell>
          <cell r="F112">
            <v>30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14</v>
          </cell>
          <cell r="F113">
            <v>205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26</v>
          </cell>
          <cell r="F114">
            <v>646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22</v>
          </cell>
          <cell r="F115">
            <v>378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17</v>
          </cell>
          <cell r="F116">
            <v>3733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9</v>
          </cell>
          <cell r="F117">
            <v>6474</v>
          </cell>
        </row>
        <row r="118">
          <cell r="A118" t="str">
            <v>1002 Ветчина По Швейцарскому рецепту 0,3 (Знаменский СГЦ)  МК</v>
          </cell>
          <cell r="D118">
            <v>101</v>
          </cell>
          <cell r="F118">
            <v>101</v>
          </cell>
        </row>
        <row r="119">
          <cell r="A119" t="str">
            <v>1003 Грудинка с/к (продукт из свинины мясной сырокопченый) (Знамениский СГЦ)  МК</v>
          </cell>
          <cell r="D119">
            <v>39.648000000000003</v>
          </cell>
          <cell r="F119">
            <v>39.648000000000003</v>
          </cell>
        </row>
        <row r="120">
          <cell r="A120" t="str">
            <v>1004 Рулька свиная бескостная в/к в/у (Знаменский СГЦ) МК</v>
          </cell>
          <cell r="D120">
            <v>31.53</v>
          </cell>
          <cell r="F120">
            <v>31.53</v>
          </cell>
        </row>
        <row r="121">
          <cell r="A121" t="str">
            <v>1008 Хлеб печеночный 0,3кг в/у ШТ (Знаменский СГЦ)  МК</v>
          </cell>
          <cell r="D121">
            <v>77</v>
          </cell>
          <cell r="F121">
            <v>77</v>
          </cell>
        </row>
        <row r="122">
          <cell r="A122" t="str">
            <v>1009 Мясо по домашнему в/у 0,35шт (Знаменский СГЦ)  МК</v>
          </cell>
          <cell r="D122">
            <v>117</v>
          </cell>
          <cell r="F122">
            <v>117</v>
          </cell>
        </row>
        <row r="123">
          <cell r="A123" t="str">
            <v>3215 ВЕТЧ.МЯСНАЯ Папа может п/о 0.4кг 8шт.    ОСТАНКИНО</v>
          </cell>
          <cell r="D123">
            <v>204</v>
          </cell>
          <cell r="F123">
            <v>204</v>
          </cell>
        </row>
        <row r="124">
          <cell r="A124" t="str">
            <v>3297 СЫТНЫЕ Папа может сар б/о мгс 1*3 СНГ  ОСТАНКИНО</v>
          </cell>
          <cell r="D124">
            <v>141</v>
          </cell>
          <cell r="F124">
            <v>141</v>
          </cell>
        </row>
        <row r="125">
          <cell r="A125" t="str">
            <v>3812 СОЧНЫЕ сос п/о мгс 2*2  ОСТАНКИНО</v>
          </cell>
          <cell r="D125">
            <v>1364</v>
          </cell>
          <cell r="F125">
            <v>1364</v>
          </cell>
        </row>
        <row r="126">
          <cell r="A126" t="str">
            <v>4005 Колбаса с/к  "Кремлевская" (Микоян)   МК</v>
          </cell>
          <cell r="D126">
            <v>20</v>
          </cell>
          <cell r="F126">
            <v>20</v>
          </cell>
        </row>
        <row r="127">
          <cell r="A127" t="str">
            <v>4011 Колбаса с/к "Марочная" 1сорт (Микоян)  МК</v>
          </cell>
          <cell r="D127">
            <v>6</v>
          </cell>
          <cell r="F127">
            <v>6</v>
          </cell>
        </row>
        <row r="128">
          <cell r="A128" t="str">
            <v>4063 МЯСНАЯ Папа может вар п/о_Л   ОСТАНКИНО</v>
          </cell>
          <cell r="D128">
            <v>2014.75</v>
          </cell>
          <cell r="F128">
            <v>2014.75</v>
          </cell>
        </row>
        <row r="129">
          <cell r="A129" t="str">
            <v>4117 ЭКСТРА Папа может с/к в/у_Л   ОСТАНКИНО</v>
          </cell>
          <cell r="D129">
            <v>68.099999999999994</v>
          </cell>
          <cell r="F129">
            <v>68.099999999999994</v>
          </cell>
        </row>
        <row r="130">
          <cell r="A130" t="str">
            <v>4574 Мясная со шпиком Папа может вар п/о ОСТАНКИНО</v>
          </cell>
          <cell r="D130">
            <v>131.69999999999999</v>
          </cell>
          <cell r="F130">
            <v>131.69999999999999</v>
          </cell>
        </row>
        <row r="131">
          <cell r="A131" t="str">
            <v>4614 ВЕТЧ.ЛЮБИТЕЛЬСКАЯ п/о _ ОСТАНКИНО</v>
          </cell>
          <cell r="D131">
            <v>107.8</v>
          </cell>
          <cell r="F131">
            <v>107.8</v>
          </cell>
        </row>
        <row r="132">
          <cell r="A132" t="str">
            <v>4813 ФИЛЕЙНАЯ Папа может вар п/о_Л   ОСТАНКИНО</v>
          </cell>
          <cell r="D132">
            <v>462.83600000000001</v>
          </cell>
          <cell r="F132">
            <v>462.83600000000001</v>
          </cell>
        </row>
        <row r="133">
          <cell r="A133" t="str">
            <v>4993 САЛЯМИ ИТАЛЬЯНСКАЯ с/к в/у 1/250*8_120c ОСТАНКИНО</v>
          </cell>
          <cell r="D133">
            <v>541</v>
          </cell>
          <cell r="F133">
            <v>541</v>
          </cell>
        </row>
        <row r="134">
          <cell r="A134" t="str">
            <v>5246 ДОКТОРСКАЯ ПРЕМИУМ вар б/о мгс_30с ОСТАНКИНО</v>
          </cell>
          <cell r="D134">
            <v>28.5</v>
          </cell>
          <cell r="F134">
            <v>28.5</v>
          </cell>
        </row>
        <row r="135">
          <cell r="A135" t="str">
            <v>5247 РУССКАЯ ПРЕМИУМ вар б/о мгс_30с ОСТАНКИНО</v>
          </cell>
          <cell r="D135">
            <v>72</v>
          </cell>
          <cell r="F135">
            <v>72</v>
          </cell>
        </row>
        <row r="136">
          <cell r="A136" t="str">
            <v>5336 ОСОБАЯ вар п/о  ОСТАНКИНО</v>
          </cell>
          <cell r="D136">
            <v>171.6</v>
          </cell>
          <cell r="F136">
            <v>171.6</v>
          </cell>
        </row>
        <row r="137">
          <cell r="A137" t="str">
            <v>5337 ОСОБАЯ СО ШПИКОМ вар п/о  ОСТАНКИНО</v>
          </cell>
          <cell r="D137">
            <v>53.3</v>
          </cell>
          <cell r="F137">
            <v>53.3</v>
          </cell>
        </row>
        <row r="138">
          <cell r="A138" t="str">
            <v>5341 СЕРВЕЛАТ ОХОТНИЧИЙ в/к в/у  ОСТАНКИНО</v>
          </cell>
          <cell r="D138">
            <v>346.22</v>
          </cell>
          <cell r="F138">
            <v>346.22</v>
          </cell>
        </row>
        <row r="139">
          <cell r="A139" t="str">
            <v>5483 ЭКСТРА Папа может с/к в/у 1/250 8шт.   ОСТАНКИНО</v>
          </cell>
          <cell r="D139">
            <v>826</v>
          </cell>
          <cell r="F139">
            <v>826</v>
          </cell>
        </row>
        <row r="140">
          <cell r="A140" t="str">
            <v>5532 СОЧНЫЕ сос п/о мгс 0.45кг 10шт_45с   ОСТАНКИНО</v>
          </cell>
          <cell r="D140">
            <v>3</v>
          </cell>
          <cell r="F140">
            <v>3</v>
          </cell>
        </row>
        <row r="141">
          <cell r="A141" t="str">
            <v>5544 Сервелат Финский в/к в/у_45с НОВАЯ ОСТАНКИНО</v>
          </cell>
          <cell r="D141">
            <v>1182.1679999999999</v>
          </cell>
          <cell r="F141">
            <v>1182.1679999999999</v>
          </cell>
        </row>
        <row r="142">
          <cell r="A142" t="str">
            <v>5682 САЛЯМИ МЕЛКОЗЕРНЕНАЯ с/к в/у 1/120_60с   ОСТАНКИНО</v>
          </cell>
          <cell r="D142">
            <v>1782</v>
          </cell>
          <cell r="F142">
            <v>1782</v>
          </cell>
        </row>
        <row r="143">
          <cell r="A143" t="str">
            <v>5706 АРОМАТНАЯ Папа может с/к в/у 1/250 8шт.  ОСТАНКИНО</v>
          </cell>
          <cell r="D143">
            <v>875</v>
          </cell>
          <cell r="F143">
            <v>875</v>
          </cell>
        </row>
        <row r="144">
          <cell r="A144" t="str">
            <v>5708 ПОСОЛЬСКАЯ Папа может с/к в/у ОСТАНКИНО</v>
          </cell>
          <cell r="D144">
            <v>106.8</v>
          </cell>
          <cell r="F144">
            <v>106.8</v>
          </cell>
        </row>
        <row r="145">
          <cell r="A145" t="str">
            <v>5820 СЛИВОЧНЫЕ Папа может сос п/о мгс 2*2_45с   ОСТАНКИНО</v>
          </cell>
          <cell r="D145">
            <v>104.1</v>
          </cell>
          <cell r="F145">
            <v>104.1</v>
          </cell>
        </row>
        <row r="146">
          <cell r="A146" t="str">
            <v>5851 ЭКСТРА Папа может вар п/о   ОСТАНКИНО</v>
          </cell>
          <cell r="D146">
            <v>431.95</v>
          </cell>
          <cell r="F146">
            <v>431.95</v>
          </cell>
        </row>
        <row r="147">
          <cell r="A147" t="str">
            <v>5931 ОХОТНИЧЬЯ Папа может с/к в/у 1/220 8шт.   ОСТАНКИНО</v>
          </cell>
          <cell r="D147">
            <v>786</v>
          </cell>
          <cell r="F147">
            <v>786</v>
          </cell>
        </row>
        <row r="148">
          <cell r="A148" t="str">
            <v>5981 МОЛОЧНЫЕ ТРАДИЦ. сос п/о мгс 1*6_45с   ОСТАНКИНО</v>
          </cell>
          <cell r="D148">
            <v>178.5</v>
          </cell>
          <cell r="F148">
            <v>178.5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233.71</v>
          </cell>
          <cell r="F150">
            <v>233.71</v>
          </cell>
        </row>
        <row r="151">
          <cell r="A151" t="str">
            <v>6042 МОЛОЧНЫЕ К ЗАВТРАКУ сос п/о в/у 0.4кг   ОСТАНКИНО</v>
          </cell>
          <cell r="D151">
            <v>927</v>
          </cell>
          <cell r="F151">
            <v>927</v>
          </cell>
        </row>
        <row r="152">
          <cell r="A152" t="str">
            <v>6113 СОЧНЫЕ сос п/о мгс 1*6_Ашан  ОСТАНКИНО</v>
          </cell>
          <cell r="D152">
            <v>1779.55</v>
          </cell>
          <cell r="F152">
            <v>1779.55</v>
          </cell>
        </row>
        <row r="153">
          <cell r="A153" t="str">
            <v>6123 МОЛОЧНЫЕ КЛАССИЧЕСКИЕ ПМ сос п/о мгс 2*4   ОСТАНКИНО</v>
          </cell>
          <cell r="D153">
            <v>398</v>
          </cell>
          <cell r="F153">
            <v>398</v>
          </cell>
        </row>
        <row r="154">
          <cell r="A154" t="str">
            <v>6144 МОЛОЧНЫЕ ТРАДИЦ сос п/о в/у 1/360 (1+1) ОСТАНКИНО</v>
          </cell>
          <cell r="D154">
            <v>157</v>
          </cell>
          <cell r="F154">
            <v>157</v>
          </cell>
        </row>
        <row r="155">
          <cell r="A155" t="str">
            <v>6158 ВРЕМЯ ОЛИВЬЕ Папа может вар п/о 0.4кг   ОСТАНКИНО</v>
          </cell>
          <cell r="D155">
            <v>1161</v>
          </cell>
          <cell r="F155">
            <v>1161</v>
          </cell>
        </row>
        <row r="156">
          <cell r="A156" t="str">
            <v>6169 КАРБОНАД к/в с/н в/у 1/100*10_Х5 СТМ МФ  ОСТАНКИНО</v>
          </cell>
          <cell r="D156">
            <v>434</v>
          </cell>
          <cell r="F156">
            <v>434</v>
          </cell>
        </row>
        <row r="157">
          <cell r="A157" t="str">
            <v>6212 СЕРВЕЛАТ ФИНСКИЙ СН в/к в/у  ОСТАНКИНО</v>
          </cell>
          <cell r="D157">
            <v>10</v>
          </cell>
          <cell r="F157">
            <v>10</v>
          </cell>
        </row>
        <row r="158">
          <cell r="A158" t="str">
            <v>6213 СЕРВЕЛАТ ФИНСКИЙ СН в/к в/у 0.35кг 8шт.  ОСТАНКИНО</v>
          </cell>
          <cell r="D158">
            <v>341</v>
          </cell>
          <cell r="F158">
            <v>343</v>
          </cell>
        </row>
        <row r="159">
          <cell r="A159" t="str">
            <v>6215 СЕРВЕЛАТ ОРЕХОВЫЙ СН в/к в/у 0.35кг 8шт  ОСТАНКИНО</v>
          </cell>
          <cell r="D159">
            <v>294</v>
          </cell>
          <cell r="F159">
            <v>294</v>
          </cell>
        </row>
        <row r="160">
          <cell r="A160" t="str">
            <v>6217 ШПИКАЧКИ ДОМАШНИЕ СН п/о мгс 0.4кг 8шт.  ОСТАНКИНО</v>
          </cell>
          <cell r="D160">
            <v>116</v>
          </cell>
          <cell r="F160">
            <v>116</v>
          </cell>
        </row>
        <row r="161">
          <cell r="A161" t="str">
            <v>6225 ИМПЕРСКАЯ И БАЛЫКОВАЯ в/к с/н мгс 1/90  ОСТАНКИНО</v>
          </cell>
          <cell r="D161">
            <v>289</v>
          </cell>
          <cell r="F161">
            <v>289</v>
          </cell>
        </row>
        <row r="162">
          <cell r="A162" t="str">
            <v>6227 МОЛОЧНЫЕ ТРАДИЦ. сос п/о мгс 0.6кг LTF  ОСТАНКИНО</v>
          </cell>
          <cell r="D162">
            <v>344</v>
          </cell>
          <cell r="F162">
            <v>346</v>
          </cell>
        </row>
        <row r="163">
          <cell r="A163" t="str">
            <v>6228 МЯСНОЕ АССОРТИ к/з с/н мгс 1/90 10шт.  ОСТАНКИНО</v>
          </cell>
          <cell r="D163">
            <v>490</v>
          </cell>
          <cell r="F163">
            <v>490</v>
          </cell>
        </row>
        <row r="164">
          <cell r="A164" t="str">
            <v>6241 ХОТ-ДОГ Папа может сос п/о мгс 0.38кг  ОСТАНКИНО</v>
          </cell>
          <cell r="D164">
            <v>359</v>
          </cell>
          <cell r="F164">
            <v>361</v>
          </cell>
        </row>
        <row r="165">
          <cell r="A165" t="str">
            <v>6247 ДОМАШНЯЯ Папа может вар п/о 0,4кг 8шт.  ОСТАНКИНО</v>
          </cell>
          <cell r="D165">
            <v>180</v>
          </cell>
          <cell r="F165">
            <v>180</v>
          </cell>
        </row>
        <row r="166">
          <cell r="A166" t="str">
            <v>6259 К ЧАЮ Советское наследие вар н/о мгс  ОСТАНКИНО</v>
          </cell>
          <cell r="D166">
            <v>6.5</v>
          </cell>
          <cell r="F166">
            <v>6.5</v>
          </cell>
        </row>
        <row r="167">
          <cell r="A167" t="str">
            <v>6268 ГОВЯЖЬЯ Папа может вар п/о 0,4кг 8 шт.  ОСТАНКИНО</v>
          </cell>
          <cell r="D167">
            <v>363</v>
          </cell>
          <cell r="F167">
            <v>363</v>
          </cell>
        </row>
        <row r="168">
          <cell r="A168" t="str">
            <v>6281 СВИНИНА ДЕЛИКАТ. к/в мл/к в/у 0.3кг 45с  ОСТАНКИНО</v>
          </cell>
          <cell r="D168">
            <v>788</v>
          </cell>
          <cell r="F168">
            <v>792</v>
          </cell>
        </row>
        <row r="169">
          <cell r="A169" t="str">
            <v>6297 ФИЛЕЙНЫЕ сос ц/о в/у 1/270 12шт_45с  ОСТАНКИНО</v>
          </cell>
          <cell r="D169">
            <v>2028</v>
          </cell>
          <cell r="F169">
            <v>2028</v>
          </cell>
        </row>
        <row r="170">
          <cell r="A170" t="str">
            <v>6301 БАЛЫКОВАЯ СН в/к в/у  ОСТАНКИНО</v>
          </cell>
          <cell r="D170">
            <v>11.8</v>
          </cell>
          <cell r="F170">
            <v>11.8</v>
          </cell>
        </row>
        <row r="171">
          <cell r="A171" t="str">
            <v>6302 БАЛЫКОВАЯ СН в/к в/у 0.35кг 8шт.  ОСТАНКИНО</v>
          </cell>
          <cell r="D171">
            <v>170</v>
          </cell>
          <cell r="F171">
            <v>170</v>
          </cell>
        </row>
        <row r="172">
          <cell r="A172" t="str">
            <v>6303 МЯСНЫЕ Папа может сос п/о мгс 1.5*3  ОСТАНКИНО</v>
          </cell>
          <cell r="D172">
            <v>259.31599999999997</v>
          </cell>
          <cell r="F172">
            <v>259.31599999999997</v>
          </cell>
        </row>
        <row r="173">
          <cell r="A173" t="str">
            <v>6325 ДОКТОРСКАЯ ПРЕМИУМ вар п/о 0.4кг 8шт.  ОСТАНКИНО</v>
          </cell>
          <cell r="D173">
            <v>653</v>
          </cell>
          <cell r="F173">
            <v>653</v>
          </cell>
        </row>
        <row r="174">
          <cell r="A174" t="str">
            <v>6333 МЯСНАЯ Папа может вар п/о 0.4кг 8шт.  ОСТАНКИНО</v>
          </cell>
          <cell r="D174">
            <v>7758</v>
          </cell>
          <cell r="F174">
            <v>7767</v>
          </cell>
        </row>
        <row r="175">
          <cell r="A175" t="str">
            <v>6353 ЭКСТРА Папа может вар п/о 0.4кг 8шт.  ОСТАНКИНО</v>
          </cell>
          <cell r="D175">
            <v>2464</v>
          </cell>
          <cell r="F175">
            <v>2468</v>
          </cell>
        </row>
        <row r="176">
          <cell r="A176" t="str">
            <v>6392 ФИЛЕЙНАЯ Папа может вар п/о 0.4кг. ОСТАНКИНО</v>
          </cell>
          <cell r="D176">
            <v>4282</v>
          </cell>
          <cell r="F176">
            <v>4286</v>
          </cell>
        </row>
        <row r="177">
          <cell r="A177" t="str">
            <v>6427 КЛАССИЧЕСКАЯ ПМ вар п/о 0.35кг 8шт. ОСТАНКИНО</v>
          </cell>
          <cell r="D177">
            <v>1605</v>
          </cell>
          <cell r="F177">
            <v>1605</v>
          </cell>
        </row>
        <row r="178">
          <cell r="A178" t="str">
            <v>6438 БОГАТЫРСКИЕ Папа Может сос п/о в/у 0,3кг  ОСТАНКИНО</v>
          </cell>
          <cell r="D178">
            <v>541</v>
          </cell>
          <cell r="F178">
            <v>542</v>
          </cell>
        </row>
        <row r="179">
          <cell r="A179" t="str">
            <v>6448 СВИНИНА МАДЕРА с/к с/н в/у 1/100 10шт.   ОСТАНКИНО</v>
          </cell>
          <cell r="D179">
            <v>43</v>
          </cell>
          <cell r="F179">
            <v>43</v>
          </cell>
        </row>
        <row r="180">
          <cell r="A180" t="str">
            <v>6453 ЭКСТРА Папа может с/к с/н в/у 1/100 14шт.   ОСТАНКИНО</v>
          </cell>
          <cell r="D180">
            <v>876</v>
          </cell>
          <cell r="F180">
            <v>876</v>
          </cell>
        </row>
        <row r="181">
          <cell r="A181" t="str">
            <v>6454 АРОМАТНАЯ с/к с/н в/у 1/100 14шт.  ОСТАНКИНО</v>
          </cell>
          <cell r="D181">
            <v>779</v>
          </cell>
          <cell r="F181">
            <v>779</v>
          </cell>
        </row>
        <row r="182">
          <cell r="A182" t="str">
            <v>6475 С СЫРОМ Папа может сос ц/о мгс 0.4кг6шт  ОСТАНКИНО</v>
          </cell>
          <cell r="D182">
            <v>338</v>
          </cell>
          <cell r="F182">
            <v>338</v>
          </cell>
        </row>
        <row r="183">
          <cell r="A183" t="str">
            <v>6527 ШПИКАЧКИ СОЧНЫЕ ПМ сар б/о мгс 1*3 45с ОСТАНКИНО</v>
          </cell>
          <cell r="D183">
            <v>473</v>
          </cell>
          <cell r="F183">
            <v>473</v>
          </cell>
        </row>
        <row r="184">
          <cell r="A184" t="str">
            <v>6562 СЕРВЕЛАТ КАРЕЛЬСКИЙ СН в/к в/у 0,28кг  ОСТАНКИНО</v>
          </cell>
          <cell r="D184">
            <v>916</v>
          </cell>
          <cell r="F184">
            <v>918</v>
          </cell>
        </row>
        <row r="185">
          <cell r="A185" t="str">
            <v>6563 СЛИВОЧНЫЕ СН сос п/о мгс 1*6  ОСТАНКИНО</v>
          </cell>
          <cell r="D185">
            <v>79</v>
          </cell>
          <cell r="F185">
            <v>79</v>
          </cell>
        </row>
        <row r="186">
          <cell r="A186" t="str">
            <v>6564 СЕРВЕЛАТ ОРЕХОВЫЙ ПМ в/к в/у 0.31кг 8шт.  ОСТАНКИНО</v>
          </cell>
          <cell r="D186">
            <v>1</v>
          </cell>
          <cell r="F186">
            <v>1</v>
          </cell>
        </row>
        <row r="187">
          <cell r="A187" t="str">
            <v>6589 МОЛОЧНЫЕ ГОСТ СН сос п/о мгс 0.41кг 10шт  ОСТАНКИНО</v>
          </cell>
          <cell r="D187">
            <v>225</v>
          </cell>
          <cell r="F187">
            <v>225</v>
          </cell>
        </row>
        <row r="188">
          <cell r="A188" t="str">
            <v>6590 СЛИВОЧНЫЕ СН сос п/о мгс 0.41кг 10шт.  ОСТАНКИНО</v>
          </cell>
          <cell r="D188">
            <v>545</v>
          </cell>
          <cell r="F188">
            <v>545</v>
          </cell>
        </row>
        <row r="189">
          <cell r="A189" t="str">
            <v>6592 ДОКТОРСКАЯ СН вар п/о  ОСТАНКИНО</v>
          </cell>
          <cell r="D189">
            <v>59.3</v>
          </cell>
          <cell r="F189">
            <v>59.3</v>
          </cell>
        </row>
        <row r="190">
          <cell r="A190" t="str">
            <v>6593 ДОКТОРСКАЯ СН вар п/о 0.45кг 8шт.  ОСТАНКИНО</v>
          </cell>
          <cell r="D190">
            <v>345</v>
          </cell>
          <cell r="F190">
            <v>345</v>
          </cell>
        </row>
        <row r="191">
          <cell r="A191" t="str">
            <v>6594 МОЛОЧНАЯ СН вар п/о  ОСТАНКИНО</v>
          </cell>
          <cell r="D191">
            <v>47.45</v>
          </cell>
          <cell r="F191">
            <v>47.45</v>
          </cell>
        </row>
        <row r="192">
          <cell r="A192" t="str">
            <v>6595 МОЛОЧНАЯ СН вар п/о 0.45кг 8шт.  ОСТАНКИНО</v>
          </cell>
          <cell r="D192">
            <v>284</v>
          </cell>
          <cell r="F192">
            <v>284</v>
          </cell>
        </row>
        <row r="193">
          <cell r="A193" t="str">
            <v>6597 РУССКАЯ СН вар п/о 0.45кг 8шт.  ОСТАНКИНО</v>
          </cell>
          <cell r="D193">
            <v>19</v>
          </cell>
          <cell r="F193">
            <v>19</v>
          </cell>
        </row>
        <row r="194">
          <cell r="A194" t="str">
            <v>6601 ГОВЯЖЬИ СН сос п/о мгс 1*6  ОСТАНКИНО</v>
          </cell>
          <cell r="D194">
            <v>133</v>
          </cell>
          <cell r="F194">
            <v>133</v>
          </cell>
        </row>
        <row r="195">
          <cell r="A195" t="str">
            <v>6602 БАВАРСКИЕ ПМ сос ц/о мгс 0,35кг 8шт.  ОСТАНКИНО</v>
          </cell>
          <cell r="D195">
            <v>202</v>
          </cell>
          <cell r="F195">
            <v>202</v>
          </cell>
        </row>
        <row r="196">
          <cell r="A196" t="str">
            <v>6606 СЫТНЫЕ Папа может сар б/о мгс 1*3 45с  ОСТАНКИНО</v>
          </cell>
          <cell r="D196">
            <v>2</v>
          </cell>
          <cell r="F196">
            <v>2</v>
          </cell>
        </row>
        <row r="197">
          <cell r="A197" t="str">
            <v>6641 СЛИВОЧНЫЕ ПМ сос п/о мгс 0,41кг 10шт.  ОСТАНКИНО</v>
          </cell>
          <cell r="D197">
            <v>2</v>
          </cell>
          <cell r="F197">
            <v>2</v>
          </cell>
        </row>
        <row r="198">
          <cell r="A198" t="str">
            <v>6644 СОЧНЫЕ ПМ сос п/о мгс 0,41кг 10шт.  ОСТАНКИНО</v>
          </cell>
          <cell r="D198">
            <v>9</v>
          </cell>
          <cell r="F198">
            <v>12</v>
          </cell>
        </row>
        <row r="199">
          <cell r="A199" t="str">
            <v>6645 ВЕТЧ.КЛАССИЧЕСКАЯ СН п/о 0.8кг 4шт.  ОСТАНКИНО</v>
          </cell>
          <cell r="D199">
            <v>20</v>
          </cell>
          <cell r="F199">
            <v>20</v>
          </cell>
        </row>
        <row r="200">
          <cell r="A200" t="str">
            <v>6648 СОЧНЫЕ Папа может сар п/о мгс 1*3  ОСТАНКИНО</v>
          </cell>
          <cell r="D200">
            <v>29</v>
          </cell>
          <cell r="F200">
            <v>29</v>
          </cell>
        </row>
        <row r="201">
          <cell r="A201" t="str">
            <v>6650 СОЧНЫЕ С СЫРОМ ПМ сар п/о мгс 1*3  ОСТАНКИНО</v>
          </cell>
          <cell r="D201">
            <v>4</v>
          </cell>
          <cell r="F201">
            <v>4</v>
          </cell>
        </row>
        <row r="202">
          <cell r="A202" t="str">
            <v>6658 АРОМАТНАЯ С ЧЕСНОЧКОМ СН в/к мтс 0.330кг  ОСТАНКИНО</v>
          </cell>
          <cell r="D202">
            <v>25</v>
          </cell>
          <cell r="F202">
            <v>25</v>
          </cell>
        </row>
        <row r="203">
          <cell r="A203" t="str">
            <v>6661 СОЧНЫЙ ГРИЛЬ ПМ сос п/о мгс 1.5*4_Маяк  ОСТАНКИНО</v>
          </cell>
          <cell r="D203">
            <v>57.2</v>
          </cell>
          <cell r="F203">
            <v>57.2</v>
          </cell>
        </row>
        <row r="204">
          <cell r="A204" t="str">
            <v>6666 БОЯНСКАЯ Папа может п/к в/у 0,28кг 8 шт. ОСТАНКИНО</v>
          </cell>
          <cell r="D204">
            <v>1267</v>
          </cell>
          <cell r="F204">
            <v>1268</v>
          </cell>
        </row>
        <row r="205">
          <cell r="A205" t="str">
            <v>6669 ВЕНСКАЯ САЛЯМИ п/к в/у 0.28кг 8шт  ОСТАНКИНО</v>
          </cell>
          <cell r="D205">
            <v>641</v>
          </cell>
          <cell r="F205">
            <v>641</v>
          </cell>
        </row>
        <row r="206">
          <cell r="A206" t="str">
            <v>6683 СЕРВЕЛАТ ЗЕРНИСТЫЙ ПМ в/к в/у 0,35кг  ОСТАНКИНО</v>
          </cell>
          <cell r="D206">
            <v>2308</v>
          </cell>
          <cell r="F206">
            <v>2315</v>
          </cell>
        </row>
        <row r="207">
          <cell r="A207" t="str">
            <v>6684 СЕРВЕЛАТ КАРЕЛЬСКИЙ ПМ в/к в/у 0.28кг  ОСТАНКИНО</v>
          </cell>
          <cell r="D207">
            <v>2200</v>
          </cell>
          <cell r="F207">
            <v>2203</v>
          </cell>
        </row>
        <row r="208">
          <cell r="A208" t="str">
            <v>6689 СЕРВЕЛАТ ОХОТНИЧИЙ ПМ в/к в/у 0,35кг 8шт  ОСТАНКИНО</v>
          </cell>
          <cell r="D208">
            <v>5797</v>
          </cell>
          <cell r="F208">
            <v>5822</v>
          </cell>
        </row>
        <row r="209">
          <cell r="A209" t="str">
            <v>6692 СЕРВЕЛАТ ПРИМА в/к в/у 0.28кг 8шт.  ОСТАНКИНО</v>
          </cell>
          <cell r="D209">
            <v>779</v>
          </cell>
          <cell r="F209">
            <v>779</v>
          </cell>
        </row>
        <row r="210">
          <cell r="A210" t="str">
            <v>6697 СЕРВЕЛАТ ФИНСКИЙ ПМ в/к в/у 0,35кг 8шт.  ОСТАНКИНО</v>
          </cell>
          <cell r="D210">
            <v>6493</v>
          </cell>
          <cell r="F210">
            <v>6494</v>
          </cell>
        </row>
        <row r="211">
          <cell r="A211" t="str">
            <v>6713 СОЧНЫЙ ГРИЛЬ ПМ сос п/о мгс 0.41кг 8шт.  ОСТАНКИНО</v>
          </cell>
          <cell r="D211">
            <v>1431</v>
          </cell>
          <cell r="F211">
            <v>1431</v>
          </cell>
        </row>
        <row r="212">
          <cell r="A212" t="str">
            <v>6716 ОСОБАЯ Коровино (в сетке) 0.5кг 8шт.  ОСТАНКИНО</v>
          </cell>
          <cell r="D212">
            <v>333</v>
          </cell>
          <cell r="F212">
            <v>333</v>
          </cell>
        </row>
        <row r="213">
          <cell r="A213" t="str">
            <v>6722 СОЧНЫЕ ПМ сос п/о мгс 0,41кг 10шт.  ОСТАНКИНО</v>
          </cell>
          <cell r="D213">
            <v>5208</v>
          </cell>
          <cell r="F213">
            <v>5211</v>
          </cell>
        </row>
        <row r="214">
          <cell r="A214" t="str">
            <v>6726 СЛИВОЧНЫЕ ПМ сос п/о мгс 0.41кг 10шт.  ОСТАНКИНО</v>
          </cell>
          <cell r="D214">
            <v>2181</v>
          </cell>
          <cell r="F214">
            <v>2181</v>
          </cell>
        </row>
        <row r="215">
          <cell r="A215" t="str">
            <v>6734 ОСОБАЯ СО ШПИКОМ Коровино (в сетке) 0,5кг ОСТАНКИНО</v>
          </cell>
          <cell r="D215">
            <v>88</v>
          </cell>
          <cell r="F215">
            <v>88</v>
          </cell>
        </row>
        <row r="216">
          <cell r="A216" t="str">
            <v>7001 Грудинка Особая Мясной Посол (Панский дворик МХ)  МК</v>
          </cell>
          <cell r="D216">
            <v>30</v>
          </cell>
          <cell r="F216">
            <v>30</v>
          </cell>
        </row>
        <row r="217">
          <cell r="A217" t="str">
            <v>Балык говяжий с/к "Эликатессе" 0,10 кг.шт. нарезка (лоток с ср.защ.атм.)  СПК</v>
          </cell>
          <cell r="D217">
            <v>124</v>
          </cell>
          <cell r="F217">
            <v>124</v>
          </cell>
        </row>
        <row r="218">
          <cell r="A218" t="str">
            <v>Балык свиной с/к "Эликатессе" 0,10 кг.шт. нарезка (лоток с ср.защ.атм.)  СПК</v>
          </cell>
          <cell r="D218">
            <v>216</v>
          </cell>
          <cell r="F218">
            <v>216</v>
          </cell>
        </row>
        <row r="219">
          <cell r="A219" t="str">
            <v>БОНУС Z-ОСОБАЯ Коровино вар п/о (5324)  ОСТАНКИНО</v>
          </cell>
          <cell r="D219">
            <v>13</v>
          </cell>
          <cell r="F219">
            <v>13</v>
          </cell>
        </row>
        <row r="220">
          <cell r="A220" t="str">
            <v>БОНУС Z-ОСОБАЯ Коровино вар п/о 0.4кг_СНГ (6305)  ОСТАНКИНО</v>
          </cell>
          <cell r="D220">
            <v>7</v>
          </cell>
          <cell r="F220">
            <v>7</v>
          </cell>
        </row>
        <row r="221">
          <cell r="A221" t="str">
            <v>БОНУС СОЧНЫЕ сос п/о мгс 0.41кг_UZ (6087)  ОСТАНКИНО</v>
          </cell>
          <cell r="D221">
            <v>1109</v>
          </cell>
          <cell r="F221">
            <v>1109</v>
          </cell>
        </row>
        <row r="222">
          <cell r="A222" t="str">
            <v>БОНУС СОЧНЫЕ сос п/о мгс 1*6_UZ (6088)  ОСТАНКИНО</v>
          </cell>
          <cell r="D222">
            <v>406.2</v>
          </cell>
          <cell r="F222">
            <v>406.2</v>
          </cell>
        </row>
        <row r="223">
          <cell r="A223" t="str">
            <v>БОНУС_273  Сосиски Сочинки с сочной грудинкой, МГС 0.4кг,   ПОКОМ</v>
          </cell>
          <cell r="D223">
            <v>2</v>
          </cell>
          <cell r="F223">
            <v>1091</v>
          </cell>
        </row>
        <row r="224">
          <cell r="A224" t="str">
            <v>БОНУС_283  Сосиски Сочинки, ВЕС, ТМ Стародворье ПОКОМ</v>
          </cell>
          <cell r="F224">
            <v>435.63200000000001</v>
          </cell>
        </row>
        <row r="225">
          <cell r="A225" t="str">
            <v>БОНУС_305  Колбаса Сервелат Мясорубский с мелкорубленным окороком в/у  ТМ Стародворье ВЕС   ПОКОМ</v>
          </cell>
          <cell r="F225">
            <v>252.977</v>
          </cell>
        </row>
        <row r="226">
          <cell r="A226" t="str">
            <v>БОНУС_Колбаса Докторская Особая ТМ Особый рецепт,  0,5кг, ПОКОМ</v>
          </cell>
          <cell r="F226">
            <v>404</v>
          </cell>
        </row>
        <row r="227">
          <cell r="A227" t="str">
            <v>БОНУС_Колбаса Сервелат Филедворский, фиброуз, в/у 0,35 кг срез,  ПОКОМ</v>
          </cell>
          <cell r="F227">
            <v>462</v>
          </cell>
        </row>
        <row r="228">
          <cell r="A228" t="str">
            <v>БОНУС_Консервы говядина тушеная "СПК" ж/б 0,338 кг.шт. термоус. пл. ЧМК  СПК</v>
          </cell>
          <cell r="D228">
            <v>25</v>
          </cell>
          <cell r="F228">
            <v>85</v>
          </cell>
        </row>
        <row r="229">
          <cell r="A229" t="str">
            <v>БОНУС_Пельмени Бульмени с говядиной и свининой Горячая штучка 0,43  ПОКОМ</v>
          </cell>
          <cell r="F229">
            <v>176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348</v>
          </cell>
        </row>
        <row r="231">
          <cell r="A231" t="str">
            <v>Бутербродная вареная 0,47 кг шт.  СПК</v>
          </cell>
          <cell r="D231">
            <v>84</v>
          </cell>
          <cell r="F231">
            <v>84</v>
          </cell>
        </row>
        <row r="232">
          <cell r="A232" t="str">
            <v>Вацлавская вареная 400 гр.шт.  СПК</v>
          </cell>
          <cell r="D232">
            <v>51</v>
          </cell>
          <cell r="F232">
            <v>51</v>
          </cell>
        </row>
        <row r="233">
          <cell r="A233" t="str">
            <v>Вацлавская п/к (черева) 390 гр.шт. термоус.пак  СПК</v>
          </cell>
          <cell r="D233">
            <v>59</v>
          </cell>
          <cell r="F233">
            <v>59</v>
          </cell>
        </row>
        <row r="234">
          <cell r="A234" t="str">
            <v>Ветчина Вацлавская 400 гр.шт.  СПК</v>
          </cell>
          <cell r="D234">
            <v>5</v>
          </cell>
          <cell r="F234">
            <v>5</v>
          </cell>
        </row>
        <row r="235">
          <cell r="A235" t="str">
            <v>Ветчина Московская ПГН от 0 до +6 60сут ВЕС МИКОЯН</v>
          </cell>
          <cell r="D235">
            <v>25.7</v>
          </cell>
          <cell r="F235">
            <v>25.7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3</v>
          </cell>
          <cell r="F236">
            <v>315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704</v>
          </cell>
          <cell r="F237">
            <v>2276</v>
          </cell>
        </row>
        <row r="238">
          <cell r="A238" t="str">
            <v>Готовые чебупели с мясом ТМ Горячая штучка Без свинины 0,3 кг ПОКОМ</v>
          </cell>
          <cell r="D238">
            <v>1</v>
          </cell>
          <cell r="F238">
            <v>1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625</v>
          </cell>
          <cell r="F239">
            <v>1654</v>
          </cell>
        </row>
        <row r="240">
          <cell r="A240" t="str">
            <v>Готовые чебуреки с мясом ТМ Горячая штучка 0,09 кг флоу-пак ПОКОМ</v>
          </cell>
          <cell r="F240">
            <v>216</v>
          </cell>
        </row>
        <row r="241">
          <cell r="A241" t="str">
            <v>Готовые чебуреки Сочный мегачебурек.Готовые жареные.ВЕС  ПОКОМ</v>
          </cell>
          <cell r="D241">
            <v>2.2000000000000002</v>
          </cell>
          <cell r="F241">
            <v>23.18</v>
          </cell>
        </row>
        <row r="242">
          <cell r="A242" t="str">
            <v>Дельгаро с/в "Эликатессе" 140 гр.шт.  СПК</v>
          </cell>
          <cell r="D242">
            <v>95</v>
          </cell>
          <cell r="F242">
            <v>95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94</v>
          </cell>
          <cell r="F243">
            <v>94</v>
          </cell>
        </row>
        <row r="244">
          <cell r="A244" t="str">
            <v>Докторская вареная в/с 0,47 кг шт.  СПК</v>
          </cell>
          <cell r="D244">
            <v>68</v>
          </cell>
          <cell r="F244">
            <v>68</v>
          </cell>
        </row>
        <row r="245">
          <cell r="A245" t="str">
            <v>Докторская вареная термоус.пак. "Высокий вкус"  СПК</v>
          </cell>
          <cell r="D245">
            <v>161.994</v>
          </cell>
          <cell r="F245">
            <v>211.994</v>
          </cell>
        </row>
        <row r="246">
          <cell r="A246" t="str">
            <v>Жар-боллы с курочкой и сыром, ВЕС ТМ Зареченские  ПОКОМ</v>
          </cell>
          <cell r="F246">
            <v>130.4</v>
          </cell>
        </row>
        <row r="247">
          <cell r="A247" t="str">
            <v>Жар-ладушки с мясом ТМ Зареченские ВЕС ПОКОМ</v>
          </cell>
          <cell r="F247">
            <v>256.00200000000001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51.8</v>
          </cell>
        </row>
        <row r="249">
          <cell r="A249" t="str">
            <v>Жар-ладушки с яблоком и грушей ТМ Зареченские ВЕС ПОКОМ</v>
          </cell>
          <cell r="F249">
            <v>51.1</v>
          </cell>
        </row>
        <row r="250">
          <cell r="A250" t="str">
            <v>ЖАР-мени ВЕС ТМ Зареченские  ПОКОМ</v>
          </cell>
          <cell r="D250">
            <v>5.5</v>
          </cell>
          <cell r="F250">
            <v>126.001</v>
          </cell>
        </row>
        <row r="251">
          <cell r="A251" t="str">
            <v>Карбонад Юбилейный термоус.пак.  СПК</v>
          </cell>
          <cell r="D251">
            <v>39.517000000000003</v>
          </cell>
          <cell r="F251">
            <v>39.517000000000003</v>
          </cell>
        </row>
        <row r="252">
          <cell r="A252" t="str">
            <v>Каша гречневая с говядиной "СПК" ж/б 0,340 кг.шт. термоус. пл. ЧМК  СПК</v>
          </cell>
          <cell r="D252">
            <v>16</v>
          </cell>
          <cell r="F252">
            <v>16</v>
          </cell>
        </row>
        <row r="253">
          <cell r="A253" t="str">
            <v>Каша перловая с говядиной "СПК" ж/б 0,340 кг.шт. термоус. пл. ЧМК СПК</v>
          </cell>
          <cell r="D253">
            <v>16</v>
          </cell>
          <cell r="F253">
            <v>16</v>
          </cell>
        </row>
        <row r="254">
          <cell r="A254" t="str">
            <v>Классика с/к 235 гр.шт. "Высокий вкус"  СПК</v>
          </cell>
          <cell r="D254">
            <v>143</v>
          </cell>
          <cell r="F254">
            <v>143</v>
          </cell>
        </row>
        <row r="255">
          <cell r="A255" t="str">
            <v>Классическая с/к "Сибирский стандарт" 560 гр.шт.  СПК</v>
          </cell>
          <cell r="D255">
            <v>2484</v>
          </cell>
          <cell r="F255">
            <v>3084</v>
          </cell>
        </row>
        <row r="256">
          <cell r="A256" t="str">
            <v>КЛБ С/К СЕРВЕЛАТ ЧЕРНЫЙ КАБАН 210Г В/У МЯСН ПРОД  Клин</v>
          </cell>
          <cell r="D256">
            <v>1</v>
          </cell>
          <cell r="F256">
            <v>1</v>
          </cell>
        </row>
        <row r="257">
          <cell r="A257" t="str">
            <v>Колб.Марочная с/к в/у  ВЕС МИКОЯН</v>
          </cell>
          <cell r="D257">
            <v>18</v>
          </cell>
          <cell r="F257">
            <v>18</v>
          </cell>
        </row>
        <row r="258">
          <cell r="A258" t="str">
            <v>Колб.Серв.Российский в/к термо.ВЕС МИКОЯН</v>
          </cell>
          <cell r="D258">
            <v>14</v>
          </cell>
          <cell r="F258">
            <v>14</v>
          </cell>
        </row>
        <row r="259">
          <cell r="A259" t="str">
            <v>Колб.Серв.Талинский в/к термо. ВЕС МИКОЯН</v>
          </cell>
          <cell r="D259">
            <v>28</v>
          </cell>
          <cell r="F259">
            <v>28</v>
          </cell>
        </row>
        <row r="260">
          <cell r="A260" t="str">
            <v>Колбаса Кремлевская с/к в/у. ВЕС МИКОЯН</v>
          </cell>
          <cell r="D260">
            <v>13</v>
          </cell>
          <cell r="F260">
            <v>13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598</v>
          </cell>
          <cell r="F261">
            <v>598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524</v>
          </cell>
          <cell r="F262">
            <v>524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223</v>
          </cell>
          <cell r="F263">
            <v>223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66</v>
          </cell>
          <cell r="F264">
            <v>66</v>
          </cell>
        </row>
        <row r="265">
          <cell r="A265" t="str">
            <v>Коньячная с/к 0,10 кг.шт. нарезка (лоток с ср.зад.атм.) "Высокий вкус"  СПК</v>
          </cell>
          <cell r="D265">
            <v>150</v>
          </cell>
          <cell r="F265">
            <v>150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5</v>
          </cell>
          <cell r="F266">
            <v>486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987</v>
          </cell>
          <cell r="F267">
            <v>1676</v>
          </cell>
        </row>
        <row r="268">
          <cell r="A268" t="str">
            <v>Ла Фаворте с/в "Эликатессе" 140 гр.шт.  СПК</v>
          </cell>
          <cell r="D268">
            <v>107</v>
          </cell>
          <cell r="F268">
            <v>107</v>
          </cell>
        </row>
        <row r="269">
          <cell r="A269" t="str">
            <v>Ливерная Печеночная "Просто выгодно" 0,3 кг.шт.  СПК</v>
          </cell>
          <cell r="D269">
            <v>176</v>
          </cell>
          <cell r="F269">
            <v>176</v>
          </cell>
        </row>
        <row r="270">
          <cell r="A270" t="str">
            <v>Любительская вареная термоус.пак. "Высокий вкус"  СПК</v>
          </cell>
          <cell r="D270">
            <v>164</v>
          </cell>
          <cell r="F270">
            <v>164</v>
          </cell>
        </row>
        <row r="271">
          <cell r="A271" t="str">
            <v>Мини-сосиски в тесте "Фрайпики" 1,8кг ВЕС, ТМ Зареченские  ПОКОМ</v>
          </cell>
          <cell r="F271">
            <v>75.599999999999994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146.20099999999999</v>
          </cell>
        </row>
        <row r="273">
          <cell r="A273" t="str">
            <v>Мусульманская вареная "Просто выгодно"  СПК</v>
          </cell>
          <cell r="D273">
            <v>19</v>
          </cell>
          <cell r="F273">
            <v>19</v>
          </cell>
        </row>
        <row r="274">
          <cell r="A274" t="str">
            <v>Мусульманская п/к "Просто выгодно" термофор.пак.  СПК</v>
          </cell>
          <cell r="D274">
            <v>5</v>
          </cell>
          <cell r="F274">
            <v>5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24</v>
          </cell>
          <cell r="F275">
            <v>2008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5</v>
          </cell>
          <cell r="F276">
            <v>1784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18</v>
          </cell>
          <cell r="F277">
            <v>1849</v>
          </cell>
        </row>
        <row r="278">
          <cell r="A278" t="str">
            <v>Наггетсы Хрустящие ТМ Зареченские. ВЕС ПОКОМ</v>
          </cell>
          <cell r="D278">
            <v>9</v>
          </cell>
          <cell r="F278">
            <v>327.50099999999998</v>
          </cell>
        </row>
        <row r="279">
          <cell r="A279" t="str">
            <v>Новосибирская с/к 0,10 кг.шт. нарезка (лоток с ср.защ.атм.) "Высокий вкус"  СПК</v>
          </cell>
          <cell r="D279">
            <v>150</v>
          </cell>
          <cell r="F279">
            <v>150</v>
          </cell>
        </row>
        <row r="280">
          <cell r="A280" t="str">
            <v>Оригинальная с перцем с/к  СПК</v>
          </cell>
          <cell r="D280">
            <v>453.55</v>
          </cell>
          <cell r="F280">
            <v>1453.55</v>
          </cell>
        </row>
        <row r="281">
          <cell r="A281" t="str">
            <v>Оригинальная с перцем с/к "Сибирский стандарт" 560 гр.шт.  СПК</v>
          </cell>
          <cell r="D281">
            <v>3758</v>
          </cell>
          <cell r="F281">
            <v>3758</v>
          </cell>
        </row>
        <row r="282">
          <cell r="A282" t="str">
            <v>Особая вареная  СПК</v>
          </cell>
          <cell r="D282">
            <v>17.5</v>
          </cell>
          <cell r="F282">
            <v>17.5</v>
          </cell>
        </row>
        <row r="283">
          <cell r="A283" t="str">
            <v>Пекантино с/в "Эликатессе" 0,10 кг.шт. нарезка (лоток с.ср.защ.атм.)  СПК</v>
          </cell>
          <cell r="D283">
            <v>95</v>
          </cell>
          <cell r="F283">
            <v>95</v>
          </cell>
        </row>
        <row r="284">
          <cell r="A284" t="str">
            <v>Пельмени Grandmeni с говядиной и свининой Горячая штучка 0,75 кг Бульмени  ПОКОМ</v>
          </cell>
          <cell r="D284">
            <v>4</v>
          </cell>
          <cell r="F284">
            <v>10</v>
          </cell>
        </row>
        <row r="285">
          <cell r="A285" t="str">
            <v>Пельмени Grandmeni со сливочным маслом Горячая штучка 0,75 кг ПОКОМ</v>
          </cell>
          <cell r="D285">
            <v>6</v>
          </cell>
          <cell r="F285">
            <v>417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4</v>
          </cell>
          <cell r="F286">
            <v>90</v>
          </cell>
        </row>
        <row r="287">
          <cell r="A287" t="str">
            <v>Пельмени Бигбули #МЕГАВКУСИЩЕ с сочной грудинкой 0,9 кг  ПОКОМ</v>
          </cell>
          <cell r="D287">
            <v>1</v>
          </cell>
          <cell r="F287">
            <v>949</v>
          </cell>
        </row>
        <row r="288">
          <cell r="A288" t="str">
            <v>Пельмени Бигбули с мясом, Горячая штучка 0,43кг  ПОКОМ</v>
          </cell>
          <cell r="D288">
            <v>4</v>
          </cell>
          <cell r="F288">
            <v>123</v>
          </cell>
        </row>
        <row r="289">
          <cell r="A289" t="str">
            <v>Пельмени Бигбули с мясом, Горячая штучка 0,9кг  ПОКОМ</v>
          </cell>
          <cell r="D289">
            <v>1316</v>
          </cell>
          <cell r="F289">
            <v>1568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D290">
            <v>6</v>
          </cell>
          <cell r="F290">
            <v>1142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10</v>
          </cell>
          <cell r="F291">
            <v>203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D292">
            <v>1</v>
          </cell>
          <cell r="F292">
            <v>360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7</v>
          </cell>
          <cell r="F293">
            <v>1440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11</v>
          </cell>
          <cell r="F294">
            <v>1317</v>
          </cell>
        </row>
        <row r="295">
          <cell r="A295" t="str">
            <v>Пельмени Бульмени с говядиной и свининой Наваристые Горячая штучка ВЕС  ПОКОМ</v>
          </cell>
          <cell r="D295">
            <v>6</v>
          </cell>
          <cell r="F295">
            <v>1317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17</v>
          </cell>
          <cell r="F296">
            <v>2916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13</v>
          </cell>
          <cell r="F297">
            <v>1135</v>
          </cell>
        </row>
        <row r="298">
          <cell r="A298" t="str">
            <v>Пельмени Левантские ТМ Особый рецепт 0,8 кг  ПОКОМ</v>
          </cell>
          <cell r="F298">
            <v>13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5</v>
          </cell>
          <cell r="F299">
            <v>197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6</v>
          </cell>
          <cell r="F300">
            <v>1254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</v>
          </cell>
          <cell r="F301">
            <v>269</v>
          </cell>
        </row>
        <row r="302">
          <cell r="A302" t="str">
            <v>Пельмени Отборные с говядиной и свининой 0,43 кг ТМ Стародворье ТС Медвежье ушко</v>
          </cell>
          <cell r="F302">
            <v>11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F303">
            <v>455.00099999999998</v>
          </cell>
        </row>
        <row r="304">
          <cell r="A304" t="str">
            <v>Пельмени Со свининой и говядиной ТМ Особый рецепт Любимая ложка 1,0 кг  ПОКОМ</v>
          </cell>
          <cell r="F304">
            <v>699</v>
          </cell>
        </row>
        <row r="305">
          <cell r="A305" t="str">
            <v>Пельмени Сочные сфера 0,9 кг ТМ Стародворье ПОКОМ</v>
          </cell>
          <cell r="D305">
            <v>1</v>
          </cell>
          <cell r="F305">
            <v>907</v>
          </cell>
        </row>
        <row r="306">
          <cell r="A306" t="str">
            <v>Пипперони с/к "Эликатессе" 0,10 кг.шт.  СПК</v>
          </cell>
          <cell r="D306">
            <v>150</v>
          </cell>
          <cell r="F306">
            <v>150</v>
          </cell>
        </row>
        <row r="307">
          <cell r="A307" t="str">
            <v>Пипперони с/к "Эликатессе" 0,20 кг.шт.  СПК</v>
          </cell>
          <cell r="D307">
            <v>1</v>
          </cell>
          <cell r="F307">
            <v>1</v>
          </cell>
        </row>
        <row r="308">
          <cell r="A308" t="str">
            <v>По-Австрийски с/к 260 гр.шт. "Высокий вкус"  СПК</v>
          </cell>
          <cell r="D308">
            <v>156</v>
          </cell>
          <cell r="F308">
            <v>156</v>
          </cell>
        </row>
        <row r="309">
          <cell r="A309" t="str">
            <v>Покровская вареная 0,47 кг шт.  СПК</v>
          </cell>
          <cell r="D309">
            <v>16</v>
          </cell>
          <cell r="F309">
            <v>16</v>
          </cell>
        </row>
        <row r="310">
          <cell r="A310" t="str">
            <v>Продукт МСЗЖ Фермерский 50% (3 кг брус)  ОСТАНКИНО</v>
          </cell>
          <cell r="D310">
            <v>252</v>
          </cell>
          <cell r="F310">
            <v>252</v>
          </cell>
        </row>
        <row r="311">
          <cell r="A311" t="str">
            <v>Салями Трюфель с/в "Эликатессе" 0,16 кг.шт.  СПК</v>
          </cell>
          <cell r="D311">
            <v>139</v>
          </cell>
          <cell r="F311">
            <v>139</v>
          </cell>
        </row>
        <row r="312">
          <cell r="A312" t="str">
            <v>Салями Финская с/к 235 гр.шт. "Высокий вкус"  СПК</v>
          </cell>
          <cell r="D312">
            <v>159</v>
          </cell>
          <cell r="F312">
            <v>159</v>
          </cell>
        </row>
        <row r="313">
          <cell r="A313" t="str">
            <v>Сардельки "Докторские" (черева) ( в ср.защ.атм.) 1.0 кг. "Высокий вкус"  СПК</v>
          </cell>
          <cell r="D313">
            <v>205</v>
          </cell>
          <cell r="F313">
            <v>205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116.5</v>
          </cell>
          <cell r="F314">
            <v>116.5</v>
          </cell>
        </row>
        <row r="315">
          <cell r="A315" t="str">
            <v>Сардельки из свинины (черева) ( в ср.защ.атм) "Высокий вкус"  СПК</v>
          </cell>
          <cell r="D315">
            <v>23.225000000000001</v>
          </cell>
          <cell r="F315">
            <v>23.225000000000001</v>
          </cell>
        </row>
        <row r="316">
          <cell r="A316" t="str">
            <v>Семейная с чесночком вареная (СПК+СКМ)  СПК</v>
          </cell>
          <cell r="D316">
            <v>500</v>
          </cell>
          <cell r="F316">
            <v>500</v>
          </cell>
        </row>
        <row r="317">
          <cell r="A317" t="str">
            <v>Семейная с чесночком Экстра вареная  СПК</v>
          </cell>
          <cell r="D317">
            <v>69</v>
          </cell>
          <cell r="F317">
            <v>69</v>
          </cell>
        </row>
        <row r="318">
          <cell r="A318" t="str">
            <v>Семейная с чесночком Экстра вареная 0,5 кг.шт.  СПК</v>
          </cell>
          <cell r="D318">
            <v>13</v>
          </cell>
          <cell r="F318">
            <v>13</v>
          </cell>
        </row>
        <row r="319">
          <cell r="A319" t="str">
            <v>Сервелат мелкозернистый в/к 0,5 кг.шт. термоус.пак. "Высокий вкус"  СПК</v>
          </cell>
          <cell r="D319">
            <v>36</v>
          </cell>
          <cell r="F319">
            <v>36</v>
          </cell>
        </row>
        <row r="320">
          <cell r="A320" t="str">
            <v>Сервелат Финский в/к 0,38 кг.шт. термофор.пак.  СПК</v>
          </cell>
          <cell r="D320">
            <v>22</v>
          </cell>
          <cell r="F320">
            <v>22</v>
          </cell>
        </row>
        <row r="321">
          <cell r="A321" t="str">
            <v>Сервелат Фирменный в/к 0,10 кг.шт. нарезка (лоток с ср.защ.атм.)  СПК</v>
          </cell>
          <cell r="D321">
            <v>47</v>
          </cell>
          <cell r="F321">
            <v>47</v>
          </cell>
        </row>
        <row r="322">
          <cell r="A322" t="str">
            <v>Сибирская особая с/к 0,10 кг.шт. нарезка (лоток с ср.защ.атм.)  СПК</v>
          </cell>
          <cell r="D322">
            <v>472</v>
          </cell>
          <cell r="F322">
            <v>472</v>
          </cell>
        </row>
        <row r="323">
          <cell r="A323" t="str">
            <v>Сибирская особая с/к 0,235 кг шт.  СПК</v>
          </cell>
          <cell r="D323">
            <v>472</v>
          </cell>
          <cell r="F323">
            <v>472</v>
          </cell>
        </row>
        <row r="324">
          <cell r="A324" t="str">
            <v>Славянская п/к 0,38 кг шт.термофор.пак.  СПК</v>
          </cell>
          <cell r="D324">
            <v>13</v>
          </cell>
          <cell r="F324">
            <v>13</v>
          </cell>
        </row>
        <row r="325">
          <cell r="A325" t="str">
            <v>Сосис.Кремлевские защ сред. ВЕС МИКОЯН</v>
          </cell>
          <cell r="D325">
            <v>1</v>
          </cell>
          <cell r="F325">
            <v>1</v>
          </cell>
        </row>
        <row r="326">
          <cell r="A326" t="str">
            <v>Сосиски "Баварские" 0,36 кг.шт. вак.упак.  СПК</v>
          </cell>
          <cell r="D326">
            <v>12</v>
          </cell>
          <cell r="F326">
            <v>12</v>
          </cell>
        </row>
        <row r="327">
          <cell r="A327" t="str">
            <v>Сосиски "БОЛЬШАЯ сосиска" "Сибирский стандарт" (лоток с ср.защ.атм.)  СПК</v>
          </cell>
          <cell r="D327">
            <v>636</v>
          </cell>
          <cell r="F327">
            <v>756</v>
          </cell>
        </row>
        <row r="328">
          <cell r="A328" t="str">
            <v>Сосиски "Молочные" 0,36 кг.шт. вак.упак.  СПК</v>
          </cell>
          <cell r="D328">
            <v>33</v>
          </cell>
          <cell r="F328">
            <v>33</v>
          </cell>
        </row>
        <row r="329">
          <cell r="A329" t="str">
            <v>Сосиски Мусульманские "Просто выгодно" (в ср.защ.атм.)  СПК</v>
          </cell>
          <cell r="D329">
            <v>53</v>
          </cell>
          <cell r="F329">
            <v>133</v>
          </cell>
        </row>
        <row r="330">
          <cell r="A330" t="str">
            <v>Сосиски Хот-дог ВЕС (лоток с ср.защ.атм.)   СПК</v>
          </cell>
          <cell r="D330">
            <v>45</v>
          </cell>
          <cell r="F330">
            <v>45</v>
          </cell>
        </row>
        <row r="331">
          <cell r="A331" t="str">
            <v>Сыр "Пармезан" 40% колотый 100 гр  ОСТАНКИНО</v>
          </cell>
          <cell r="D331">
            <v>7</v>
          </cell>
          <cell r="F331">
            <v>7</v>
          </cell>
        </row>
        <row r="332">
          <cell r="A332" t="str">
            <v>Сыр "Пармезан" 40% кусок 180 гр  ОСТАНКИНО</v>
          </cell>
          <cell r="D332">
            <v>79</v>
          </cell>
          <cell r="F332">
            <v>79</v>
          </cell>
        </row>
        <row r="333">
          <cell r="A333" t="str">
            <v>Сыр Боккончини копченый 40% 100 гр.  ОСТАНКИНО</v>
          </cell>
          <cell r="D333">
            <v>42</v>
          </cell>
          <cell r="F333">
            <v>42</v>
          </cell>
        </row>
        <row r="334">
          <cell r="A334" t="str">
            <v>Сыр Останкино "Алтайский Gold" 50% вес  ОСТАНКИНО</v>
          </cell>
          <cell r="D334">
            <v>6.24</v>
          </cell>
          <cell r="F334">
            <v>6.24</v>
          </cell>
        </row>
        <row r="335">
          <cell r="A335" t="str">
            <v>Сыр Папа Может Гауда  45% 200гр     Останкино</v>
          </cell>
          <cell r="D335">
            <v>330</v>
          </cell>
          <cell r="F335">
            <v>330</v>
          </cell>
        </row>
        <row r="336">
          <cell r="A336" t="str">
            <v>Сыр Папа Может Гауда  45% вес     Останкино</v>
          </cell>
          <cell r="D336">
            <v>23.5</v>
          </cell>
          <cell r="F336">
            <v>23.5</v>
          </cell>
        </row>
        <row r="337">
          <cell r="A337" t="str">
            <v>Сыр Папа Может Голландский  45% 200гр     Останкино</v>
          </cell>
          <cell r="D337">
            <v>561</v>
          </cell>
          <cell r="F337">
            <v>561</v>
          </cell>
        </row>
        <row r="338">
          <cell r="A338" t="str">
            <v>Сыр Папа Может Голландский  45% вес      Останкино</v>
          </cell>
          <cell r="D338">
            <v>52.5</v>
          </cell>
          <cell r="F338">
            <v>52.5</v>
          </cell>
        </row>
        <row r="339">
          <cell r="A339" t="str">
            <v>Сыр Папа Может Министерский 45% 200г  Останкино</v>
          </cell>
          <cell r="D339">
            <v>240</v>
          </cell>
          <cell r="F339">
            <v>240</v>
          </cell>
        </row>
        <row r="340">
          <cell r="A340" t="str">
            <v>Сыр Папа Может Папин Завтрак 50% 200г  Останкино</v>
          </cell>
          <cell r="D340">
            <v>46</v>
          </cell>
          <cell r="F340">
            <v>46</v>
          </cell>
        </row>
        <row r="341">
          <cell r="A341" t="str">
            <v>Сыр Папа Может Российский  50% 200гр    Останкино</v>
          </cell>
          <cell r="D341">
            <v>807</v>
          </cell>
          <cell r="F341">
            <v>807</v>
          </cell>
        </row>
        <row r="342">
          <cell r="A342" t="str">
            <v>Сыр Папа Может Российский  50% вес    Останкино</v>
          </cell>
          <cell r="D342">
            <v>130.58000000000001</v>
          </cell>
          <cell r="F342">
            <v>130.58000000000001</v>
          </cell>
        </row>
        <row r="343">
          <cell r="A343" t="str">
            <v>Сыр Папа Может Российский 50%, нарезка 125г  Останкино</v>
          </cell>
          <cell r="D343">
            <v>20</v>
          </cell>
          <cell r="F343">
            <v>20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137.45599999999999</v>
          </cell>
          <cell r="F344">
            <v>137.45599999999999</v>
          </cell>
        </row>
        <row r="345">
          <cell r="A345" t="str">
            <v>Сыр Папа Может Тильзитер   45% 200гр     Останкино</v>
          </cell>
          <cell r="D345">
            <v>391</v>
          </cell>
          <cell r="F345">
            <v>391</v>
          </cell>
        </row>
        <row r="346">
          <cell r="A346" t="str">
            <v>Сыр Папа Может Тильзитер   45% вес      Останкино</v>
          </cell>
          <cell r="D346">
            <v>55</v>
          </cell>
          <cell r="F346">
            <v>55</v>
          </cell>
        </row>
        <row r="347">
          <cell r="A347" t="str">
            <v>Сыр Папа Может Эдам 45% вес (=3,5кг)  Останкино</v>
          </cell>
          <cell r="D347">
            <v>10.5</v>
          </cell>
          <cell r="F347">
            <v>10.5</v>
          </cell>
        </row>
        <row r="348">
          <cell r="A348" t="str">
            <v>Сыр Плавл. Сливочный 55% 190гр  Останкино</v>
          </cell>
          <cell r="D348">
            <v>62</v>
          </cell>
          <cell r="F348">
            <v>62</v>
          </cell>
        </row>
        <row r="349">
          <cell r="A349" t="str">
            <v>Сыр рассольный жирный Чечил 45% 100 гр  ОСТАНКИНО</v>
          </cell>
          <cell r="D349">
            <v>102</v>
          </cell>
          <cell r="F349">
            <v>102</v>
          </cell>
        </row>
        <row r="350">
          <cell r="A350" t="str">
            <v>Сыр рассольный жирный Чечил копченый 45% 100 гр  ОСТАНКИНО</v>
          </cell>
          <cell r="D350">
            <v>110</v>
          </cell>
          <cell r="F350">
            <v>110</v>
          </cell>
        </row>
        <row r="351">
          <cell r="A351" t="str">
            <v>Сыр Скаморца свежий 40% 100 гр.  ОСТАНКИНО</v>
          </cell>
          <cell r="D351">
            <v>47</v>
          </cell>
          <cell r="F351">
            <v>47</v>
          </cell>
        </row>
        <row r="352">
          <cell r="A352" t="str">
            <v>Сыр Творож. с Зеленью 140 гр.  ОСТАНКИНО</v>
          </cell>
          <cell r="D352">
            <v>34</v>
          </cell>
          <cell r="F352">
            <v>34</v>
          </cell>
        </row>
        <row r="353">
          <cell r="A353" t="str">
            <v>Сыр Творож. Сливочный 140 гр  ОСТАНКИНО</v>
          </cell>
          <cell r="D353">
            <v>67</v>
          </cell>
          <cell r="F353">
            <v>67</v>
          </cell>
        </row>
        <row r="354">
          <cell r="A354" t="str">
            <v>Сыч/Прод Коровино Российский 50% 200г НОВАЯ СЗМЖ  ОСТАНКИНО</v>
          </cell>
          <cell r="D354">
            <v>191</v>
          </cell>
          <cell r="F354">
            <v>191</v>
          </cell>
        </row>
        <row r="355">
          <cell r="A355" t="str">
            <v>Сыч/Прод Коровино Тильзитер 50% 200г НОВАЯ СЗМЖ  ОСТАНКИНО</v>
          </cell>
          <cell r="D355">
            <v>50</v>
          </cell>
          <cell r="F355">
            <v>50</v>
          </cell>
        </row>
        <row r="356">
          <cell r="A356" t="str">
            <v>Торо Неро с/в "Эликатессе" 140 гр.шт.  СПК</v>
          </cell>
          <cell r="D356">
            <v>70</v>
          </cell>
          <cell r="F356">
            <v>70</v>
          </cell>
        </row>
        <row r="357">
          <cell r="A357" t="str">
            <v>Уши свиные копченые к пиву 0,15кг нар. д/ф шт.  СПК</v>
          </cell>
          <cell r="D357">
            <v>22</v>
          </cell>
          <cell r="F357">
            <v>22</v>
          </cell>
        </row>
        <row r="358">
          <cell r="A358" t="str">
            <v>Фестивальная пора с/к 100 гр.шт.нар. (лоток с ср.защ.атм.)  СПК</v>
          </cell>
          <cell r="D358">
            <v>486</v>
          </cell>
          <cell r="F358">
            <v>486</v>
          </cell>
        </row>
        <row r="359">
          <cell r="A359" t="str">
            <v>Фестивальная пора с/к 235 гр.шт.  СПК</v>
          </cell>
          <cell r="D359">
            <v>877</v>
          </cell>
          <cell r="F359">
            <v>877</v>
          </cell>
        </row>
        <row r="360">
          <cell r="A360" t="str">
            <v>Фестивальная с/к 0,10 кг.шт. нарезка (лоток с ср.защ.атм.)  СПК</v>
          </cell>
          <cell r="D360">
            <v>6</v>
          </cell>
          <cell r="F360">
            <v>6</v>
          </cell>
        </row>
        <row r="361">
          <cell r="A361" t="str">
            <v>Фестивальная с/к 0,235 кг.шт.  СПК</v>
          </cell>
          <cell r="D361">
            <v>12</v>
          </cell>
          <cell r="F361">
            <v>12</v>
          </cell>
        </row>
        <row r="362">
          <cell r="A362" t="str">
            <v>Фестивальная с/к ВЕС   СПК</v>
          </cell>
          <cell r="D362">
            <v>10.8</v>
          </cell>
          <cell r="F362">
            <v>10.8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36.700000000000003</v>
          </cell>
        </row>
        <row r="364">
          <cell r="A364" t="str">
            <v>Фуэт с/в "Эликатессе" 160 гр.шт.  СПК</v>
          </cell>
          <cell r="D364">
            <v>127</v>
          </cell>
          <cell r="F364">
            <v>127</v>
          </cell>
        </row>
        <row r="365">
          <cell r="A365" t="str">
            <v>Хинкали Классические ТМ Зареченские ВЕС ПОКОМ</v>
          </cell>
          <cell r="F365">
            <v>95</v>
          </cell>
        </row>
        <row r="366">
          <cell r="A366" t="str">
            <v>Хотстеры ТМ Горячая штучка ТС Хотстеры 0,25 кг зам  ПОКОМ</v>
          </cell>
          <cell r="D366">
            <v>543</v>
          </cell>
          <cell r="F366">
            <v>2056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5</v>
          </cell>
          <cell r="F367">
            <v>137</v>
          </cell>
        </row>
        <row r="368">
          <cell r="A368" t="str">
            <v>Хрустящие крылышки ТМ Горячая штучка 0,3 кг зам  ПОКОМ</v>
          </cell>
          <cell r="D368">
            <v>3</v>
          </cell>
          <cell r="F368">
            <v>211</v>
          </cell>
        </row>
        <row r="369">
          <cell r="A369" t="str">
            <v>Хрустящие крылышки ТМ Зареченские ТС Зареченские продукты. ВЕС ПОКОМ</v>
          </cell>
          <cell r="D369">
            <v>1.8</v>
          </cell>
          <cell r="F369">
            <v>12.4</v>
          </cell>
        </row>
        <row r="370">
          <cell r="A370" t="str">
            <v>Чебупай сочное яблоко ТМ Горячая штучка 0,2 кг зам.  ПОКОМ</v>
          </cell>
          <cell r="F370">
            <v>64</v>
          </cell>
        </row>
        <row r="371">
          <cell r="A371" t="str">
            <v>Чебупай спелая вишня ТМ Горячая штучка 0,2 кг зам.  ПОКОМ</v>
          </cell>
          <cell r="F371">
            <v>266</v>
          </cell>
        </row>
        <row r="372">
          <cell r="A372" t="str">
            <v>Чебупели Курочка гриль ТМ Горячая штучка, 0,3 кг зам  ПОКОМ</v>
          </cell>
          <cell r="D372">
            <v>2</v>
          </cell>
          <cell r="F372">
            <v>146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349</v>
          </cell>
          <cell r="F373">
            <v>2633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13</v>
          </cell>
          <cell r="F374">
            <v>2700</v>
          </cell>
        </row>
        <row r="375">
          <cell r="A375" t="str">
            <v>Чебуреки с мясом, грибами и картофелем. ВЕС  ПОКОМ</v>
          </cell>
          <cell r="F375">
            <v>3</v>
          </cell>
        </row>
        <row r="376">
          <cell r="A376" t="str">
            <v>Чебуреки сочные ВЕС ТМ Зареченские  ПОКОМ</v>
          </cell>
          <cell r="F376">
            <v>450.00099999999998</v>
          </cell>
        </row>
        <row r="377">
          <cell r="A377" t="str">
            <v>Чоризо с/к "Эликатессе" 0,20 кг.шт.  СПК</v>
          </cell>
          <cell r="D377">
            <v>6</v>
          </cell>
          <cell r="F377">
            <v>6</v>
          </cell>
        </row>
        <row r="378">
          <cell r="A378" t="str">
            <v>Шпикачки Русские (черева) (в ср.защ.атм.) "Высокий вкус"  СПК</v>
          </cell>
          <cell r="D378">
            <v>135</v>
          </cell>
          <cell r="F378">
            <v>135</v>
          </cell>
        </row>
        <row r="379">
          <cell r="A379" t="str">
            <v>Эликапреза с/в "Эликатессе" 0,10 кг.шт. нарезка (лоток с ср.защ.атм.)  СПК</v>
          </cell>
          <cell r="D379">
            <v>252</v>
          </cell>
          <cell r="F379">
            <v>252</v>
          </cell>
        </row>
        <row r="380">
          <cell r="A380" t="str">
            <v>Юбилейная с/к 0,10 кг.шт. нарезка (лоток с ср.защ.атм.)  СПК</v>
          </cell>
          <cell r="D380">
            <v>100</v>
          </cell>
          <cell r="F380">
            <v>100</v>
          </cell>
        </row>
        <row r="381">
          <cell r="A381" t="str">
            <v>Юбилейная с/к 0,235 кг.шт.  СПК</v>
          </cell>
          <cell r="D381">
            <v>1062</v>
          </cell>
          <cell r="F381">
            <v>1062</v>
          </cell>
        </row>
        <row r="382">
          <cell r="A382" t="str">
            <v>Итого</v>
          </cell>
          <cell r="D382">
            <v>124411.02499999999</v>
          </cell>
          <cell r="F382">
            <v>294827.98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19.12.2023 - 19.12.2023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634.471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117.04300000000001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421.74200000000002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39.283999999999999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337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935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105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61</v>
          </cell>
        </row>
        <row r="22">
          <cell r="A22" t="str">
            <v xml:space="preserve"> 068  Колбаса Особая ТМ Особый рецепт, 0,5 кг, ПОКОМ</v>
          </cell>
          <cell r="D22">
            <v>38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079  Колбаса Сервелат Кремлевский,  0.35 кг, ПОКОМ</v>
          </cell>
          <cell r="D24">
            <v>27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390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51</v>
          </cell>
        </row>
        <row r="27">
          <cell r="A27" t="str">
            <v xml:space="preserve"> 092  Сосиски Баварские с сыром,  0.42кг,ПОКОМ</v>
          </cell>
          <cell r="D27">
            <v>-5</v>
          </cell>
        </row>
        <row r="28">
          <cell r="A28" t="str">
            <v xml:space="preserve"> 096  Сосиски Баварские,  0.42кг,ПОКОМ</v>
          </cell>
          <cell r="D28">
            <v>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326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206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283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120.943</v>
          </cell>
        </row>
        <row r="34">
          <cell r="A34" t="str">
            <v xml:space="preserve"> 201  Ветчина Нежная ТМ Особый рецепт, (2,5кг), ПОКОМ</v>
          </cell>
          <cell r="D34">
            <v>1432.21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56.350999999999999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184.61099999999999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40.627000000000002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3192.8229999999999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41.249000000000002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12.345000000000001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127.767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1023.311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1098.499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71.265000000000001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86.933000000000007</v>
          </cell>
        </row>
        <row r="46">
          <cell r="A46" t="str">
            <v xml:space="preserve"> 240  Колбаса Салями охотничья, ВЕС. ПОКОМ</v>
          </cell>
          <cell r="D46">
            <v>27.437000000000001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123.824</v>
          </cell>
        </row>
        <row r="48">
          <cell r="A48" t="str">
            <v xml:space="preserve"> 243  Колбаса Сервелат Зернистый, ВЕС.  ПОКОМ</v>
          </cell>
          <cell r="D48">
            <v>23.24</v>
          </cell>
        </row>
        <row r="49">
          <cell r="A49" t="str">
            <v xml:space="preserve"> 247  Сардельки Нежные, ВЕС.  ПОКОМ</v>
          </cell>
          <cell r="D49">
            <v>22.954999999999998</v>
          </cell>
        </row>
        <row r="50">
          <cell r="A50" t="str">
            <v xml:space="preserve"> 248  Сардельки Сочные ТМ Особый рецепт,   ПОКОМ</v>
          </cell>
          <cell r="D50">
            <v>32.414000000000001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235.708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19.164999999999999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29.896999999999998</v>
          </cell>
        </row>
        <row r="54">
          <cell r="A54" t="str">
            <v xml:space="preserve"> 263  Шпикачки Стародворские, ВЕС.  ПОКОМ</v>
          </cell>
          <cell r="D54">
            <v>26.132999999999999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87.879000000000005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89.179000000000002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88.531999999999996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562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847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979</v>
          </cell>
        </row>
        <row r="61">
          <cell r="A61" t="str">
            <v xml:space="preserve"> 283  Сосиски Сочинки, ВЕС, ТМ Стародворье ПОКОМ</v>
          </cell>
          <cell r="D61">
            <v>276.84699999999998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114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373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20.641999999999999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793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809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10.833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37.377000000000002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252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424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213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43.667999999999999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448.57400000000001</v>
          </cell>
        </row>
        <row r="74">
          <cell r="A74" t="str">
            <v xml:space="preserve"> 316  Колбаса Нежная ТМ Зареченские ВЕС  ПОКОМ</v>
          </cell>
          <cell r="D74">
            <v>34.134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5.202</v>
          </cell>
        </row>
        <row r="76">
          <cell r="A76" t="str">
            <v xml:space="preserve"> 318  Сосиски Датские ТМ Зареченские, ВЕС  ПОКОМ</v>
          </cell>
          <cell r="D76">
            <v>644.23900000000003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963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964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360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6.8170000000000002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66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70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286.81599999999997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3.927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82</v>
          </cell>
        </row>
        <row r="86">
          <cell r="A86" t="str">
            <v xml:space="preserve"> 335  Колбаса Сливушка ТМ Вязанка. ВЕС.  ПОКОМ </v>
          </cell>
          <cell r="D86">
            <v>17.033999999999999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818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490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106.663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95.08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176.18899999999999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129.16300000000001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5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14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69.28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68</v>
          </cell>
        </row>
        <row r="98">
          <cell r="A98" t="str">
            <v xml:space="preserve"> 372  Ветчина Сочинка ТМ Стародворье. ВЕС ПОКОМ</v>
          </cell>
          <cell r="D98">
            <v>12.141999999999999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48.414999999999999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45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44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65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545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125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67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841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1257</v>
          </cell>
        </row>
        <row r="108">
          <cell r="A108" t="str">
            <v>3215 ВЕТЧ.МЯСНАЯ Папа может п/о 0.4кг 8шт.    ОСТАНКИНО</v>
          </cell>
          <cell r="D108">
            <v>41</v>
          </cell>
        </row>
        <row r="109">
          <cell r="A109" t="str">
            <v>3297 СЫТНЫЕ Папа может сар б/о мгс 1*3 СНГ  ОСТАНКИНО</v>
          </cell>
          <cell r="D109">
            <v>39.362000000000002</v>
          </cell>
        </row>
        <row r="110">
          <cell r="A110" t="str">
            <v>3812 СОЧНЫЕ сос п/о мгс 2*2  ОСТАНКИНО</v>
          </cell>
          <cell r="D110">
            <v>377.05900000000003</v>
          </cell>
        </row>
        <row r="111">
          <cell r="A111" t="str">
            <v>4063 МЯСНАЯ Папа может вар п/о_Л   ОСТАНКИНО</v>
          </cell>
          <cell r="D111">
            <v>599.91200000000003</v>
          </cell>
        </row>
        <row r="112">
          <cell r="A112" t="str">
            <v>4117 ЭКСТРА Папа может с/к в/у_Л   ОСТАНКИНО</v>
          </cell>
          <cell r="D112">
            <v>7.0659999999999998</v>
          </cell>
        </row>
        <row r="113">
          <cell r="A113" t="str">
            <v>4574 Мясная со шпиком Папа может вар п/о ОСТАНКИНО</v>
          </cell>
          <cell r="D113">
            <v>38.066000000000003</v>
          </cell>
        </row>
        <row r="114">
          <cell r="A114" t="str">
            <v>4614 ВЕТЧ.ЛЮБИТЕЛЬСКАЯ п/о _ ОСТАНКИНО</v>
          </cell>
          <cell r="D114">
            <v>22.66</v>
          </cell>
        </row>
        <row r="115">
          <cell r="A115" t="str">
            <v>4813 ФИЛЕЙНАЯ Папа может вар п/о_Л   ОСТАНКИНО</v>
          </cell>
          <cell r="D115">
            <v>143.32400000000001</v>
          </cell>
        </row>
        <row r="116">
          <cell r="A116" t="str">
            <v>4993 САЛЯМИ ИТАЛЬЯНСКАЯ с/к в/у 1/250*8_120c ОСТАНКИНО</v>
          </cell>
          <cell r="D116">
            <v>94</v>
          </cell>
        </row>
        <row r="117">
          <cell r="A117" t="str">
            <v>5246 ДОКТОРСКАЯ ПРЕМИУМ вар б/о мгс_30с ОСТАНКИНО</v>
          </cell>
          <cell r="D117">
            <v>17.591999999999999</v>
          </cell>
        </row>
        <row r="118">
          <cell r="A118" t="str">
            <v>5247 РУССКАЯ ПРЕМИУМ вар б/о мгс_30с ОСТАНКИНО</v>
          </cell>
          <cell r="D118">
            <v>41.712000000000003</v>
          </cell>
        </row>
        <row r="119">
          <cell r="A119" t="str">
            <v>5336 ОСОБАЯ вар п/о  ОСТАНКИНО</v>
          </cell>
          <cell r="D119">
            <v>33.984000000000002</v>
          </cell>
        </row>
        <row r="120">
          <cell r="A120" t="str">
            <v>5337 ОСОБАЯ СО ШПИКОМ вар п/о  ОСТАНКИНО</v>
          </cell>
          <cell r="D120">
            <v>4.0250000000000004</v>
          </cell>
        </row>
        <row r="121">
          <cell r="A121" t="str">
            <v>5341 СЕРВЕЛАТ ОХОТНИЧИЙ в/к в/у  ОСТАНКИНО</v>
          </cell>
          <cell r="D121">
            <v>124.869</v>
          </cell>
        </row>
        <row r="122">
          <cell r="A122" t="str">
            <v>5483 ЭКСТРА Папа может с/к в/у 1/250 8шт.   ОСТАНКИНО</v>
          </cell>
          <cell r="D122">
            <v>317</v>
          </cell>
        </row>
        <row r="123">
          <cell r="A123" t="str">
            <v>5532 СОЧНЫЕ сос п/о мгс 0.45кг 10шт_45с   ОСТАНКИНО</v>
          </cell>
          <cell r="D123">
            <v>3</v>
          </cell>
        </row>
        <row r="124">
          <cell r="A124" t="str">
            <v>5544 Сервелат Финский в/к в/у_45с НОВАЯ ОСТАНКИНО</v>
          </cell>
          <cell r="D124">
            <v>339.91800000000001</v>
          </cell>
        </row>
        <row r="125">
          <cell r="A125" t="str">
            <v>5682 САЛЯМИ МЕЛКОЗЕРНЕНАЯ с/к в/у 1/120_60с   ОСТАНКИНО</v>
          </cell>
          <cell r="D125">
            <v>706</v>
          </cell>
        </row>
        <row r="126">
          <cell r="A126" t="str">
            <v>5706 АРОМАТНАЯ Папа может с/к в/у 1/250 8шт.  ОСТАНКИНО</v>
          </cell>
          <cell r="D126">
            <v>208</v>
          </cell>
        </row>
        <row r="127">
          <cell r="A127" t="str">
            <v>5708 ПОСОЛЬСКАЯ Папа может с/к в/у ОСТАНКИНО</v>
          </cell>
          <cell r="D127">
            <v>47.209000000000003</v>
          </cell>
        </row>
        <row r="128">
          <cell r="A128" t="str">
            <v>5820 СЛИВОЧНЫЕ Папа может сос п/о мгс 2*2_45с   ОСТАНКИНО</v>
          </cell>
          <cell r="D128">
            <v>16.228000000000002</v>
          </cell>
        </row>
        <row r="129">
          <cell r="A129" t="str">
            <v>5851 ЭКСТРА Папа может вар п/о   ОСТАНКИНО</v>
          </cell>
          <cell r="D129">
            <v>126.57899999999999</v>
          </cell>
        </row>
        <row r="130">
          <cell r="A130" t="str">
            <v>5931 ОХОТНИЧЬЯ Папа может с/к в/у 1/220 8шт.   ОСТАНКИНО</v>
          </cell>
          <cell r="D130">
            <v>238</v>
          </cell>
        </row>
        <row r="131">
          <cell r="A131" t="str">
            <v>5981 МОЛОЧНЫЕ ТРАДИЦ. сос п/о мгс 1*6_45с   ОСТАНКИНО</v>
          </cell>
          <cell r="D131">
            <v>43.406999999999996</v>
          </cell>
        </row>
        <row r="132">
          <cell r="A132" t="str">
            <v>6004 РАГУ СВИНОЕ 1кг 8шт.зам_120с ОСТАНКИНО</v>
          </cell>
          <cell r="D132">
            <v>8</v>
          </cell>
        </row>
        <row r="133">
          <cell r="A133" t="str">
            <v>6041 МОЛОЧНЫЕ К ЗАВТРАКУ сос п/о мгс 1*3  ОСТАНКИНО</v>
          </cell>
          <cell r="D133">
            <v>70.477999999999994</v>
          </cell>
        </row>
        <row r="134">
          <cell r="A134" t="str">
            <v>6042 МОЛОЧНЫЕ К ЗАВТРАКУ сос п/о в/у 0.4кг   ОСТАНКИНО</v>
          </cell>
          <cell r="D134">
            <v>297</v>
          </cell>
        </row>
        <row r="135">
          <cell r="A135" t="str">
            <v>6113 СОЧНЫЕ сос п/о мгс 1*6_Ашан  ОСТАНКИНО</v>
          </cell>
          <cell r="D135">
            <v>537.21900000000005</v>
          </cell>
        </row>
        <row r="136">
          <cell r="A136" t="str">
            <v>6123 МОЛОЧНЫЕ КЛАССИЧЕСКИЕ ПМ сос п/о мгс 2*4   ОСТАНКИНО</v>
          </cell>
          <cell r="D136">
            <v>87.783000000000001</v>
          </cell>
        </row>
        <row r="137">
          <cell r="A137" t="str">
            <v>6144 МОЛОЧНЫЕ ТРАДИЦ сос п/о в/у 1/360 (1+1) ОСТАНКИНО</v>
          </cell>
          <cell r="D137">
            <v>34</v>
          </cell>
        </row>
        <row r="138">
          <cell r="A138" t="str">
            <v>6158 ВРЕМЯ ОЛИВЬЕ Папа может вар п/о 0.4кг   ОСТАНКИНО</v>
          </cell>
          <cell r="D138">
            <v>765</v>
          </cell>
        </row>
        <row r="139">
          <cell r="A139" t="str">
            <v>6169 КАРБОНАД к/в с/н в/у 1/100*10_Х5 СТМ МФ  ОСТАНКИНО</v>
          </cell>
          <cell r="D139">
            <v>164</v>
          </cell>
        </row>
        <row r="140">
          <cell r="A140" t="str">
            <v>6212 СЕРВЕЛАТ ФИНСКИЙ СН в/к в/у  ОСТАНКИНО</v>
          </cell>
          <cell r="D140">
            <v>0.69799999999999995</v>
          </cell>
        </row>
        <row r="141">
          <cell r="A141" t="str">
            <v>6213 СЕРВЕЛАТ ФИНСКИЙ СН в/к в/у 0.35кг 8шт.  ОСТАНКИНО</v>
          </cell>
          <cell r="D141">
            <v>155</v>
          </cell>
        </row>
        <row r="142">
          <cell r="A142" t="str">
            <v>6215 СЕРВЕЛАТ ОРЕХОВЫЙ СН в/к в/у 0.35кг 8шт  ОСТАНКИНО</v>
          </cell>
          <cell r="D142">
            <v>80</v>
          </cell>
        </row>
        <row r="143">
          <cell r="A143" t="str">
            <v>6217 ШПИКАЧКИ ДОМАШНИЕ СН п/о мгс 0.4кг 8шт.  ОСТАНКИНО</v>
          </cell>
          <cell r="D143">
            <v>13</v>
          </cell>
        </row>
        <row r="144">
          <cell r="A144" t="str">
            <v>6225 ИМПЕРСКАЯ И БАЛЫКОВАЯ в/к с/н мгс 1/90  ОСТАНКИНО</v>
          </cell>
          <cell r="D144">
            <v>36</v>
          </cell>
        </row>
        <row r="145">
          <cell r="A145" t="str">
            <v>6227 МОЛОЧНЫЕ ТРАДИЦ. сос п/о мгс 0.6кг LTF  ОСТАНКИНО</v>
          </cell>
          <cell r="D145">
            <v>78</v>
          </cell>
        </row>
        <row r="146">
          <cell r="A146" t="str">
            <v>6228 МЯСНОЕ АССОРТИ к/з с/н мгс 1/90 10шт.  ОСТАНКИНО</v>
          </cell>
          <cell r="D146">
            <v>93</v>
          </cell>
        </row>
        <row r="147">
          <cell r="A147" t="str">
            <v>6241 ХОТ-ДОГ Папа может сос п/о мгс 0.38кг  ОСТАНКИНО</v>
          </cell>
          <cell r="D147">
            <v>105</v>
          </cell>
        </row>
        <row r="148">
          <cell r="A148" t="str">
            <v>6247 ДОМАШНЯЯ Папа может вар п/о 0,4кг 8шт.  ОСТАНКИНО</v>
          </cell>
          <cell r="D148">
            <v>65</v>
          </cell>
        </row>
        <row r="149">
          <cell r="A149" t="str">
            <v>6259 К ЧАЮ Советское наследие вар н/о мгс  ОСТАНКИНО</v>
          </cell>
          <cell r="D149">
            <v>3.1589999999999998</v>
          </cell>
        </row>
        <row r="150">
          <cell r="A150" t="str">
            <v>6268 ГОВЯЖЬЯ Папа может вар п/о 0,4кг 8 шт.  ОСТАНКИНО</v>
          </cell>
          <cell r="D150">
            <v>117</v>
          </cell>
        </row>
        <row r="151">
          <cell r="A151" t="str">
            <v>6281 СВИНИНА ДЕЛИКАТ. к/в мл/к в/у 0.3кг 45с  ОСТАНКИНО</v>
          </cell>
          <cell r="D151">
            <v>214</v>
          </cell>
        </row>
        <row r="152">
          <cell r="A152" t="str">
            <v>6297 ФИЛЕЙНЫЕ сос ц/о в/у 1/270 12шт_45с  ОСТАНКИНО</v>
          </cell>
          <cell r="D152">
            <v>551</v>
          </cell>
        </row>
        <row r="153">
          <cell r="A153" t="str">
            <v>6302 БАЛЫКОВАЯ СН в/к в/у 0.35кг 8шт.  ОСТАНКИНО</v>
          </cell>
          <cell r="D153">
            <v>58</v>
          </cell>
        </row>
        <row r="154">
          <cell r="A154" t="str">
            <v>6303 МЯСНЫЕ Папа может сос п/о мгс 1.5*3  ОСТАНКИНО</v>
          </cell>
          <cell r="D154">
            <v>62.469000000000001</v>
          </cell>
        </row>
        <row r="155">
          <cell r="A155" t="str">
            <v>6325 ДОКТОРСКАЯ ПРЕМИУМ вар п/о 0.4кг 8шт.  ОСТАНКИНО</v>
          </cell>
          <cell r="D155">
            <v>118</v>
          </cell>
        </row>
        <row r="156">
          <cell r="A156" t="str">
            <v>6333 МЯСНАЯ Папа может вар п/о 0.4кг 8шт.  ОСТАНКИНО</v>
          </cell>
          <cell r="D156">
            <v>2535</v>
          </cell>
        </row>
        <row r="157">
          <cell r="A157" t="str">
            <v>6353 ЭКСТРА Папа может вар п/о 0.4кг 8шт.  ОСТАНКИНО</v>
          </cell>
          <cell r="D157">
            <v>992</v>
          </cell>
        </row>
        <row r="158">
          <cell r="A158" t="str">
            <v>6392 ФИЛЕЙНАЯ Папа может вар п/о 0.4кг. ОСТАНКИНО</v>
          </cell>
          <cell r="D158">
            <v>1400</v>
          </cell>
        </row>
        <row r="159">
          <cell r="A159" t="str">
            <v>6427 КЛАССИЧЕСКАЯ ПМ вар п/о 0.35кг 8шт. ОСТАНКИНО</v>
          </cell>
          <cell r="D159">
            <v>429</v>
          </cell>
        </row>
        <row r="160">
          <cell r="A160" t="str">
            <v>6438 БОГАТЫРСКИЕ Папа Может сос п/о в/у 0,3кг  ОСТАНКИНО</v>
          </cell>
          <cell r="D160">
            <v>111</v>
          </cell>
        </row>
        <row r="161">
          <cell r="A161" t="str">
            <v>6453 ЭКСТРА Папа может с/к с/н в/у 1/100 14шт.   ОСТАНКИНО</v>
          </cell>
          <cell r="D161">
            <v>275</v>
          </cell>
        </row>
        <row r="162">
          <cell r="A162" t="str">
            <v>6454 АРОМАТНАЯ с/к с/н в/у 1/100 14шт.  ОСТАНКИНО</v>
          </cell>
          <cell r="D162">
            <v>172</v>
          </cell>
        </row>
        <row r="163">
          <cell r="A163" t="str">
            <v>6475 С СЫРОМ Папа может сос ц/о мгс 0.4кг6шт  ОСТАНКИНО</v>
          </cell>
          <cell r="D163">
            <v>80</v>
          </cell>
        </row>
        <row r="164">
          <cell r="A164" t="str">
            <v>6527 ШПИКАЧКИ СОЧНЫЕ ПМ сар б/о мгс 1*3 45с ОСТАНКИНО</v>
          </cell>
          <cell r="D164">
            <v>107.83799999999999</v>
          </cell>
        </row>
        <row r="165">
          <cell r="A165" t="str">
            <v>6562 СЕРВЕЛАТ КАРЕЛЬСКИЙ СН в/к в/у 0,28кг  ОСТАНКИНО</v>
          </cell>
          <cell r="D165">
            <v>213</v>
          </cell>
        </row>
        <row r="166">
          <cell r="A166" t="str">
            <v>6563 СЛИВОЧНЫЕ СН сос п/о мгс 1*6  ОСТАНКИНО</v>
          </cell>
          <cell r="D166">
            <v>20.803999999999998</v>
          </cell>
        </row>
        <row r="167">
          <cell r="A167" t="str">
            <v>6589 МОЛОЧНЫЕ ГОСТ СН сос п/о мгс 0.41кг 10шт  ОСТАНКИНО</v>
          </cell>
          <cell r="D167">
            <v>30</v>
          </cell>
        </row>
        <row r="168">
          <cell r="A168" t="str">
            <v>6590 СЛИВОЧНЫЕ СН сос п/о мгс 0.41кг 10шт.  ОСТАНКИНО</v>
          </cell>
          <cell r="D168">
            <v>153</v>
          </cell>
        </row>
        <row r="169">
          <cell r="A169" t="str">
            <v>6592 ДОКТОРСКАЯ СН вар п/о  ОСТАНКИНО</v>
          </cell>
          <cell r="D169">
            <v>20.18</v>
          </cell>
        </row>
        <row r="170">
          <cell r="A170" t="str">
            <v>6593 ДОКТОРСКАЯ СН вар п/о 0.45кг 8шт.  ОСТАНКИНО</v>
          </cell>
          <cell r="D170">
            <v>108</v>
          </cell>
        </row>
        <row r="171">
          <cell r="A171" t="str">
            <v>6594 МОЛОЧНАЯ СН вар п/о  ОСТАНКИНО</v>
          </cell>
          <cell r="D171">
            <v>12.199</v>
          </cell>
        </row>
        <row r="172">
          <cell r="A172" t="str">
            <v>6595 МОЛОЧНАЯ СН вар п/о 0.45кг 8шт.  ОСТАНКИНО</v>
          </cell>
          <cell r="D172">
            <v>52</v>
          </cell>
        </row>
        <row r="173">
          <cell r="A173" t="str">
            <v>6601 ГОВЯЖЬИ СН сос п/о мгс 1*6  ОСТАНКИНО</v>
          </cell>
          <cell r="D173">
            <v>23.42</v>
          </cell>
        </row>
        <row r="174">
          <cell r="A174" t="str">
            <v>6602 БАВАРСКИЕ ПМ сос ц/о мгс 0,35кг 8шт.  ОСТАНКИНО</v>
          </cell>
          <cell r="D174">
            <v>29</v>
          </cell>
        </row>
        <row r="175">
          <cell r="A175" t="str">
            <v>6644 СОЧНЫЕ ПМ сос п/о мгс 0,41кг 10шт.  ОСТАНКИНО</v>
          </cell>
          <cell r="D175">
            <v>2</v>
          </cell>
        </row>
        <row r="176">
          <cell r="A176" t="str">
            <v>6648 СОЧНЫЕ Папа может сар п/о мгс 1*3  ОСТАНКИНО</v>
          </cell>
          <cell r="D176">
            <v>4.1749999999999998</v>
          </cell>
        </row>
        <row r="177">
          <cell r="A177" t="str">
            <v>6650 СОЧНЫЕ С СЫРОМ ПМ сар п/о мгс 1*3  ОСТАНКИНО</v>
          </cell>
          <cell r="D177">
            <v>-0.46200000000000002</v>
          </cell>
        </row>
        <row r="178">
          <cell r="A178" t="str">
            <v>6658 АРОМАТНАЯ С ЧЕСНОЧКОМ СН в/к мтс 0.330кг  ОСТАНКИНО</v>
          </cell>
          <cell r="D178">
            <v>1</v>
          </cell>
        </row>
        <row r="179">
          <cell r="A179" t="str">
            <v>6661 СОЧНЫЙ ГРИЛЬ ПМ сос п/о мгс 1.5*4_Маяк  ОСТАНКИНО</v>
          </cell>
          <cell r="D179">
            <v>14.13</v>
          </cell>
        </row>
        <row r="180">
          <cell r="A180" t="str">
            <v>6666 БОЯНСКАЯ Папа может п/к в/у 0,28кг 8 шт. ОСТАНКИНО</v>
          </cell>
          <cell r="D180">
            <v>352</v>
          </cell>
        </row>
        <row r="181">
          <cell r="A181" t="str">
            <v>6669 ВЕНСКАЯ САЛЯМИ п/к в/у 0.28кг 8шт  ОСТАНКИНО</v>
          </cell>
          <cell r="D181">
            <v>135</v>
          </cell>
        </row>
        <row r="182">
          <cell r="A182" t="str">
            <v>6683 СЕРВЕЛАТ ЗЕРНИСТЫЙ ПМ в/к в/у 0,35кг  ОСТАНКИНО</v>
          </cell>
          <cell r="D182">
            <v>605</v>
          </cell>
        </row>
        <row r="183">
          <cell r="A183" t="str">
            <v>6684 СЕРВЕЛАТ КАРЕЛЬСКИЙ ПМ в/к в/у 0.28кг  ОСТАНКИНО</v>
          </cell>
          <cell r="D183">
            <v>621</v>
          </cell>
        </row>
        <row r="184">
          <cell r="A184" t="str">
            <v>6689 СЕРВЕЛАТ ОХОТНИЧИЙ ПМ в/к в/у 0,35кг 8шт  ОСТАНКИНО</v>
          </cell>
          <cell r="D184">
            <v>1789</v>
          </cell>
        </row>
        <row r="185">
          <cell r="A185" t="str">
            <v>6692 СЕРВЕЛАТ ПРИМА в/к в/у 0.28кг 8шт.  ОСТАНКИНО</v>
          </cell>
          <cell r="D185">
            <v>156</v>
          </cell>
        </row>
        <row r="186">
          <cell r="A186" t="str">
            <v>6697 СЕРВЕЛАТ ФИНСКИЙ ПМ в/к в/у 0,35кг 8шт.  ОСТАНКИНО</v>
          </cell>
          <cell r="D186">
            <v>1941</v>
          </cell>
        </row>
        <row r="187">
          <cell r="A187" t="str">
            <v>6713 СОЧНЫЙ ГРИЛЬ ПМ сос п/о мгс 0.41кг 8шт.  ОСТАНКИНО</v>
          </cell>
          <cell r="D187">
            <v>334</v>
          </cell>
        </row>
        <row r="188">
          <cell r="A188" t="str">
            <v>6716 ОСОБАЯ Коровино (в сетке) 0.5кг 8шт.  ОСТАНКИНО</v>
          </cell>
          <cell r="D188">
            <v>73</v>
          </cell>
        </row>
        <row r="189">
          <cell r="A189" t="str">
            <v>6722 СОЧНЫЕ ПМ сос п/о мгс 0,41кг 10шт.  ОСТАНКИНО</v>
          </cell>
          <cell r="D189">
            <v>1596</v>
          </cell>
        </row>
        <row r="190">
          <cell r="A190" t="str">
            <v>6726 СЛИВОЧНЫЕ ПМ сос п/о мгс 0.41кг 10шт.  ОСТАНКИНО</v>
          </cell>
          <cell r="D190">
            <v>858</v>
          </cell>
        </row>
        <row r="191">
          <cell r="A191" t="str">
            <v>6734 ОСОБАЯ СО ШПИКОМ Коровино (в сетке) 0,5кг ОСТАНКИНО</v>
          </cell>
          <cell r="D191">
            <v>6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26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112</v>
          </cell>
        </row>
        <row r="194">
          <cell r="A194" t="str">
            <v>БОНУС Z-ОСОБАЯ Коровино вар п/о (5324)  ОСТАНКИНО</v>
          </cell>
          <cell r="D194">
            <v>2.0150000000000001</v>
          </cell>
        </row>
        <row r="195">
          <cell r="A195" t="str">
            <v>БОНУС СОЧНЫЕ сос п/о мгс 0.41кг_UZ (6087)  ОСТАНКИНО</v>
          </cell>
          <cell r="D195">
            <v>242</v>
          </cell>
        </row>
        <row r="196">
          <cell r="A196" t="str">
            <v>БОНУС СОЧНЫЕ сос п/о мгс 1*6_UZ (6088)  ОСТАНКИНО</v>
          </cell>
          <cell r="D196">
            <v>106.1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239</v>
          </cell>
        </row>
        <row r="198">
          <cell r="A198" t="str">
            <v>БОНУС_283  Сосиски Сочинки, ВЕС, ТМ Стародворье ПОКОМ</v>
          </cell>
          <cell r="D198">
            <v>91.974999999999994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43.131999999999998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95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99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54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80</v>
          </cell>
        </row>
        <row r="204">
          <cell r="A204" t="str">
            <v>Бутербродная вареная 0,47 кг шт.  СПК</v>
          </cell>
          <cell r="D204">
            <v>55</v>
          </cell>
        </row>
        <row r="205">
          <cell r="A205" t="str">
            <v>Вацлавская вареная 400 гр.шт.  СПК</v>
          </cell>
          <cell r="D205">
            <v>30</v>
          </cell>
        </row>
        <row r="206">
          <cell r="A206" t="str">
            <v>Вацлавская п/к (черева) 390 гр.шт. термоус.пак  СПК</v>
          </cell>
          <cell r="D206">
            <v>24</v>
          </cell>
        </row>
        <row r="207">
          <cell r="A207" t="str">
            <v>Ветчина Вацлавская 400 гр.шт.  СПК</v>
          </cell>
          <cell r="D207">
            <v>2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68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437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182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87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6.72</v>
          </cell>
        </row>
        <row r="213">
          <cell r="A213" t="str">
            <v>Дельгаро с/в "Эликатессе" 140 гр.шт.  СПК</v>
          </cell>
          <cell r="D213">
            <v>17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39</v>
          </cell>
        </row>
        <row r="215">
          <cell r="A215" t="str">
            <v>Докторская вареная в/с 0,47 кг шт.  СПК</v>
          </cell>
          <cell r="D215">
            <v>34</v>
          </cell>
        </row>
        <row r="216">
          <cell r="A216" t="str">
            <v>Докторская вареная термоус.пак. "Высокий вкус"  СПК</v>
          </cell>
          <cell r="D216">
            <v>37.694000000000003</v>
          </cell>
        </row>
        <row r="217">
          <cell r="A217" t="str">
            <v>Жар-боллы с курочкой и сыром, ВЕС ТМ Зареченские  ПОКОМ</v>
          </cell>
          <cell r="D217">
            <v>33</v>
          </cell>
        </row>
        <row r="218">
          <cell r="A218" t="str">
            <v>Жар-ладушки с мясом ТМ Зареченские ВЕС ПОКОМ</v>
          </cell>
          <cell r="D218">
            <v>56.5</v>
          </cell>
        </row>
        <row r="219">
          <cell r="A219" t="str">
            <v>Жар-ладушки с яблоком и грушей ТМ Зареченские ВЕС ПОКОМ</v>
          </cell>
          <cell r="D219">
            <v>14.1</v>
          </cell>
        </row>
        <row r="220">
          <cell r="A220" t="str">
            <v>ЖАР-мени ВЕС ТМ Зареченские  ПОКОМ</v>
          </cell>
          <cell r="D220">
            <v>54.5</v>
          </cell>
        </row>
        <row r="221">
          <cell r="A221" t="str">
            <v>Карбонад Юбилейный термоус.пак.  СПК</v>
          </cell>
          <cell r="D221">
            <v>15.694000000000001</v>
          </cell>
        </row>
        <row r="222">
          <cell r="A222" t="str">
            <v>Классика с/к 235 гр.шт. "Высокий вкус"  СПК</v>
          </cell>
          <cell r="D222">
            <v>39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134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149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29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20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140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117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202</v>
          </cell>
        </row>
        <row r="230">
          <cell r="A230" t="str">
            <v>Ла Фаворте с/в "Эликатессе" 140 гр.шт.  СПК</v>
          </cell>
          <cell r="D230">
            <v>15</v>
          </cell>
        </row>
        <row r="231">
          <cell r="A231" t="str">
            <v>Ливерная Печеночная "Просто выгодно" 0,3 кг.шт.  СПК</v>
          </cell>
          <cell r="D231">
            <v>66</v>
          </cell>
        </row>
        <row r="232">
          <cell r="A232" t="str">
            <v>Любительская вареная термоус.пак. "Высокий вкус"  СПК</v>
          </cell>
          <cell r="D232">
            <v>52.325000000000003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12.6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45.7</v>
          </cell>
        </row>
        <row r="235">
          <cell r="A235" t="str">
            <v>Мусульманская вареная "Просто выгодно"  СПК</v>
          </cell>
          <cell r="D235">
            <v>4.0339999999999998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491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510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506</v>
          </cell>
        </row>
        <row r="239">
          <cell r="A239" t="str">
            <v>Наггетсы Хрустящие ТМ Зареченские. ВЕС ПОКОМ</v>
          </cell>
          <cell r="D239">
            <v>84</v>
          </cell>
        </row>
        <row r="240">
          <cell r="A240" t="str">
            <v>Новосибирская с/к 0,10 кг.шт. нарезка (лоток с ср.защ.атм.) "Высокий вкус"  СПК</v>
          </cell>
          <cell r="D240">
            <v>140</v>
          </cell>
        </row>
        <row r="241">
          <cell r="A241" t="str">
            <v>Оригинальная с перцем с/к  СПК</v>
          </cell>
          <cell r="D241">
            <v>202.76</v>
          </cell>
        </row>
        <row r="242">
          <cell r="A242" t="str">
            <v>Особая вареная  СПК</v>
          </cell>
          <cell r="D242">
            <v>7.282</v>
          </cell>
        </row>
        <row r="243">
          <cell r="A243" t="str">
            <v>Пекантино с/в "Эликатессе" 0,10 кг.шт. нарезка (лоток с.ср.защ.атм.)  СПК</v>
          </cell>
          <cell r="D243">
            <v>84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146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28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336</v>
          </cell>
        </row>
        <row r="247">
          <cell r="A247" t="str">
            <v>Пельмени Бигбули с мясом, Горячая штучка 0,43кг  ПОКОМ</v>
          </cell>
          <cell r="D247">
            <v>31</v>
          </cell>
        </row>
        <row r="248">
          <cell r="A248" t="str">
            <v>Пельмени Бигбули с мясом, Горячая штучка 0,9кг  ПОКОМ</v>
          </cell>
          <cell r="D248">
            <v>63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466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43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160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429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436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306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901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291</v>
          </cell>
        </row>
        <row r="257">
          <cell r="A257" t="str">
            <v>Пельмени Левантские ТМ Особый рецепт 0,8 кг  ПОКОМ</v>
          </cell>
          <cell r="D257">
            <v>1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36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239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60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125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155</v>
          </cell>
        </row>
        <row r="263">
          <cell r="A263" t="str">
            <v>Пельмени Сочные сфера 0,9 кг ТМ Стародворье ПОКОМ</v>
          </cell>
          <cell r="D263">
            <v>244</v>
          </cell>
        </row>
        <row r="264">
          <cell r="A264" t="str">
            <v>Пипперони с/к "Эликатессе" 0,10 кг.шт.  СПК</v>
          </cell>
          <cell r="D264">
            <v>140</v>
          </cell>
        </row>
        <row r="265">
          <cell r="A265" t="str">
            <v>По-Австрийски с/к 260 гр.шт. "Высокий вкус"  СПК</v>
          </cell>
          <cell r="D265">
            <v>58</v>
          </cell>
        </row>
        <row r="266">
          <cell r="A266" t="str">
            <v>Салями Трюфель с/в "Эликатессе" 0,16 кг.шт.  СПК</v>
          </cell>
          <cell r="D266">
            <v>55</v>
          </cell>
        </row>
        <row r="267">
          <cell r="A267" t="str">
            <v>Салями Финская с/к 235 гр.шт. "Высокий вкус"  СПК</v>
          </cell>
          <cell r="D267">
            <v>48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70.168999999999997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55.122</v>
          </cell>
        </row>
        <row r="270">
          <cell r="A270" t="str">
            <v>Сардельки из свинины (черева) ( в ср.защ.атм) "Высокий вкус"  СПК</v>
          </cell>
          <cell r="D270">
            <v>3.484</v>
          </cell>
        </row>
        <row r="271">
          <cell r="A271" t="str">
            <v>Семейная с чесночком Экстра вареная  СПК</v>
          </cell>
          <cell r="D271">
            <v>9.32</v>
          </cell>
        </row>
        <row r="272">
          <cell r="A272" t="str">
            <v>Семейная с чесночком Экстра вареная 0,5 кг.шт.  СПК</v>
          </cell>
          <cell r="D272">
            <v>4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-1</v>
          </cell>
        </row>
        <row r="274">
          <cell r="A274" t="str">
            <v>Сервелат Финский в/к 0,38 кг.шт. термофор.пак.  СПК</v>
          </cell>
          <cell r="D274">
            <v>11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16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309</v>
          </cell>
        </row>
        <row r="277">
          <cell r="A277" t="str">
            <v>Сибирская особая с/к 0,235 кг шт.  СПК</v>
          </cell>
          <cell r="D277">
            <v>158</v>
          </cell>
        </row>
        <row r="278">
          <cell r="A278" t="str">
            <v>Сосиски "Молочные" 0,36 кг.шт. вак.упак.  СПК</v>
          </cell>
          <cell r="D278">
            <v>6</v>
          </cell>
        </row>
        <row r="279">
          <cell r="A279" t="str">
            <v>Сосиски Мусульманские "Просто выгодно" (в ср.защ.атм.)  СПК</v>
          </cell>
          <cell r="D279">
            <v>12.333</v>
          </cell>
        </row>
        <row r="280">
          <cell r="A280" t="str">
            <v>Сосиски Хот-дог ВЕС (лоток с ср.защ.атм.)   СПК</v>
          </cell>
          <cell r="D280">
            <v>8.6639999999999997</v>
          </cell>
        </row>
        <row r="281">
          <cell r="A281" t="str">
            <v>Торо Неро с/в "Эликатессе" 140 гр.шт.  СПК</v>
          </cell>
          <cell r="D281">
            <v>18</v>
          </cell>
        </row>
        <row r="282">
          <cell r="A282" t="str">
            <v>Уши свиные копченые к пиву 0,15кг нар. д/ф шт.  СПК</v>
          </cell>
          <cell r="D282">
            <v>6</v>
          </cell>
        </row>
        <row r="283">
          <cell r="A283" t="str">
            <v>Фестивальная пора с/к 100 гр.шт.нар. (лоток с ср.защ.атм.)  СПК</v>
          </cell>
          <cell r="D283">
            <v>302</v>
          </cell>
        </row>
        <row r="284">
          <cell r="A284" t="str">
            <v>Фестивальная пора с/к 235 гр.шт.  СПК</v>
          </cell>
          <cell r="D284">
            <v>301</v>
          </cell>
        </row>
        <row r="285">
          <cell r="A285" t="str">
            <v>Фрай-пицца с ветчиной и грибами 3,0 кг ТМ Зареченские ТС Зареченские продукты. ВЕС ПОКОМ</v>
          </cell>
          <cell r="D285">
            <v>6</v>
          </cell>
        </row>
        <row r="286">
          <cell r="A286" t="str">
            <v>Фуэт с/в "Эликатессе" 160 гр.шт.  СПК</v>
          </cell>
          <cell r="D286">
            <v>43</v>
          </cell>
        </row>
        <row r="287">
          <cell r="A287" t="str">
            <v>Хинкали Классические ТМ Зареченские ВЕС ПОКОМ</v>
          </cell>
          <cell r="D287">
            <v>15</v>
          </cell>
        </row>
        <row r="288">
          <cell r="A288" t="str">
            <v>Хотстеры ТМ Горячая штучка ТС Хотстеры 0,25 кг зам  ПОКОМ</v>
          </cell>
          <cell r="D288">
            <v>405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31</v>
          </cell>
        </row>
        <row r="290">
          <cell r="A290" t="str">
            <v>Хрустящие крылышки ТМ Горячая штучка 0,3 кг зам  ПОКОМ</v>
          </cell>
          <cell r="D290">
            <v>45</v>
          </cell>
        </row>
        <row r="291">
          <cell r="A291" t="str">
            <v>Чебупай сочное яблоко ТМ Горячая штучка 0,2 кг зам.  ПОКОМ</v>
          </cell>
          <cell r="D291">
            <v>20</v>
          </cell>
        </row>
        <row r="292">
          <cell r="A292" t="str">
            <v>Чебупай спелая вишня ТМ Горячая штучка 0,2 кг зам.  ПОКОМ</v>
          </cell>
          <cell r="D292">
            <v>60</v>
          </cell>
        </row>
        <row r="293">
          <cell r="A293" t="str">
            <v>Чебупели Курочка гриль ТМ Горячая штучка, 0,3 кг зам  ПОКОМ</v>
          </cell>
          <cell r="D293">
            <v>24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607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724</v>
          </cell>
        </row>
        <row r="296">
          <cell r="A296" t="str">
            <v>Чебуреки сочные ВЕС ТМ Зареченские  ПОКОМ</v>
          </cell>
          <cell r="D296">
            <v>120</v>
          </cell>
        </row>
        <row r="297">
          <cell r="A297" t="str">
            <v>Шпикачки Русские (черева) (в ср.защ.атм.) "Высокий вкус"  СПК</v>
          </cell>
          <cell r="D297">
            <v>38.033000000000001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169</v>
          </cell>
        </row>
        <row r="299">
          <cell r="A299" t="str">
            <v>Юбилейная с/к 0,10 кг.шт. нарезка (лоток с ср.защ.атм.)  СПК</v>
          </cell>
          <cell r="D299">
            <v>15</v>
          </cell>
        </row>
        <row r="300">
          <cell r="A300" t="str">
            <v>Юбилейная с/к 0,235 кг.шт.  СПК</v>
          </cell>
          <cell r="D300">
            <v>299</v>
          </cell>
        </row>
        <row r="301">
          <cell r="A301" t="str">
            <v>Итого</v>
          </cell>
          <cell r="D301">
            <v>64907.197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3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S80" sqref="S80"/>
    </sheetView>
  </sheetViews>
  <sheetFormatPr defaultColWidth="10.5" defaultRowHeight="11.45" customHeight="1" outlineLevelRow="1" x14ac:dyDescent="0.2"/>
  <cols>
    <col min="1" max="1" width="52.5" style="1" customWidth="1"/>
    <col min="2" max="2" width="3.6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" style="5" customWidth="1"/>
    <col min="18" max="19" width="6.6640625" style="5" bestFit="1" customWidth="1"/>
    <col min="20" max="20" width="5.6640625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6.6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AC3" s="1">
        <v>11.4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2" t="s">
        <v>97</v>
      </c>
      <c r="H4" s="12" t="s">
        <v>98</v>
      </c>
      <c r="I4" s="12" t="s">
        <v>99</v>
      </c>
      <c r="J4" s="12" t="s">
        <v>100</v>
      </c>
      <c r="K4" s="12" t="s">
        <v>101</v>
      </c>
      <c r="L4" s="12" t="s">
        <v>101</v>
      </c>
      <c r="M4" s="12" t="s">
        <v>101</v>
      </c>
      <c r="N4" s="12" t="s">
        <v>101</v>
      </c>
      <c r="O4" s="12" t="s">
        <v>101</v>
      </c>
      <c r="P4" s="13" t="s">
        <v>101</v>
      </c>
      <c r="Q4" s="13" t="s">
        <v>101</v>
      </c>
      <c r="R4" s="12" t="s">
        <v>98</v>
      </c>
      <c r="S4" s="14" t="s">
        <v>101</v>
      </c>
      <c r="T4" s="12" t="s">
        <v>102</v>
      </c>
      <c r="U4" s="15" t="s">
        <v>103</v>
      </c>
      <c r="V4" s="12" t="s">
        <v>104</v>
      </c>
      <c r="W4" s="12" t="s">
        <v>105</v>
      </c>
      <c r="X4" s="12" t="s">
        <v>98</v>
      </c>
      <c r="Y4" s="12" t="s">
        <v>98</v>
      </c>
      <c r="Z4" s="12" t="s">
        <v>106</v>
      </c>
      <c r="AA4" s="12" t="s">
        <v>107</v>
      </c>
      <c r="AB4" s="12" t="s">
        <v>108</v>
      </c>
      <c r="AC4" s="15" t="s">
        <v>109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110</v>
      </c>
      <c r="L5" s="17" t="s">
        <v>111</v>
      </c>
      <c r="M5" s="17" t="s">
        <v>112</v>
      </c>
      <c r="N5" s="17" t="s">
        <v>113</v>
      </c>
      <c r="S5" s="17" t="s">
        <v>114</v>
      </c>
      <c r="X5" s="17" t="s">
        <v>115</v>
      </c>
      <c r="Y5" s="17" t="s">
        <v>116</v>
      </c>
      <c r="Z5" s="17" t="s">
        <v>117</v>
      </c>
    </row>
    <row r="6" spans="1:31" ht="11.1" customHeight="1" x14ac:dyDescent="0.2">
      <c r="A6" s="6"/>
      <c r="B6" s="7"/>
      <c r="C6" s="3"/>
      <c r="D6" s="3"/>
      <c r="E6" s="11">
        <f>SUM(E7:E99)</f>
        <v>75537.241999999998</v>
      </c>
      <c r="F6" s="11">
        <f>SUM(F7:F99)</f>
        <v>64062.673999999992</v>
      </c>
      <c r="I6" s="11">
        <f>SUM(I7:I99)</f>
        <v>76183.549999999988</v>
      </c>
      <c r="J6" s="11">
        <f t="shared" ref="J6:S6" si="0">SUM(J7:J99)</f>
        <v>-646.30799999999999</v>
      </c>
      <c r="K6" s="11">
        <f t="shared" si="0"/>
        <v>13030</v>
      </c>
      <c r="L6" s="11">
        <f t="shared" si="0"/>
        <v>21174</v>
      </c>
      <c r="M6" s="11">
        <f t="shared" si="0"/>
        <v>19300</v>
      </c>
      <c r="N6" s="11">
        <f t="shared" si="0"/>
        <v>2800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15107.448400000001</v>
      </c>
      <c r="S6" s="11">
        <f t="shared" si="0"/>
        <v>27180</v>
      </c>
      <c r="V6" s="11">
        <f t="shared" ref="V6" si="1">SUM(V7:V99)</f>
        <v>0</v>
      </c>
      <c r="W6" s="11">
        <f t="shared" ref="W6" si="2">SUM(W7:W99)</f>
        <v>0</v>
      </c>
      <c r="X6" s="11">
        <f t="shared" ref="X6" si="3">SUM(X7:X99)</f>
        <v>15255.205000000002</v>
      </c>
      <c r="Y6" s="11">
        <f t="shared" ref="Y6" si="4">SUM(Y7:Y99)</f>
        <v>14334.512200000005</v>
      </c>
      <c r="Z6" s="11">
        <f t="shared" ref="Z6" si="5">SUM(Z7:Z99)</f>
        <v>22929.940999999999</v>
      </c>
      <c r="AC6" s="11">
        <f t="shared" ref="AC6" si="6">SUM(AC7:AC99)</f>
        <v>11282.6</v>
      </c>
    </row>
    <row r="7" spans="1:31" s="1" customFormat="1" ht="11.1" customHeight="1" outlineLevel="1" x14ac:dyDescent="0.2">
      <c r="A7" s="8" t="s">
        <v>10</v>
      </c>
      <c r="B7" s="9" t="s">
        <v>8</v>
      </c>
      <c r="C7" s="10">
        <v>40</v>
      </c>
      <c r="D7" s="10">
        <v>379</v>
      </c>
      <c r="E7" s="10">
        <v>201</v>
      </c>
      <c r="F7" s="10">
        <v>215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204</v>
      </c>
      <c r="J7" s="16">
        <f>E7-I7</f>
        <v>-3</v>
      </c>
      <c r="K7" s="16">
        <f>VLOOKUP(A:A,[1]TDSheet!$A:$P,16,0)</f>
        <v>80</v>
      </c>
      <c r="L7" s="16">
        <f>VLOOKUP(A:A,[1]TDSheet!$A:$Q,17,0)</f>
        <v>80</v>
      </c>
      <c r="M7" s="16">
        <f>VLOOKUP(A:A,[1]TDSheet!$A:$S,19,0)</f>
        <v>0</v>
      </c>
      <c r="N7" s="16">
        <f>VLOOKUP(A:A,[1]TDSheet!$A:$O,15,0)</f>
        <v>0</v>
      </c>
      <c r="O7" s="16"/>
      <c r="P7" s="16"/>
      <c r="Q7" s="16"/>
      <c r="R7" s="16">
        <f>E7/5</f>
        <v>40.200000000000003</v>
      </c>
      <c r="S7" s="18">
        <v>40</v>
      </c>
      <c r="T7" s="19">
        <f>(F7+K7+L7+M7+N7+S7)/R7</f>
        <v>10.323383084577113</v>
      </c>
      <c r="U7" s="16">
        <f>F7/R7</f>
        <v>5.3482587064676617</v>
      </c>
      <c r="V7" s="16"/>
      <c r="W7" s="16"/>
      <c r="X7" s="16">
        <f>VLOOKUP(A:A,[1]TDSheet!$A:$Y,25,0)</f>
        <v>48.2</v>
      </c>
      <c r="Y7" s="16">
        <f>VLOOKUP(A:A,[1]TDSheet!$A:$R,18,0)</f>
        <v>46.6</v>
      </c>
      <c r="Z7" s="16">
        <f>VLOOKUP(A:A,[3]TDSheet!$A:$D,4,0)</f>
        <v>41</v>
      </c>
      <c r="AA7" s="16">
        <f>VLOOKUP(A:A,[1]TDSheet!$A:$AA,27,0)</f>
        <v>0</v>
      </c>
      <c r="AB7" s="16" t="str">
        <f>VLOOKUP(A:A,[1]TDSheet!$A:$AB,28,0)</f>
        <v>скидка</v>
      </c>
      <c r="AC7" s="16">
        <f>S7*G7</f>
        <v>16</v>
      </c>
      <c r="AD7" s="16"/>
      <c r="AE7" s="16"/>
    </row>
    <row r="8" spans="1:31" s="1" customFormat="1" ht="11.1" customHeight="1" outlineLevel="1" x14ac:dyDescent="0.2">
      <c r="A8" s="8" t="s">
        <v>11</v>
      </c>
      <c r="B8" s="9" t="s">
        <v>9</v>
      </c>
      <c r="C8" s="10">
        <v>51.030999999999999</v>
      </c>
      <c r="D8" s="10">
        <v>172.23500000000001</v>
      </c>
      <c r="E8" s="10">
        <v>140.49799999999999</v>
      </c>
      <c r="F8" s="10">
        <v>82.768000000000001</v>
      </c>
      <c r="G8" s="1">
        <f>VLOOKUP(A:A,[1]TDSheet!$A:$G,7,0)</f>
        <v>1</v>
      </c>
      <c r="H8" s="1" t="e">
        <f>VLOOKUP(A:A,[1]TDSheet!$A:$H,8,0)</f>
        <v>#N/A</v>
      </c>
      <c r="I8" s="16">
        <f>VLOOKUP(A:A,[2]TDSheet!$A:$F,6,0)</f>
        <v>141</v>
      </c>
      <c r="J8" s="16">
        <f t="shared" ref="J8:J71" si="7">E8-I8</f>
        <v>-0.50200000000000955</v>
      </c>
      <c r="K8" s="16">
        <f>VLOOKUP(A:A,[1]TDSheet!$A:$P,16,0)</f>
        <v>70</v>
      </c>
      <c r="L8" s="16">
        <f>VLOOKUP(A:A,[1]TDSheet!$A:$Q,17,0)</f>
        <v>50</v>
      </c>
      <c r="M8" s="16">
        <f>VLOOKUP(A:A,[1]TDSheet!$A:$S,19,0)</f>
        <v>0</v>
      </c>
      <c r="N8" s="16">
        <f>VLOOKUP(A:A,[1]TDSheet!$A:$O,15,0)</f>
        <v>0</v>
      </c>
      <c r="O8" s="16"/>
      <c r="P8" s="16"/>
      <c r="Q8" s="16"/>
      <c r="R8" s="16">
        <f t="shared" ref="R8:R71" si="8">E8/5</f>
        <v>28.099599999999999</v>
      </c>
      <c r="S8" s="18">
        <v>50</v>
      </c>
      <c r="T8" s="19">
        <f t="shared" ref="T8:T71" si="9">(F8+K8+L8+M8+N8+S8)/R8</f>
        <v>8.9954305399365122</v>
      </c>
      <c r="U8" s="16">
        <f t="shared" ref="U8:U71" si="10">F8/R8</f>
        <v>2.945522356190124</v>
      </c>
      <c r="V8" s="16"/>
      <c r="W8" s="16"/>
      <c r="X8" s="16">
        <f>VLOOKUP(A:A,[1]TDSheet!$A:$Y,25,0)</f>
        <v>26.862200000000001</v>
      </c>
      <c r="Y8" s="16">
        <f>VLOOKUP(A:A,[1]TDSheet!$A:$R,18,0)</f>
        <v>30.252400000000002</v>
      </c>
      <c r="Z8" s="16">
        <f>VLOOKUP(A:A,[3]TDSheet!$A:$D,4,0)</f>
        <v>39.362000000000002</v>
      </c>
      <c r="AA8" s="16" t="e">
        <f>VLOOKUP(A:A,[1]TDSheet!$A:$AA,27,0)</f>
        <v>#N/A</v>
      </c>
      <c r="AB8" s="16" t="e">
        <f>VLOOKUP(A:A,[1]TDSheet!$A:$AB,28,0)</f>
        <v>#N/A</v>
      </c>
      <c r="AC8" s="16">
        <f t="shared" ref="AC8:AC71" si="11">S8*G8</f>
        <v>50</v>
      </c>
      <c r="AD8" s="16"/>
      <c r="AE8" s="16"/>
    </row>
    <row r="9" spans="1:31" s="1" customFormat="1" ht="11.1" customHeight="1" outlineLevel="1" x14ac:dyDescent="0.2">
      <c r="A9" s="8" t="s">
        <v>12</v>
      </c>
      <c r="B9" s="9" t="s">
        <v>9</v>
      </c>
      <c r="C9" s="10">
        <v>1599.2249999999999</v>
      </c>
      <c r="D9" s="10">
        <v>818.39300000000003</v>
      </c>
      <c r="E9" s="10">
        <v>1363.7360000000001</v>
      </c>
      <c r="F9" s="10">
        <v>786.04499999999996</v>
      </c>
      <c r="G9" s="1">
        <f>VLOOKUP(A:A,[1]TDSheet!$A:$G,7,0)</f>
        <v>1</v>
      </c>
      <c r="H9" s="1">
        <f>VLOOKUP(A:A,[1]TDSheet!$A:$H,8,0)</f>
        <v>45</v>
      </c>
      <c r="I9" s="16">
        <f>VLOOKUP(A:A,[2]TDSheet!$A:$F,6,0)</f>
        <v>1364</v>
      </c>
      <c r="J9" s="16">
        <f t="shared" si="7"/>
        <v>-0.26399999999989632</v>
      </c>
      <c r="K9" s="16">
        <f>VLOOKUP(A:A,[1]TDSheet!$A:$P,16,0)</f>
        <v>500</v>
      </c>
      <c r="L9" s="16">
        <f>VLOOKUP(A:A,[1]TDSheet!$A:$Q,17,0)</f>
        <v>300</v>
      </c>
      <c r="M9" s="16">
        <f>VLOOKUP(A:A,[1]TDSheet!$A:$S,19,0)</f>
        <v>200</v>
      </c>
      <c r="N9" s="16">
        <f>VLOOKUP(A:A,[1]TDSheet!$A:$O,15,0)</f>
        <v>0</v>
      </c>
      <c r="O9" s="16"/>
      <c r="P9" s="16"/>
      <c r="Q9" s="16"/>
      <c r="R9" s="16">
        <f t="shared" si="8"/>
        <v>272.74720000000002</v>
      </c>
      <c r="S9" s="18">
        <v>500</v>
      </c>
      <c r="T9" s="19">
        <f t="shared" si="9"/>
        <v>8.3815525878909103</v>
      </c>
      <c r="U9" s="16">
        <f t="shared" si="10"/>
        <v>2.8819544251966653</v>
      </c>
      <c r="V9" s="16"/>
      <c r="W9" s="16"/>
      <c r="X9" s="16">
        <f>VLOOKUP(A:A,[1]TDSheet!$A:$Y,25,0)</f>
        <v>227.7576</v>
      </c>
      <c r="Y9" s="16">
        <f>VLOOKUP(A:A,[1]TDSheet!$A:$R,18,0)</f>
        <v>243.5686</v>
      </c>
      <c r="Z9" s="16">
        <f>VLOOKUP(A:A,[3]TDSheet!$A:$D,4,0)</f>
        <v>377.05900000000003</v>
      </c>
      <c r="AA9" s="16">
        <f>VLOOKUP(A:A,[1]TDSheet!$A:$AA,27,0)</f>
        <v>0</v>
      </c>
      <c r="AB9" s="16">
        <f>VLOOKUP(A:A,[1]TDSheet!$A:$AB,28,0)</f>
        <v>0</v>
      </c>
      <c r="AC9" s="16">
        <f t="shared" si="11"/>
        <v>500</v>
      </c>
      <c r="AD9" s="16"/>
      <c r="AE9" s="16"/>
    </row>
    <row r="10" spans="1:31" s="1" customFormat="1" ht="11.1" customHeight="1" outlineLevel="1" x14ac:dyDescent="0.2">
      <c r="A10" s="8" t="s">
        <v>13</v>
      </c>
      <c r="B10" s="9" t="s">
        <v>9</v>
      </c>
      <c r="C10" s="10">
        <v>1552.2</v>
      </c>
      <c r="D10" s="10">
        <v>3383.7429999999999</v>
      </c>
      <c r="E10" s="10">
        <v>2035.508</v>
      </c>
      <c r="F10" s="10">
        <v>2431.6030000000001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2014.75</v>
      </c>
      <c r="J10" s="16">
        <f t="shared" si="7"/>
        <v>20.758000000000038</v>
      </c>
      <c r="K10" s="16">
        <f>VLOOKUP(A:A,[1]TDSheet!$A:$P,16,0)</f>
        <v>0</v>
      </c>
      <c r="L10" s="16">
        <f>VLOOKUP(A:A,[1]TDSheet!$A:$Q,17,0)</f>
        <v>850</v>
      </c>
      <c r="M10" s="16">
        <f>VLOOKUP(A:A,[1]TDSheet!$A:$S,19,0)</f>
        <v>1600</v>
      </c>
      <c r="N10" s="16">
        <f>VLOOKUP(A:A,[1]TDSheet!$A:$O,15,0)</f>
        <v>2150</v>
      </c>
      <c r="O10" s="16"/>
      <c r="P10" s="16"/>
      <c r="Q10" s="16"/>
      <c r="R10" s="16">
        <f t="shared" si="8"/>
        <v>407.10160000000002</v>
      </c>
      <c r="S10" s="18"/>
      <c r="T10" s="19">
        <f t="shared" si="9"/>
        <v>17.27235412486711</v>
      </c>
      <c r="U10" s="16">
        <f t="shared" si="10"/>
        <v>5.9729635059159678</v>
      </c>
      <c r="V10" s="16"/>
      <c r="W10" s="16"/>
      <c r="X10" s="16">
        <f>VLOOKUP(A:A,[1]TDSheet!$A:$Y,25,0)</f>
        <v>380.62620000000004</v>
      </c>
      <c r="Y10" s="16">
        <f>VLOOKUP(A:A,[1]TDSheet!$A:$R,18,0)</f>
        <v>392.09859999999998</v>
      </c>
      <c r="Z10" s="16">
        <f>VLOOKUP(A:A,[3]TDSheet!$A:$D,4,0)</f>
        <v>599.91200000000003</v>
      </c>
      <c r="AA10" s="16">
        <f>VLOOKUP(A:A,[1]TDSheet!$A:$AA,27,0)</f>
        <v>0</v>
      </c>
      <c r="AB10" s="16">
        <f>VLOOKUP(A:A,[1]TDSheet!$A:$AB,28,0)</f>
        <v>0</v>
      </c>
      <c r="AC10" s="16">
        <f t="shared" si="11"/>
        <v>0</v>
      </c>
      <c r="AD10" s="16"/>
      <c r="AE10" s="16"/>
    </row>
    <row r="11" spans="1:31" s="1" customFormat="1" ht="11.1" customHeight="1" outlineLevel="1" x14ac:dyDescent="0.2">
      <c r="A11" s="8" t="s">
        <v>14</v>
      </c>
      <c r="B11" s="9" t="s">
        <v>9</v>
      </c>
      <c r="C11" s="10">
        <v>80.397999999999996</v>
      </c>
      <c r="D11" s="10">
        <v>209.19900000000001</v>
      </c>
      <c r="E11" s="10">
        <v>66.256</v>
      </c>
      <c r="F11" s="10">
        <v>220.83099999999999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68.099999999999994</v>
      </c>
      <c r="J11" s="16">
        <f t="shared" si="7"/>
        <v>-1.8439999999999941</v>
      </c>
      <c r="K11" s="16">
        <f>VLOOKUP(A:A,[1]TDSheet!$A:$P,16,0)</f>
        <v>0</v>
      </c>
      <c r="L11" s="16">
        <f>VLOOKUP(A:A,[1]TDSheet!$A:$Q,17,0)</f>
        <v>0</v>
      </c>
      <c r="M11" s="16">
        <f>VLOOKUP(A:A,[1]TDSheet!$A:$S,19,0)</f>
        <v>0</v>
      </c>
      <c r="N11" s="16">
        <f>VLOOKUP(A:A,[1]TDSheet!$A:$O,15,0)</f>
        <v>0</v>
      </c>
      <c r="O11" s="16"/>
      <c r="P11" s="16"/>
      <c r="Q11" s="16"/>
      <c r="R11" s="16">
        <f t="shared" si="8"/>
        <v>13.251200000000001</v>
      </c>
      <c r="S11" s="18"/>
      <c r="T11" s="19">
        <f t="shared" si="9"/>
        <v>16.664981284713836</v>
      </c>
      <c r="U11" s="16">
        <f t="shared" si="10"/>
        <v>16.664981284713836</v>
      </c>
      <c r="V11" s="16"/>
      <c r="W11" s="16"/>
      <c r="X11" s="16">
        <f>VLOOKUP(A:A,[1]TDSheet!$A:$Y,25,0)</f>
        <v>7.2447999999999997</v>
      </c>
      <c r="Y11" s="16">
        <f>VLOOKUP(A:A,[1]TDSheet!$A:$R,18,0)</f>
        <v>16.340199999999999</v>
      </c>
      <c r="Z11" s="16">
        <f>VLOOKUP(A:A,[3]TDSheet!$A:$D,4,0)</f>
        <v>7.0659999999999998</v>
      </c>
      <c r="AA11" s="16">
        <f>VLOOKUP(A:A,[1]TDSheet!$A:$AA,27,0)</f>
        <v>0</v>
      </c>
      <c r="AB11" s="16" t="e">
        <f>VLOOKUP(A:A,[1]TDSheet!$A:$AB,28,0)</f>
        <v>#N/A</v>
      </c>
      <c r="AC11" s="16">
        <f t="shared" si="11"/>
        <v>0</v>
      </c>
      <c r="AD11" s="16"/>
      <c r="AE11" s="16"/>
    </row>
    <row r="12" spans="1:31" s="1" customFormat="1" ht="11.1" customHeight="1" outlineLevel="1" x14ac:dyDescent="0.2">
      <c r="A12" s="8" t="s">
        <v>15</v>
      </c>
      <c r="B12" s="9" t="s">
        <v>9</v>
      </c>
      <c r="C12" s="10">
        <v>96.290999999999997</v>
      </c>
      <c r="D12" s="10">
        <v>134.49</v>
      </c>
      <c r="E12" s="10">
        <v>133.05099999999999</v>
      </c>
      <c r="F12" s="10">
        <v>67.698999999999998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131.69999999999999</v>
      </c>
      <c r="J12" s="16">
        <f t="shared" si="7"/>
        <v>1.3509999999999991</v>
      </c>
      <c r="K12" s="16">
        <f>VLOOKUP(A:A,[1]TDSheet!$A:$P,16,0)</f>
        <v>30</v>
      </c>
      <c r="L12" s="16">
        <f>VLOOKUP(A:A,[1]TDSheet!$A:$Q,17,0)</f>
        <v>30</v>
      </c>
      <c r="M12" s="16">
        <f>VLOOKUP(A:A,[1]TDSheet!$A:$S,19,0)</f>
        <v>0</v>
      </c>
      <c r="N12" s="16">
        <f>VLOOKUP(A:A,[1]TDSheet!$A:$O,15,0)</f>
        <v>0</v>
      </c>
      <c r="O12" s="16"/>
      <c r="P12" s="16"/>
      <c r="Q12" s="16"/>
      <c r="R12" s="16">
        <f t="shared" si="8"/>
        <v>26.610199999999999</v>
      </c>
      <c r="S12" s="18">
        <v>120</v>
      </c>
      <c r="T12" s="19">
        <f t="shared" si="9"/>
        <v>9.3084230858843604</v>
      </c>
      <c r="U12" s="16">
        <f t="shared" si="10"/>
        <v>2.5440996309685762</v>
      </c>
      <c r="V12" s="16"/>
      <c r="W12" s="16"/>
      <c r="X12" s="16">
        <f>VLOOKUP(A:A,[1]TDSheet!$A:$Y,25,0)</f>
        <v>27.261200000000002</v>
      </c>
      <c r="Y12" s="16">
        <f>VLOOKUP(A:A,[1]TDSheet!$A:$R,18,0)</f>
        <v>21.8264</v>
      </c>
      <c r="Z12" s="16">
        <f>VLOOKUP(A:A,[3]TDSheet!$A:$D,4,0)</f>
        <v>38.066000000000003</v>
      </c>
      <c r="AA12" s="16">
        <f>VLOOKUP(A:A,[1]TDSheet!$A:$AA,27,0)</f>
        <v>0</v>
      </c>
      <c r="AB12" s="16">
        <f>VLOOKUP(A:A,[1]TDSheet!$A:$AB,28,0)</f>
        <v>0</v>
      </c>
      <c r="AC12" s="16">
        <f t="shared" si="11"/>
        <v>120</v>
      </c>
      <c r="AD12" s="16"/>
      <c r="AE12" s="16"/>
    </row>
    <row r="13" spans="1:31" s="1" customFormat="1" ht="11.1" customHeight="1" outlineLevel="1" x14ac:dyDescent="0.2">
      <c r="A13" s="8" t="s">
        <v>16</v>
      </c>
      <c r="B13" s="9" t="s">
        <v>9</v>
      </c>
      <c r="C13" s="10">
        <v>127.35299999999999</v>
      </c>
      <c r="D13" s="10">
        <v>221.749</v>
      </c>
      <c r="E13" s="10">
        <v>107.70699999999999</v>
      </c>
      <c r="F13" s="10">
        <v>238.33199999999999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107.8</v>
      </c>
      <c r="J13" s="16">
        <f t="shared" si="7"/>
        <v>-9.3000000000003524E-2</v>
      </c>
      <c r="K13" s="16">
        <f>VLOOKUP(A:A,[1]TDSheet!$A:$P,16,0)</f>
        <v>0</v>
      </c>
      <c r="L13" s="16">
        <f>VLOOKUP(A:A,[1]TDSheet!$A:$Q,17,0)</f>
        <v>0</v>
      </c>
      <c r="M13" s="16">
        <f>VLOOKUP(A:A,[1]TDSheet!$A:$S,19,0)</f>
        <v>0</v>
      </c>
      <c r="N13" s="16">
        <f>VLOOKUP(A:A,[1]TDSheet!$A:$O,15,0)</f>
        <v>0</v>
      </c>
      <c r="O13" s="16"/>
      <c r="P13" s="16"/>
      <c r="Q13" s="16"/>
      <c r="R13" s="16">
        <f t="shared" si="8"/>
        <v>21.541399999999999</v>
      </c>
      <c r="S13" s="18"/>
      <c r="T13" s="19">
        <f t="shared" si="9"/>
        <v>11.063904852980771</v>
      </c>
      <c r="U13" s="16">
        <f t="shared" si="10"/>
        <v>11.063904852980771</v>
      </c>
      <c r="V13" s="16"/>
      <c r="W13" s="16"/>
      <c r="X13" s="16">
        <f>VLOOKUP(A:A,[1]TDSheet!$A:$Y,25,0)</f>
        <v>43.957000000000001</v>
      </c>
      <c r="Y13" s="16">
        <f>VLOOKUP(A:A,[1]TDSheet!$A:$R,18,0)</f>
        <v>22.494199999999999</v>
      </c>
      <c r="Z13" s="16">
        <f>VLOOKUP(A:A,[3]TDSheet!$A:$D,4,0)</f>
        <v>22.66</v>
      </c>
      <c r="AA13" s="16">
        <f>VLOOKUP(A:A,[1]TDSheet!$A:$AA,27,0)</f>
        <v>0</v>
      </c>
      <c r="AB13" s="16">
        <f>VLOOKUP(A:A,[1]TDSheet!$A:$AB,28,0)</f>
        <v>0</v>
      </c>
      <c r="AC13" s="16">
        <f t="shared" si="11"/>
        <v>0</v>
      </c>
      <c r="AD13" s="16"/>
      <c r="AE13" s="16"/>
    </row>
    <row r="14" spans="1:31" s="1" customFormat="1" ht="11.1" customHeight="1" outlineLevel="1" x14ac:dyDescent="0.2">
      <c r="A14" s="8" t="s">
        <v>17</v>
      </c>
      <c r="B14" s="9" t="s">
        <v>9</v>
      </c>
      <c r="C14" s="10">
        <v>536.58600000000001</v>
      </c>
      <c r="D14" s="10">
        <v>230.06</v>
      </c>
      <c r="E14" s="10">
        <v>473.79199999999997</v>
      </c>
      <c r="F14" s="10">
        <v>201.04499999999999</v>
      </c>
      <c r="G14" s="1">
        <f>VLOOKUP(A:A,[1]TDSheet!$A:$G,7,0)</f>
        <v>1</v>
      </c>
      <c r="H14" s="1">
        <f>VLOOKUP(A:A,[1]TDSheet!$A:$H,8,0)</f>
        <v>60</v>
      </c>
      <c r="I14" s="16">
        <f>VLOOKUP(A:A,[2]TDSheet!$A:$F,6,0)</f>
        <v>462.83600000000001</v>
      </c>
      <c r="J14" s="16">
        <f t="shared" si="7"/>
        <v>10.95599999999996</v>
      </c>
      <c r="K14" s="16">
        <f>VLOOKUP(A:A,[1]TDSheet!$A:$P,16,0)</f>
        <v>50</v>
      </c>
      <c r="L14" s="16">
        <f>VLOOKUP(A:A,[1]TDSheet!$A:$Q,17,0)</f>
        <v>120</v>
      </c>
      <c r="M14" s="16">
        <f>VLOOKUP(A:A,[1]TDSheet!$A:$S,19,0)</f>
        <v>0</v>
      </c>
      <c r="N14" s="16">
        <f>VLOOKUP(A:A,[1]TDSheet!$A:$O,15,0)</f>
        <v>0</v>
      </c>
      <c r="O14" s="16"/>
      <c r="P14" s="16"/>
      <c r="Q14" s="16"/>
      <c r="R14" s="16">
        <f t="shared" si="8"/>
        <v>94.758399999999995</v>
      </c>
      <c r="S14" s="18">
        <v>600</v>
      </c>
      <c r="T14" s="19">
        <f t="shared" si="9"/>
        <v>10.247587548966635</v>
      </c>
      <c r="U14" s="16">
        <f t="shared" si="10"/>
        <v>2.121658871403485</v>
      </c>
      <c r="V14" s="16"/>
      <c r="W14" s="16"/>
      <c r="X14" s="16">
        <f>VLOOKUP(A:A,[1]TDSheet!$A:$Y,25,0)</f>
        <v>93.952399999999997</v>
      </c>
      <c r="Y14" s="16">
        <f>VLOOKUP(A:A,[1]TDSheet!$A:$R,18,0)</f>
        <v>80.092200000000005</v>
      </c>
      <c r="Z14" s="16">
        <f>VLOOKUP(A:A,[3]TDSheet!$A:$D,4,0)</f>
        <v>143.32400000000001</v>
      </c>
      <c r="AA14" s="16">
        <f>VLOOKUP(A:A,[1]TDSheet!$A:$AA,27,0)</f>
        <v>0</v>
      </c>
      <c r="AB14" s="16" t="e">
        <f>VLOOKUP(A:A,[1]TDSheet!$A:$AB,28,0)</f>
        <v>#N/A</v>
      </c>
      <c r="AC14" s="16">
        <f t="shared" si="11"/>
        <v>600</v>
      </c>
      <c r="AD14" s="16"/>
      <c r="AE14" s="16"/>
    </row>
    <row r="15" spans="1:31" s="1" customFormat="1" ht="11.1" customHeight="1" outlineLevel="1" x14ac:dyDescent="0.2">
      <c r="A15" s="8" t="s">
        <v>18</v>
      </c>
      <c r="B15" s="9" t="s">
        <v>8</v>
      </c>
      <c r="C15" s="10">
        <v>1267</v>
      </c>
      <c r="D15" s="10">
        <v>423</v>
      </c>
      <c r="E15" s="10">
        <v>524</v>
      </c>
      <c r="F15" s="10">
        <v>1148</v>
      </c>
      <c r="G15" s="1">
        <f>VLOOKUP(A:A,[1]TDSheet!$A:$G,7,0)</f>
        <v>0.25</v>
      </c>
      <c r="H15" s="1">
        <f>VLOOKUP(A:A,[1]TDSheet!$A:$H,8,0)</f>
        <v>120</v>
      </c>
      <c r="I15" s="16">
        <f>VLOOKUP(A:A,[2]TDSheet!$A:$F,6,0)</f>
        <v>541</v>
      </c>
      <c r="J15" s="16">
        <f t="shared" si="7"/>
        <v>-17</v>
      </c>
      <c r="K15" s="16">
        <f>VLOOKUP(A:A,[1]TDSheet!$A:$P,16,0)</f>
        <v>0</v>
      </c>
      <c r="L15" s="16">
        <f>VLOOKUP(A:A,[1]TDSheet!$A:$Q,17,0)</f>
        <v>0</v>
      </c>
      <c r="M15" s="16">
        <f>VLOOKUP(A:A,[1]TDSheet!$A:$S,19,0)</f>
        <v>0</v>
      </c>
      <c r="N15" s="16">
        <f>VLOOKUP(A:A,[1]TDSheet!$A:$O,15,0)</f>
        <v>0</v>
      </c>
      <c r="O15" s="16"/>
      <c r="P15" s="16"/>
      <c r="Q15" s="16"/>
      <c r="R15" s="16">
        <f t="shared" si="8"/>
        <v>104.8</v>
      </c>
      <c r="S15" s="18"/>
      <c r="T15" s="19">
        <f t="shared" si="9"/>
        <v>10.954198473282442</v>
      </c>
      <c r="U15" s="16">
        <f t="shared" si="10"/>
        <v>10.954198473282442</v>
      </c>
      <c r="V15" s="16"/>
      <c r="W15" s="16"/>
      <c r="X15" s="16">
        <f>VLOOKUP(A:A,[1]TDSheet!$A:$Y,25,0)</f>
        <v>107.8</v>
      </c>
      <c r="Y15" s="16">
        <f>VLOOKUP(A:A,[1]TDSheet!$A:$R,18,0)</f>
        <v>102.6</v>
      </c>
      <c r="Z15" s="16">
        <f>VLOOKUP(A:A,[3]TDSheet!$A:$D,4,0)</f>
        <v>94</v>
      </c>
      <c r="AA15" s="16">
        <f>VLOOKUP(A:A,[1]TDSheet!$A:$AA,27,0)</f>
        <v>0</v>
      </c>
      <c r="AB15" s="16" t="e">
        <f>VLOOKUP(A:A,[1]TDSheet!$A:$AB,28,0)</f>
        <v>#N/A</v>
      </c>
      <c r="AC15" s="16">
        <f t="shared" si="11"/>
        <v>0</v>
      </c>
      <c r="AD15" s="16"/>
      <c r="AE15" s="16"/>
    </row>
    <row r="16" spans="1:31" s="1" customFormat="1" ht="11.1" customHeight="1" outlineLevel="1" x14ac:dyDescent="0.2">
      <c r="A16" s="8" t="s">
        <v>19</v>
      </c>
      <c r="B16" s="9" t="s">
        <v>9</v>
      </c>
      <c r="C16" s="10">
        <v>14.948</v>
      </c>
      <c r="D16" s="10">
        <v>80.960999999999999</v>
      </c>
      <c r="E16" s="10">
        <v>28.039000000000001</v>
      </c>
      <c r="F16" s="10">
        <v>36.704000000000001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28.5</v>
      </c>
      <c r="J16" s="16">
        <f t="shared" si="7"/>
        <v>-0.46099999999999852</v>
      </c>
      <c r="K16" s="16">
        <f>VLOOKUP(A:A,[1]TDSheet!$A:$P,16,0)</f>
        <v>10</v>
      </c>
      <c r="L16" s="16">
        <f>VLOOKUP(A:A,[1]TDSheet!$A:$Q,17,0)</f>
        <v>0</v>
      </c>
      <c r="M16" s="16">
        <f>VLOOKUP(A:A,[1]TDSheet!$A:$S,19,0)</f>
        <v>0</v>
      </c>
      <c r="N16" s="16">
        <f>VLOOKUP(A:A,[1]TDSheet!$A:$O,15,0)</f>
        <v>0</v>
      </c>
      <c r="O16" s="16"/>
      <c r="P16" s="16"/>
      <c r="Q16" s="16"/>
      <c r="R16" s="16">
        <f t="shared" si="8"/>
        <v>5.6078000000000001</v>
      </c>
      <c r="S16" s="18"/>
      <c r="T16" s="19">
        <f t="shared" si="9"/>
        <v>8.3283997289489644</v>
      </c>
      <c r="U16" s="16">
        <f t="shared" si="10"/>
        <v>6.5451692285744851</v>
      </c>
      <c r="V16" s="16"/>
      <c r="W16" s="16"/>
      <c r="X16" s="16">
        <f>VLOOKUP(A:A,[1]TDSheet!$A:$Y,25,0)</f>
        <v>5.3315999999999999</v>
      </c>
      <c r="Y16" s="16">
        <f>VLOOKUP(A:A,[1]TDSheet!$A:$R,18,0)</f>
        <v>8.5960000000000001</v>
      </c>
      <c r="Z16" s="16">
        <f>VLOOKUP(A:A,[3]TDSheet!$A:$D,4,0)</f>
        <v>17.591999999999999</v>
      </c>
      <c r="AA16" s="16" t="str">
        <f>VLOOKUP(A:A,[1]TDSheet!$A:$AA,27,0)</f>
        <v>увел</v>
      </c>
      <c r="AB16" s="16">
        <f>VLOOKUP(A:A,[1]TDSheet!$A:$AB,28,0)</f>
        <v>0</v>
      </c>
      <c r="AC16" s="16">
        <f t="shared" si="11"/>
        <v>0</v>
      </c>
      <c r="AD16" s="16"/>
      <c r="AE16" s="16"/>
    </row>
    <row r="17" spans="1:31" s="1" customFormat="1" ht="11.1" customHeight="1" outlineLevel="1" x14ac:dyDescent="0.2">
      <c r="A17" s="8" t="s">
        <v>20</v>
      </c>
      <c r="B17" s="9" t="s">
        <v>9</v>
      </c>
      <c r="C17" s="10">
        <v>13.442</v>
      </c>
      <c r="D17" s="10">
        <v>153.38</v>
      </c>
      <c r="E17" s="10">
        <v>71.572000000000003</v>
      </c>
      <c r="F17" s="10">
        <v>32.871000000000002</v>
      </c>
      <c r="G17" s="1">
        <f>VLOOKUP(A:A,[1]TDSheet!$A:$G,7,0)</f>
        <v>1</v>
      </c>
      <c r="H17" s="1">
        <f>VLOOKUP(A:A,[1]TDSheet!$A:$H,8,0)</f>
        <v>30</v>
      </c>
      <c r="I17" s="16">
        <f>VLOOKUP(A:A,[2]TDSheet!$A:$F,6,0)</f>
        <v>72</v>
      </c>
      <c r="J17" s="16">
        <f t="shared" si="7"/>
        <v>-0.42799999999999727</v>
      </c>
      <c r="K17" s="16">
        <f>VLOOKUP(A:A,[1]TDSheet!$A:$P,16,0)</f>
        <v>20</v>
      </c>
      <c r="L17" s="16">
        <f>VLOOKUP(A:A,[1]TDSheet!$A:$Q,17,0)</f>
        <v>20</v>
      </c>
      <c r="M17" s="16">
        <f>VLOOKUP(A:A,[1]TDSheet!$A:$S,19,0)</f>
        <v>0</v>
      </c>
      <c r="N17" s="16">
        <f>VLOOKUP(A:A,[1]TDSheet!$A:$O,15,0)</f>
        <v>0</v>
      </c>
      <c r="O17" s="16"/>
      <c r="P17" s="16"/>
      <c r="Q17" s="16"/>
      <c r="R17" s="16">
        <f t="shared" si="8"/>
        <v>14.314400000000001</v>
      </c>
      <c r="S17" s="18">
        <v>50</v>
      </c>
      <c r="T17" s="19">
        <f t="shared" si="9"/>
        <v>8.5837338624042925</v>
      </c>
      <c r="U17" s="16">
        <f t="shared" si="10"/>
        <v>2.2963589113060974</v>
      </c>
      <c r="V17" s="16"/>
      <c r="W17" s="16"/>
      <c r="X17" s="16">
        <f>VLOOKUP(A:A,[1]TDSheet!$A:$Y,25,0)</f>
        <v>15.140199999999998</v>
      </c>
      <c r="Y17" s="16">
        <f>VLOOKUP(A:A,[1]TDSheet!$A:$R,18,0)</f>
        <v>14.303000000000001</v>
      </c>
      <c r="Z17" s="16">
        <f>VLOOKUP(A:A,[3]TDSheet!$A:$D,4,0)</f>
        <v>41.712000000000003</v>
      </c>
      <c r="AA17" s="16">
        <f>VLOOKUP(A:A,[1]TDSheet!$A:$AA,27,0)</f>
        <v>0</v>
      </c>
      <c r="AB17" s="16">
        <f>VLOOKUP(A:A,[1]TDSheet!$A:$AB,28,0)</f>
        <v>0</v>
      </c>
      <c r="AC17" s="16">
        <f t="shared" si="11"/>
        <v>50</v>
      </c>
      <c r="AD17" s="16"/>
      <c r="AE17" s="16"/>
    </row>
    <row r="18" spans="1:31" s="1" customFormat="1" ht="11.1" customHeight="1" outlineLevel="1" x14ac:dyDescent="0.2">
      <c r="A18" s="8" t="s">
        <v>21</v>
      </c>
      <c r="B18" s="9" t="s">
        <v>9</v>
      </c>
      <c r="C18" s="10">
        <v>76.135999999999996</v>
      </c>
      <c r="D18" s="10">
        <v>550.50400000000002</v>
      </c>
      <c r="E18" s="10">
        <v>176.553</v>
      </c>
      <c r="F18" s="10">
        <v>335.53699999999998</v>
      </c>
      <c r="G18" s="1">
        <f>VLOOKUP(A:A,[1]TDSheet!$A:$G,7,0)</f>
        <v>1</v>
      </c>
      <c r="H18" s="1">
        <f>VLOOKUP(A:A,[1]TDSheet!$A:$H,8,0)</f>
        <v>60</v>
      </c>
      <c r="I18" s="16">
        <f>VLOOKUP(A:A,[2]TDSheet!$A:$F,6,0)</f>
        <v>171.6</v>
      </c>
      <c r="J18" s="16">
        <f t="shared" si="7"/>
        <v>4.953000000000003</v>
      </c>
      <c r="K18" s="16">
        <f>VLOOKUP(A:A,[1]TDSheet!$A:$P,16,0)</f>
        <v>0</v>
      </c>
      <c r="L18" s="16">
        <f>VLOOKUP(A:A,[1]TDSheet!$A:$Q,17,0)</f>
        <v>0</v>
      </c>
      <c r="M18" s="16">
        <f>VLOOKUP(A:A,[1]TDSheet!$A:$S,19,0)</f>
        <v>0</v>
      </c>
      <c r="N18" s="16">
        <f>VLOOKUP(A:A,[1]TDSheet!$A:$O,15,0)</f>
        <v>200</v>
      </c>
      <c r="O18" s="16"/>
      <c r="P18" s="16"/>
      <c r="Q18" s="16"/>
      <c r="R18" s="16">
        <f t="shared" si="8"/>
        <v>35.310600000000001</v>
      </c>
      <c r="S18" s="18"/>
      <c r="T18" s="19">
        <f t="shared" si="9"/>
        <v>15.166465593900982</v>
      </c>
      <c r="U18" s="16">
        <f t="shared" si="10"/>
        <v>9.502444025306847</v>
      </c>
      <c r="V18" s="16"/>
      <c r="W18" s="16"/>
      <c r="X18" s="16">
        <f>VLOOKUP(A:A,[1]TDSheet!$A:$Y,25,0)</f>
        <v>28.037400000000002</v>
      </c>
      <c r="Y18" s="16">
        <f>VLOOKUP(A:A,[1]TDSheet!$A:$R,18,0)</f>
        <v>20.476400000000002</v>
      </c>
      <c r="Z18" s="16">
        <f>VLOOKUP(A:A,[3]TDSheet!$A:$D,4,0)</f>
        <v>33.984000000000002</v>
      </c>
      <c r="AA18" s="16" t="str">
        <f>VLOOKUP(A:A,[1]TDSheet!$A:$AA,27,0)</f>
        <v>увел</v>
      </c>
      <c r="AB18" s="16" t="str">
        <f>VLOOKUP(A:A,[1]TDSheet!$A:$AB,28,0)</f>
        <v>костик</v>
      </c>
      <c r="AC18" s="16">
        <f t="shared" si="11"/>
        <v>0</v>
      </c>
      <c r="AD18" s="16"/>
      <c r="AE18" s="16"/>
    </row>
    <row r="19" spans="1:31" s="1" customFormat="1" ht="11.1" customHeight="1" outlineLevel="1" x14ac:dyDescent="0.2">
      <c r="A19" s="8" t="s">
        <v>22</v>
      </c>
      <c r="B19" s="9" t="s">
        <v>9</v>
      </c>
      <c r="C19" s="10">
        <v>36.159999999999997</v>
      </c>
      <c r="D19" s="10">
        <v>96.236999999999995</v>
      </c>
      <c r="E19" s="10">
        <v>54.234999999999999</v>
      </c>
      <c r="F19" s="10">
        <v>78.162000000000006</v>
      </c>
      <c r="G19" s="1">
        <f>VLOOKUP(A:A,[1]TDSheet!$A:$G,7,0)</f>
        <v>1</v>
      </c>
      <c r="H19" s="1">
        <f>VLOOKUP(A:A,[1]TDSheet!$A:$H,8,0)</f>
        <v>60</v>
      </c>
      <c r="I19" s="16">
        <f>VLOOKUP(A:A,[2]TDSheet!$A:$F,6,0)</f>
        <v>53.3</v>
      </c>
      <c r="J19" s="16">
        <f t="shared" si="7"/>
        <v>0.93500000000000227</v>
      </c>
      <c r="K19" s="16">
        <f>VLOOKUP(A:A,[1]TDSheet!$A:$P,16,0)</f>
        <v>0</v>
      </c>
      <c r="L19" s="16">
        <f>VLOOKUP(A:A,[1]TDSheet!$A:$Q,17,0)</f>
        <v>0</v>
      </c>
      <c r="M19" s="16">
        <f>VLOOKUP(A:A,[1]TDSheet!$A:$S,19,0)</f>
        <v>0</v>
      </c>
      <c r="N19" s="16">
        <f>VLOOKUP(A:A,[1]TDSheet!$A:$O,15,0)</f>
        <v>0</v>
      </c>
      <c r="O19" s="16"/>
      <c r="P19" s="16"/>
      <c r="Q19" s="16"/>
      <c r="R19" s="16">
        <f t="shared" si="8"/>
        <v>10.847</v>
      </c>
      <c r="S19" s="18">
        <v>20</v>
      </c>
      <c r="T19" s="19">
        <f t="shared" si="9"/>
        <v>9.0496911588457642</v>
      </c>
      <c r="U19" s="16">
        <f t="shared" si="10"/>
        <v>7.2058633723610219</v>
      </c>
      <c r="V19" s="16"/>
      <c r="W19" s="16"/>
      <c r="X19" s="16">
        <f>VLOOKUP(A:A,[1]TDSheet!$A:$Y,25,0)</f>
        <v>12.8536</v>
      </c>
      <c r="Y19" s="16">
        <f>VLOOKUP(A:A,[1]TDSheet!$A:$R,18,0)</f>
        <v>8.8412000000000006</v>
      </c>
      <c r="Z19" s="16">
        <f>VLOOKUP(A:A,[3]TDSheet!$A:$D,4,0)</f>
        <v>4.0250000000000004</v>
      </c>
      <c r="AA19" s="16">
        <f>VLOOKUP(A:A,[1]TDSheet!$A:$AA,27,0)</f>
        <v>0</v>
      </c>
      <c r="AB19" s="16">
        <f>VLOOKUP(A:A,[1]TDSheet!$A:$AB,28,0)</f>
        <v>0</v>
      </c>
      <c r="AC19" s="16">
        <f t="shared" si="11"/>
        <v>20</v>
      </c>
      <c r="AD19" s="16"/>
      <c r="AE19" s="16"/>
    </row>
    <row r="20" spans="1:31" s="1" customFormat="1" ht="11.1" customHeight="1" outlineLevel="1" x14ac:dyDescent="0.2">
      <c r="A20" s="8" t="s">
        <v>23</v>
      </c>
      <c r="B20" s="9" t="s">
        <v>9</v>
      </c>
      <c r="C20" s="10">
        <v>190.779</v>
      </c>
      <c r="D20" s="10">
        <v>368.71699999999998</v>
      </c>
      <c r="E20" s="10">
        <v>336.904</v>
      </c>
      <c r="F20" s="10">
        <v>204.369</v>
      </c>
      <c r="G20" s="1">
        <f>VLOOKUP(A:A,[1]TDSheet!$A:$G,7,0)</f>
        <v>1</v>
      </c>
      <c r="H20" s="1">
        <f>VLOOKUP(A:A,[1]TDSheet!$A:$H,8,0)</f>
        <v>45</v>
      </c>
      <c r="I20" s="16">
        <f>VLOOKUP(A:A,[2]TDSheet!$A:$F,6,0)</f>
        <v>346.22</v>
      </c>
      <c r="J20" s="16">
        <f t="shared" si="7"/>
        <v>-9.3160000000000309</v>
      </c>
      <c r="K20" s="16">
        <f>VLOOKUP(A:A,[1]TDSheet!$A:$P,16,0)</f>
        <v>50</v>
      </c>
      <c r="L20" s="16">
        <f>VLOOKUP(A:A,[1]TDSheet!$A:$Q,17,0)</f>
        <v>100</v>
      </c>
      <c r="M20" s="16">
        <f>VLOOKUP(A:A,[1]TDSheet!$A:$S,19,0)</f>
        <v>100</v>
      </c>
      <c r="N20" s="16">
        <f>VLOOKUP(A:A,[1]TDSheet!$A:$O,15,0)</f>
        <v>0</v>
      </c>
      <c r="O20" s="16"/>
      <c r="P20" s="16"/>
      <c r="Q20" s="16"/>
      <c r="R20" s="16">
        <f t="shared" si="8"/>
        <v>67.380799999999994</v>
      </c>
      <c r="S20" s="18">
        <v>200</v>
      </c>
      <c r="T20" s="19">
        <f t="shared" si="9"/>
        <v>9.7115053546410852</v>
      </c>
      <c r="U20" s="16">
        <f t="shared" si="10"/>
        <v>3.0330450217272578</v>
      </c>
      <c r="V20" s="16"/>
      <c r="W20" s="16"/>
      <c r="X20" s="16">
        <f>VLOOKUP(A:A,[1]TDSheet!$A:$Y,25,0)</f>
        <v>67.368600000000001</v>
      </c>
      <c r="Y20" s="16">
        <f>VLOOKUP(A:A,[1]TDSheet!$A:$R,18,0)</f>
        <v>55.361800000000002</v>
      </c>
      <c r="Z20" s="16">
        <f>VLOOKUP(A:A,[3]TDSheet!$A:$D,4,0)</f>
        <v>124.869</v>
      </c>
      <c r="AA20" s="16" t="str">
        <f>VLOOKUP(A:A,[1]TDSheet!$A:$AA,27,0)</f>
        <v>акция</v>
      </c>
      <c r="AB20" s="16" t="str">
        <f>VLOOKUP(A:A,[1]TDSheet!$A:$AB,28,0)</f>
        <v>скидка</v>
      </c>
      <c r="AC20" s="16">
        <f t="shared" si="11"/>
        <v>200</v>
      </c>
      <c r="AD20" s="16"/>
      <c r="AE20" s="16"/>
    </row>
    <row r="21" spans="1:31" s="1" customFormat="1" ht="11.1" customHeight="1" outlineLevel="1" x14ac:dyDescent="0.2">
      <c r="A21" s="8" t="s">
        <v>24</v>
      </c>
      <c r="B21" s="9" t="s">
        <v>8</v>
      </c>
      <c r="C21" s="10">
        <v>1771</v>
      </c>
      <c r="D21" s="10">
        <v>631</v>
      </c>
      <c r="E21" s="10">
        <v>806</v>
      </c>
      <c r="F21" s="10">
        <v>1572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826</v>
      </c>
      <c r="J21" s="16">
        <f t="shared" si="7"/>
        <v>-20</v>
      </c>
      <c r="K21" s="16">
        <f>VLOOKUP(A:A,[1]TDSheet!$A:$P,16,0)</f>
        <v>0</v>
      </c>
      <c r="L21" s="16">
        <f>VLOOKUP(A:A,[1]TDSheet!$A:$Q,17,0)</f>
        <v>0</v>
      </c>
      <c r="M21" s="16">
        <f>VLOOKUP(A:A,[1]TDSheet!$A:$S,19,0)</f>
        <v>0</v>
      </c>
      <c r="N21" s="16">
        <f>VLOOKUP(A:A,[1]TDSheet!$A:$O,15,0)</f>
        <v>0</v>
      </c>
      <c r="O21" s="16"/>
      <c r="P21" s="16"/>
      <c r="Q21" s="16"/>
      <c r="R21" s="16">
        <f t="shared" si="8"/>
        <v>161.19999999999999</v>
      </c>
      <c r="S21" s="18">
        <v>800</v>
      </c>
      <c r="T21" s="19">
        <f t="shared" si="9"/>
        <v>14.714640198511168</v>
      </c>
      <c r="U21" s="16">
        <f t="shared" si="10"/>
        <v>9.7518610421836236</v>
      </c>
      <c r="V21" s="16"/>
      <c r="W21" s="16"/>
      <c r="X21" s="16">
        <f>VLOOKUP(A:A,[1]TDSheet!$A:$Y,25,0)</f>
        <v>149.80000000000001</v>
      </c>
      <c r="Y21" s="16">
        <f>VLOOKUP(A:A,[1]TDSheet!$A:$R,18,0)</f>
        <v>145</v>
      </c>
      <c r="Z21" s="16">
        <f>VLOOKUP(A:A,[3]TDSheet!$A:$D,4,0)</f>
        <v>317</v>
      </c>
      <c r="AA21" s="16">
        <f>VLOOKUP(A:A,[1]TDSheet!$A:$AA,27,0)</f>
        <v>0</v>
      </c>
      <c r="AB21" s="16" t="str">
        <f>VLOOKUP(A:A,[1]TDSheet!$A:$AB,28,0)</f>
        <v>скидка</v>
      </c>
      <c r="AC21" s="16">
        <f t="shared" si="11"/>
        <v>200</v>
      </c>
      <c r="AD21" s="16"/>
      <c r="AE21" s="16"/>
    </row>
    <row r="22" spans="1:31" s="1" customFormat="1" ht="11.1" customHeight="1" outlineLevel="1" x14ac:dyDescent="0.2">
      <c r="A22" s="8" t="s">
        <v>25</v>
      </c>
      <c r="B22" s="9" t="s">
        <v>9</v>
      </c>
      <c r="C22" s="10">
        <v>131.76900000000001</v>
      </c>
      <c r="D22" s="10">
        <v>1824.0820000000001</v>
      </c>
      <c r="E22" s="10">
        <v>1183.6489999999999</v>
      </c>
      <c r="F22" s="10">
        <v>733.75599999999997</v>
      </c>
      <c r="G22" s="1">
        <f>VLOOKUP(A:A,[1]TDSheet!$A:$G,7,0)</f>
        <v>1</v>
      </c>
      <c r="H22" s="1">
        <f>VLOOKUP(A:A,[1]TDSheet!$A:$H,8,0)</f>
        <v>45</v>
      </c>
      <c r="I22" s="16">
        <f>VLOOKUP(A:A,[2]TDSheet!$A:$F,6,0)</f>
        <v>1182.1679999999999</v>
      </c>
      <c r="J22" s="16">
        <f t="shared" si="7"/>
        <v>1.4809999999999945</v>
      </c>
      <c r="K22" s="16">
        <f>VLOOKUP(A:A,[1]TDSheet!$A:$P,16,0)</f>
        <v>330</v>
      </c>
      <c r="L22" s="16">
        <f>VLOOKUP(A:A,[1]TDSheet!$A:$Q,17,0)</f>
        <v>350</v>
      </c>
      <c r="M22" s="16">
        <f>VLOOKUP(A:A,[1]TDSheet!$A:$S,19,0)</f>
        <v>600</v>
      </c>
      <c r="N22" s="16">
        <f>VLOOKUP(A:A,[1]TDSheet!$A:$O,15,0)</f>
        <v>0</v>
      </c>
      <c r="O22" s="16"/>
      <c r="P22" s="16"/>
      <c r="Q22" s="16"/>
      <c r="R22" s="16">
        <f t="shared" si="8"/>
        <v>236.72979999999998</v>
      </c>
      <c r="S22" s="18">
        <v>200</v>
      </c>
      <c r="T22" s="19">
        <f t="shared" si="9"/>
        <v>9.351404005748325</v>
      </c>
      <c r="U22" s="16">
        <f t="shared" si="10"/>
        <v>3.0995506269172703</v>
      </c>
      <c r="V22" s="16"/>
      <c r="W22" s="16"/>
      <c r="X22" s="16">
        <f>VLOOKUP(A:A,[1]TDSheet!$A:$Y,25,0)</f>
        <v>209.14180000000002</v>
      </c>
      <c r="Y22" s="16">
        <f>VLOOKUP(A:A,[1]TDSheet!$A:$R,18,0)</f>
        <v>220.44839999999999</v>
      </c>
      <c r="Z22" s="16">
        <f>VLOOKUP(A:A,[3]TDSheet!$A:$D,4,0)</f>
        <v>339.91800000000001</v>
      </c>
      <c r="AA22" s="16" t="str">
        <f>VLOOKUP(A:A,[1]TDSheet!$A:$AA,27,0)</f>
        <v>борд</v>
      </c>
      <c r="AB22" s="16" t="str">
        <f>VLOOKUP(A:A,[1]TDSheet!$A:$AB,28,0)</f>
        <v>скидка</v>
      </c>
      <c r="AC22" s="16">
        <f t="shared" si="11"/>
        <v>200</v>
      </c>
      <c r="AD22" s="16"/>
      <c r="AE22" s="16"/>
    </row>
    <row r="23" spans="1:31" s="1" customFormat="1" ht="11.1" customHeight="1" outlineLevel="1" x14ac:dyDescent="0.2">
      <c r="A23" s="8" t="s">
        <v>26</v>
      </c>
      <c r="B23" s="9" t="s">
        <v>8</v>
      </c>
      <c r="C23" s="10">
        <v>563</v>
      </c>
      <c r="D23" s="10">
        <v>2454</v>
      </c>
      <c r="E23" s="10">
        <v>1736</v>
      </c>
      <c r="F23" s="10">
        <v>1247</v>
      </c>
      <c r="G23" s="1">
        <f>VLOOKUP(A:A,[1]TDSheet!$A:$G,7,0)</f>
        <v>0.12</v>
      </c>
      <c r="H23" s="1">
        <f>VLOOKUP(A:A,[1]TDSheet!$A:$H,8,0)</f>
        <v>60</v>
      </c>
      <c r="I23" s="16">
        <f>VLOOKUP(A:A,[2]TDSheet!$A:$F,6,0)</f>
        <v>1782</v>
      </c>
      <c r="J23" s="16">
        <f t="shared" si="7"/>
        <v>-46</v>
      </c>
      <c r="K23" s="16">
        <f>VLOOKUP(A:A,[1]TDSheet!$A:$P,16,0)</f>
        <v>200</v>
      </c>
      <c r="L23" s="16">
        <f>VLOOKUP(A:A,[1]TDSheet!$A:$Q,17,0)</f>
        <v>600</v>
      </c>
      <c r="M23" s="16">
        <f>VLOOKUP(A:A,[1]TDSheet!$A:$S,19,0)</f>
        <v>0</v>
      </c>
      <c r="N23" s="16">
        <f>VLOOKUP(A:A,[1]TDSheet!$A:$O,15,0)</f>
        <v>0</v>
      </c>
      <c r="O23" s="16"/>
      <c r="P23" s="16"/>
      <c r="Q23" s="16"/>
      <c r="R23" s="16">
        <f t="shared" si="8"/>
        <v>347.2</v>
      </c>
      <c r="S23" s="18">
        <v>1400</v>
      </c>
      <c r="T23" s="19">
        <f t="shared" si="9"/>
        <v>9.9279953917050694</v>
      </c>
      <c r="U23" s="16">
        <f t="shared" si="10"/>
        <v>3.5915898617511521</v>
      </c>
      <c r="V23" s="16"/>
      <c r="W23" s="16"/>
      <c r="X23" s="16">
        <f>VLOOKUP(A:A,[1]TDSheet!$A:$Y,25,0)</f>
        <v>328</v>
      </c>
      <c r="Y23" s="16">
        <f>VLOOKUP(A:A,[1]TDSheet!$A:$R,18,0)</f>
        <v>333.8</v>
      </c>
      <c r="Z23" s="16">
        <f>VLOOKUP(A:A,[3]TDSheet!$A:$D,4,0)</f>
        <v>706</v>
      </c>
      <c r="AA23" s="16" t="str">
        <f>VLOOKUP(A:A,[1]TDSheet!$A:$AA,27,0)</f>
        <v>яб ак ян</v>
      </c>
      <c r="AB23" s="16" t="str">
        <f>VLOOKUP(A:A,[1]TDSheet!$A:$AB,28,0)</f>
        <v>скидка</v>
      </c>
      <c r="AC23" s="16">
        <f t="shared" si="11"/>
        <v>168</v>
      </c>
      <c r="AD23" s="16"/>
      <c r="AE23" s="16"/>
    </row>
    <row r="24" spans="1:31" s="1" customFormat="1" ht="11.1" customHeight="1" outlineLevel="1" x14ac:dyDescent="0.2">
      <c r="A24" s="8" t="s">
        <v>27</v>
      </c>
      <c r="B24" s="9" t="s">
        <v>8</v>
      </c>
      <c r="C24" s="10">
        <v>2322</v>
      </c>
      <c r="D24" s="10">
        <v>439</v>
      </c>
      <c r="E24" s="10">
        <v>850</v>
      </c>
      <c r="F24" s="10">
        <v>1883</v>
      </c>
      <c r="G24" s="1">
        <f>VLOOKUP(A:A,[1]TDSheet!$A:$G,7,0)</f>
        <v>0.25</v>
      </c>
      <c r="H24" s="1">
        <f>VLOOKUP(A:A,[1]TDSheet!$A:$H,8,0)</f>
        <v>120</v>
      </c>
      <c r="I24" s="16">
        <f>VLOOKUP(A:A,[2]TDSheet!$A:$F,6,0)</f>
        <v>875</v>
      </c>
      <c r="J24" s="16">
        <f t="shared" si="7"/>
        <v>-25</v>
      </c>
      <c r="K24" s="16">
        <f>VLOOKUP(A:A,[1]TDSheet!$A:$P,16,0)</f>
        <v>0</v>
      </c>
      <c r="L24" s="16">
        <f>VLOOKUP(A:A,[1]TDSheet!$A:$Q,17,0)</f>
        <v>0</v>
      </c>
      <c r="M24" s="16">
        <f>VLOOKUP(A:A,[1]TDSheet!$A:$S,19,0)</f>
        <v>0</v>
      </c>
      <c r="N24" s="16">
        <f>VLOOKUP(A:A,[1]TDSheet!$A:$O,15,0)</f>
        <v>0</v>
      </c>
      <c r="O24" s="16"/>
      <c r="P24" s="16"/>
      <c r="Q24" s="16"/>
      <c r="R24" s="16">
        <f t="shared" si="8"/>
        <v>170</v>
      </c>
      <c r="S24" s="18">
        <v>600</v>
      </c>
      <c r="T24" s="19">
        <f t="shared" si="9"/>
        <v>14.605882352941176</v>
      </c>
      <c r="U24" s="16">
        <f t="shared" si="10"/>
        <v>11.076470588235294</v>
      </c>
      <c r="V24" s="16"/>
      <c r="W24" s="16"/>
      <c r="X24" s="16">
        <f>VLOOKUP(A:A,[1]TDSheet!$A:$Y,25,0)</f>
        <v>154.6</v>
      </c>
      <c r="Y24" s="16">
        <f>VLOOKUP(A:A,[1]TDSheet!$A:$R,18,0)</f>
        <v>163</v>
      </c>
      <c r="Z24" s="16">
        <f>VLOOKUP(A:A,[3]TDSheet!$A:$D,4,0)</f>
        <v>208</v>
      </c>
      <c r="AA24" s="16">
        <f>VLOOKUP(A:A,[1]TDSheet!$A:$AA,27,0)</f>
        <v>0</v>
      </c>
      <c r="AB24" s="16" t="str">
        <f>VLOOKUP(A:A,[1]TDSheet!$A:$AB,28,0)</f>
        <v>м1000</v>
      </c>
      <c r="AC24" s="16">
        <f t="shared" si="11"/>
        <v>150</v>
      </c>
      <c r="AD24" s="16"/>
      <c r="AE24" s="16"/>
    </row>
    <row r="25" spans="1:31" s="1" customFormat="1" ht="11.1" customHeight="1" outlineLevel="1" x14ac:dyDescent="0.2">
      <c r="A25" s="8" t="s">
        <v>28</v>
      </c>
      <c r="B25" s="9" t="s">
        <v>9</v>
      </c>
      <c r="C25" s="10">
        <v>47.929000000000002</v>
      </c>
      <c r="D25" s="10">
        <v>501.84300000000002</v>
      </c>
      <c r="E25" s="10">
        <v>111.92</v>
      </c>
      <c r="F25" s="10">
        <v>435.697</v>
      </c>
      <c r="G25" s="1">
        <f>VLOOKUP(A:A,[1]TDSheet!$A:$G,7,0)</f>
        <v>1</v>
      </c>
      <c r="H25" s="1">
        <f>VLOOKUP(A:A,[1]TDSheet!$A:$H,8,0)</f>
        <v>120</v>
      </c>
      <c r="I25" s="16">
        <f>VLOOKUP(A:A,[2]TDSheet!$A:$F,6,0)</f>
        <v>106.8</v>
      </c>
      <c r="J25" s="16">
        <f t="shared" si="7"/>
        <v>5.1200000000000045</v>
      </c>
      <c r="K25" s="16">
        <f>VLOOKUP(A:A,[1]TDSheet!$A:$P,16,0)</f>
        <v>0</v>
      </c>
      <c r="L25" s="16">
        <f>VLOOKUP(A:A,[1]TDSheet!$A:$Q,17,0)</f>
        <v>0</v>
      </c>
      <c r="M25" s="16">
        <f>VLOOKUP(A:A,[1]TDSheet!$A:$S,19,0)</f>
        <v>0</v>
      </c>
      <c r="N25" s="16">
        <f>VLOOKUP(A:A,[1]TDSheet!$A:$O,15,0)</f>
        <v>0</v>
      </c>
      <c r="O25" s="16"/>
      <c r="P25" s="16"/>
      <c r="Q25" s="16"/>
      <c r="R25" s="16">
        <f t="shared" si="8"/>
        <v>22.384</v>
      </c>
      <c r="S25" s="18"/>
      <c r="T25" s="19">
        <f t="shared" si="9"/>
        <v>19.464662258756253</v>
      </c>
      <c r="U25" s="16">
        <f t="shared" si="10"/>
        <v>19.464662258756253</v>
      </c>
      <c r="V25" s="16"/>
      <c r="W25" s="16"/>
      <c r="X25" s="16">
        <f>VLOOKUP(A:A,[1]TDSheet!$A:$Y,25,0)</f>
        <v>46.476399999999998</v>
      </c>
      <c r="Y25" s="16">
        <f>VLOOKUP(A:A,[1]TDSheet!$A:$R,18,0)</f>
        <v>14.5566</v>
      </c>
      <c r="Z25" s="16">
        <f>VLOOKUP(A:A,[3]TDSheet!$A:$D,4,0)</f>
        <v>47.209000000000003</v>
      </c>
      <c r="AA25" s="16" t="str">
        <f>VLOOKUP(A:A,[1]TDSheet!$A:$AA,27,0)</f>
        <v>увел</v>
      </c>
      <c r="AB25" s="16" t="str">
        <f>VLOOKUP(A:A,[1]TDSheet!$A:$AB,28,0)</f>
        <v>м190</v>
      </c>
      <c r="AC25" s="16">
        <f t="shared" si="11"/>
        <v>0</v>
      </c>
      <c r="AD25" s="16"/>
      <c r="AE25" s="16"/>
    </row>
    <row r="26" spans="1:31" s="1" customFormat="1" ht="11.1" customHeight="1" outlineLevel="1" x14ac:dyDescent="0.2">
      <c r="A26" s="8" t="s">
        <v>29</v>
      </c>
      <c r="B26" s="9" t="s">
        <v>9</v>
      </c>
      <c r="C26" s="10">
        <v>52.923999999999999</v>
      </c>
      <c r="D26" s="10">
        <v>154.251</v>
      </c>
      <c r="E26" s="10">
        <v>103.947</v>
      </c>
      <c r="F26" s="10">
        <v>61.503999999999998</v>
      </c>
      <c r="G26" s="1">
        <f>VLOOKUP(A:A,[1]TDSheet!$A:$G,7,0)</f>
        <v>1</v>
      </c>
      <c r="H26" s="1">
        <f>VLOOKUP(A:A,[1]TDSheet!$A:$H,8,0)</f>
        <v>45</v>
      </c>
      <c r="I26" s="16">
        <f>VLOOKUP(A:A,[2]TDSheet!$A:$F,6,0)</f>
        <v>104.1</v>
      </c>
      <c r="J26" s="16">
        <f t="shared" si="7"/>
        <v>-0.15299999999999159</v>
      </c>
      <c r="K26" s="16">
        <f>VLOOKUP(A:A,[1]TDSheet!$A:$P,16,0)</f>
        <v>60</v>
      </c>
      <c r="L26" s="16">
        <f>VLOOKUP(A:A,[1]TDSheet!$A:$Q,17,0)</f>
        <v>30</v>
      </c>
      <c r="M26" s="16">
        <f>VLOOKUP(A:A,[1]TDSheet!$A:$S,19,0)</f>
        <v>0</v>
      </c>
      <c r="N26" s="16">
        <f>VLOOKUP(A:A,[1]TDSheet!$A:$O,15,0)</f>
        <v>0</v>
      </c>
      <c r="O26" s="16"/>
      <c r="P26" s="16"/>
      <c r="Q26" s="16"/>
      <c r="R26" s="16">
        <f t="shared" si="8"/>
        <v>20.789400000000001</v>
      </c>
      <c r="S26" s="18">
        <v>30</v>
      </c>
      <c r="T26" s="19">
        <f t="shared" si="9"/>
        <v>8.7306030958084406</v>
      </c>
      <c r="U26" s="16">
        <f t="shared" si="10"/>
        <v>2.9584307387418587</v>
      </c>
      <c r="V26" s="16"/>
      <c r="W26" s="16"/>
      <c r="X26" s="16">
        <f>VLOOKUP(A:A,[1]TDSheet!$A:$Y,25,0)</f>
        <v>22.537799999999997</v>
      </c>
      <c r="Y26" s="16">
        <f>VLOOKUP(A:A,[1]TDSheet!$A:$R,18,0)</f>
        <v>20.793600000000001</v>
      </c>
      <c r="Z26" s="16">
        <f>VLOOKUP(A:A,[3]TDSheet!$A:$D,4,0)</f>
        <v>16.228000000000002</v>
      </c>
      <c r="AA26" s="16" t="str">
        <f>VLOOKUP(A:A,[1]TDSheet!$A:$AA,27,0)</f>
        <v>увел</v>
      </c>
      <c r="AB26" s="16" t="e">
        <f>VLOOKUP(A:A,[1]TDSheet!$A:$AB,28,0)</f>
        <v>#N/A</v>
      </c>
      <c r="AC26" s="16">
        <f t="shared" si="11"/>
        <v>30</v>
      </c>
      <c r="AD26" s="16"/>
      <c r="AE26" s="16"/>
    </row>
    <row r="27" spans="1:31" s="1" customFormat="1" ht="11.1" customHeight="1" outlineLevel="1" x14ac:dyDescent="0.2">
      <c r="A27" s="8" t="s">
        <v>30</v>
      </c>
      <c r="B27" s="9" t="s">
        <v>9</v>
      </c>
      <c r="C27" s="10">
        <v>251.53899999999999</v>
      </c>
      <c r="D27" s="10">
        <v>808.46299999999997</v>
      </c>
      <c r="E27" s="10">
        <v>429.03699999999998</v>
      </c>
      <c r="F27" s="10">
        <v>360.44499999999999</v>
      </c>
      <c r="G27" s="1">
        <f>VLOOKUP(A:A,[1]TDSheet!$A:$G,7,0)</f>
        <v>1</v>
      </c>
      <c r="H27" s="1">
        <f>VLOOKUP(A:A,[1]TDSheet!$A:$H,8,0)</f>
        <v>60</v>
      </c>
      <c r="I27" s="16">
        <f>VLOOKUP(A:A,[2]TDSheet!$A:$F,6,0)</f>
        <v>431.95</v>
      </c>
      <c r="J27" s="16">
        <f t="shared" si="7"/>
        <v>-2.9130000000000109</v>
      </c>
      <c r="K27" s="16">
        <f>VLOOKUP(A:A,[1]TDSheet!$A:$P,16,0)</f>
        <v>0</v>
      </c>
      <c r="L27" s="16">
        <f>VLOOKUP(A:A,[1]TDSheet!$A:$Q,17,0)</f>
        <v>150</v>
      </c>
      <c r="M27" s="16">
        <f>VLOOKUP(A:A,[1]TDSheet!$A:$S,19,0)</f>
        <v>0</v>
      </c>
      <c r="N27" s="16">
        <f>VLOOKUP(A:A,[1]TDSheet!$A:$O,15,0)</f>
        <v>0</v>
      </c>
      <c r="O27" s="16"/>
      <c r="P27" s="16"/>
      <c r="Q27" s="16"/>
      <c r="R27" s="16">
        <f t="shared" si="8"/>
        <v>85.807400000000001</v>
      </c>
      <c r="S27" s="18">
        <v>500</v>
      </c>
      <c r="T27" s="19">
        <f t="shared" si="9"/>
        <v>11.775732629120565</v>
      </c>
      <c r="U27" s="16">
        <f t="shared" si="10"/>
        <v>4.2006283840321466</v>
      </c>
      <c r="V27" s="16"/>
      <c r="W27" s="16"/>
      <c r="X27" s="16">
        <f>VLOOKUP(A:A,[1]TDSheet!$A:$Y,25,0)</f>
        <v>100.2594</v>
      </c>
      <c r="Y27" s="16">
        <f>VLOOKUP(A:A,[1]TDSheet!$A:$R,18,0)</f>
        <v>77.214799999999997</v>
      </c>
      <c r="Z27" s="16">
        <f>VLOOKUP(A:A,[3]TDSheet!$A:$D,4,0)</f>
        <v>126.57899999999999</v>
      </c>
      <c r="AA27" s="16" t="str">
        <f>VLOOKUP(A:A,[1]TDSheet!$A:$AA,27,0)</f>
        <v>акция</v>
      </c>
      <c r="AB27" s="16" t="str">
        <f>VLOOKUP(A:A,[1]TDSheet!$A:$AB,28,0)</f>
        <v>скидка</v>
      </c>
      <c r="AC27" s="16">
        <f t="shared" si="11"/>
        <v>500</v>
      </c>
      <c r="AD27" s="16"/>
      <c r="AE27" s="16"/>
    </row>
    <row r="28" spans="1:31" s="1" customFormat="1" ht="11.1" customHeight="1" outlineLevel="1" x14ac:dyDescent="0.2">
      <c r="A28" s="8" t="s">
        <v>31</v>
      </c>
      <c r="B28" s="9" t="s">
        <v>8</v>
      </c>
      <c r="C28" s="10">
        <v>16</v>
      </c>
      <c r="D28" s="10">
        <v>812</v>
      </c>
      <c r="E28" s="10">
        <v>244</v>
      </c>
      <c r="F28" s="10">
        <v>580</v>
      </c>
      <c r="G28" s="1">
        <f>VLOOKUP(A:A,[1]TDSheet!$A:$G,7,0)</f>
        <v>0.22</v>
      </c>
      <c r="H28" s="1">
        <f>VLOOKUP(A:A,[1]TDSheet!$A:$H,8,0)</f>
        <v>120</v>
      </c>
      <c r="I28" s="16">
        <f>VLOOKUP(A:A,[2]TDSheet!$A:$F,6,0)</f>
        <v>786</v>
      </c>
      <c r="J28" s="16">
        <f t="shared" si="7"/>
        <v>-542</v>
      </c>
      <c r="K28" s="16">
        <f>VLOOKUP(A:A,[1]TDSheet!$A:$P,16,0)</f>
        <v>0</v>
      </c>
      <c r="L28" s="16">
        <f>VLOOKUP(A:A,[1]TDSheet!$A:$Q,17,0)</f>
        <v>0</v>
      </c>
      <c r="M28" s="16">
        <f>VLOOKUP(A:A,[1]TDSheet!$A:$S,19,0)</f>
        <v>0</v>
      </c>
      <c r="N28" s="16">
        <f>VLOOKUP(A:A,[1]TDSheet!$A:$O,15,0)</f>
        <v>0</v>
      </c>
      <c r="O28" s="16"/>
      <c r="P28" s="16"/>
      <c r="Q28" s="16"/>
      <c r="R28" s="16">
        <f t="shared" si="8"/>
        <v>48.8</v>
      </c>
      <c r="S28" s="18">
        <v>400</v>
      </c>
      <c r="T28" s="19">
        <f t="shared" si="9"/>
        <v>20.081967213114755</v>
      </c>
      <c r="U28" s="16">
        <f t="shared" si="10"/>
        <v>11.885245901639346</v>
      </c>
      <c r="V28" s="16"/>
      <c r="W28" s="16"/>
      <c r="X28" s="16">
        <f>VLOOKUP(A:A,[1]TDSheet!$A:$Y,25,0)</f>
        <v>141.80000000000001</v>
      </c>
      <c r="Y28" s="16">
        <f>VLOOKUP(A:A,[1]TDSheet!$A:$R,18,0)</f>
        <v>44</v>
      </c>
      <c r="Z28" s="16">
        <f>VLOOKUP(A:A,[3]TDSheet!$A:$D,4,0)</f>
        <v>238</v>
      </c>
      <c r="AA28" s="16">
        <f>VLOOKUP(A:A,[1]TDSheet!$A:$AA,27,0)</f>
        <v>0</v>
      </c>
      <c r="AB28" s="16">
        <f>VLOOKUP(A:A,[1]TDSheet!$A:$AB,28,0)</f>
        <v>0</v>
      </c>
      <c r="AC28" s="16">
        <f t="shared" si="11"/>
        <v>88</v>
      </c>
      <c r="AD28" s="16"/>
      <c r="AE28" s="16"/>
    </row>
    <row r="29" spans="1:31" s="1" customFormat="1" ht="11.1" customHeight="1" outlineLevel="1" x14ac:dyDescent="0.2">
      <c r="A29" s="8" t="s">
        <v>32</v>
      </c>
      <c r="B29" s="9" t="s">
        <v>9</v>
      </c>
      <c r="C29" s="10">
        <v>162.595</v>
      </c>
      <c r="D29" s="10">
        <v>219.691</v>
      </c>
      <c r="E29" s="10">
        <v>181.72200000000001</v>
      </c>
      <c r="F29" s="10">
        <v>135.62799999999999</v>
      </c>
      <c r="G29" s="1">
        <f>VLOOKUP(A:A,[1]TDSheet!$A:$G,7,0)</f>
        <v>1</v>
      </c>
      <c r="H29" s="1">
        <f>VLOOKUP(A:A,[1]TDSheet!$A:$H,8,0)</f>
        <v>45</v>
      </c>
      <c r="I29" s="16">
        <f>VLOOKUP(A:A,[2]TDSheet!$A:$F,6,0)</f>
        <v>178.5</v>
      </c>
      <c r="J29" s="16">
        <f t="shared" si="7"/>
        <v>3.2220000000000084</v>
      </c>
      <c r="K29" s="16">
        <f>VLOOKUP(A:A,[1]TDSheet!$A:$P,16,0)</f>
        <v>40</v>
      </c>
      <c r="L29" s="16">
        <f>VLOOKUP(A:A,[1]TDSheet!$A:$Q,17,0)</f>
        <v>60</v>
      </c>
      <c r="M29" s="16">
        <f>VLOOKUP(A:A,[1]TDSheet!$A:$S,19,0)</f>
        <v>0</v>
      </c>
      <c r="N29" s="16">
        <f>VLOOKUP(A:A,[1]TDSheet!$A:$O,15,0)</f>
        <v>0</v>
      </c>
      <c r="O29" s="16"/>
      <c r="P29" s="16"/>
      <c r="Q29" s="16"/>
      <c r="R29" s="16">
        <f t="shared" si="8"/>
        <v>36.3444</v>
      </c>
      <c r="S29" s="18">
        <v>50</v>
      </c>
      <c r="T29" s="19">
        <f t="shared" si="9"/>
        <v>7.8589273725800943</v>
      </c>
      <c r="U29" s="16">
        <f t="shared" si="10"/>
        <v>3.7317440926249983</v>
      </c>
      <c r="V29" s="16"/>
      <c r="W29" s="16"/>
      <c r="X29" s="16">
        <f>VLOOKUP(A:A,[1]TDSheet!$A:$Y,25,0)</f>
        <v>45.479199999999999</v>
      </c>
      <c r="Y29" s="16">
        <f>VLOOKUP(A:A,[1]TDSheet!$A:$R,18,0)</f>
        <v>36.545000000000002</v>
      </c>
      <c r="Z29" s="16">
        <f>VLOOKUP(A:A,[3]TDSheet!$A:$D,4,0)</f>
        <v>43.406999999999996</v>
      </c>
      <c r="AA29" s="16" t="str">
        <f>VLOOKUP(A:A,[1]TDSheet!$A:$AA,27,0)</f>
        <v>увел</v>
      </c>
      <c r="AB29" s="16" t="e">
        <f>VLOOKUP(A:A,[1]TDSheet!$A:$AB,28,0)</f>
        <v>#N/A</v>
      </c>
      <c r="AC29" s="16">
        <f t="shared" si="11"/>
        <v>50</v>
      </c>
      <c r="AD29" s="16"/>
      <c r="AE29" s="16"/>
    </row>
    <row r="30" spans="1:31" s="1" customFormat="1" ht="11.1" customHeight="1" outlineLevel="1" x14ac:dyDescent="0.2">
      <c r="A30" s="8" t="s">
        <v>33</v>
      </c>
      <c r="B30" s="9" t="s">
        <v>9</v>
      </c>
      <c r="C30" s="10">
        <v>98.552999999999997</v>
      </c>
      <c r="D30" s="10">
        <v>393.62099999999998</v>
      </c>
      <c r="E30" s="10">
        <v>230.31399999999999</v>
      </c>
      <c r="F30" s="10">
        <v>134.72499999999999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233.71</v>
      </c>
      <c r="J30" s="16">
        <f t="shared" si="7"/>
        <v>-3.396000000000015</v>
      </c>
      <c r="K30" s="16">
        <f>VLOOKUP(A:A,[1]TDSheet!$A:$P,16,0)</f>
        <v>70</v>
      </c>
      <c r="L30" s="16">
        <f>VLOOKUP(A:A,[1]TDSheet!$A:$Q,17,0)</f>
        <v>60</v>
      </c>
      <c r="M30" s="16">
        <f>VLOOKUP(A:A,[1]TDSheet!$A:$S,19,0)</f>
        <v>0</v>
      </c>
      <c r="N30" s="16">
        <f>VLOOKUP(A:A,[1]TDSheet!$A:$O,15,0)</f>
        <v>0</v>
      </c>
      <c r="O30" s="16"/>
      <c r="P30" s="16"/>
      <c r="Q30" s="16"/>
      <c r="R30" s="16">
        <f t="shared" si="8"/>
        <v>46.062799999999996</v>
      </c>
      <c r="S30" s="18">
        <v>100</v>
      </c>
      <c r="T30" s="19">
        <f t="shared" si="9"/>
        <v>7.9179945639431395</v>
      </c>
      <c r="U30" s="16">
        <f t="shared" si="10"/>
        <v>2.9248113445122748</v>
      </c>
      <c r="V30" s="16"/>
      <c r="W30" s="16"/>
      <c r="X30" s="16">
        <f>VLOOKUP(A:A,[1]TDSheet!$A:$Y,25,0)</f>
        <v>45.512599999999999</v>
      </c>
      <c r="Y30" s="16">
        <f>VLOOKUP(A:A,[1]TDSheet!$A:$R,18,0)</f>
        <v>45.568400000000004</v>
      </c>
      <c r="Z30" s="16">
        <f>VLOOKUP(A:A,[3]TDSheet!$A:$D,4,0)</f>
        <v>70.477999999999994</v>
      </c>
      <c r="AA30" s="16" t="str">
        <f>VLOOKUP(A:A,[1]TDSheet!$A:$AA,27,0)</f>
        <v>зв50</v>
      </c>
      <c r="AB30" s="16" t="e">
        <f>VLOOKUP(A:A,[1]TDSheet!$A:$AB,28,0)</f>
        <v>#N/A</v>
      </c>
      <c r="AC30" s="16">
        <f t="shared" si="11"/>
        <v>100</v>
      </c>
      <c r="AD30" s="16"/>
      <c r="AE30" s="16"/>
    </row>
    <row r="31" spans="1:31" s="1" customFormat="1" ht="11.1" customHeight="1" outlineLevel="1" x14ac:dyDescent="0.2">
      <c r="A31" s="8" t="s">
        <v>34</v>
      </c>
      <c r="B31" s="9" t="s">
        <v>8</v>
      </c>
      <c r="C31" s="10">
        <v>685</v>
      </c>
      <c r="D31" s="10">
        <v>718</v>
      </c>
      <c r="E31" s="10">
        <v>908</v>
      </c>
      <c r="F31" s="10">
        <v>474</v>
      </c>
      <c r="G31" s="1">
        <f>VLOOKUP(A:A,[1]TDSheet!$A:$G,7,0)</f>
        <v>0.4</v>
      </c>
      <c r="H31" s="1">
        <f>VLOOKUP(A:A,[1]TDSheet!$A:$H,8,0)</f>
        <v>45</v>
      </c>
      <c r="I31" s="16">
        <f>VLOOKUP(A:A,[2]TDSheet!$A:$F,6,0)</f>
        <v>927</v>
      </c>
      <c r="J31" s="16">
        <f t="shared" si="7"/>
        <v>-19</v>
      </c>
      <c r="K31" s="16">
        <f>VLOOKUP(A:A,[1]TDSheet!$A:$P,16,0)</f>
        <v>200</v>
      </c>
      <c r="L31" s="16">
        <f>VLOOKUP(A:A,[1]TDSheet!$A:$Q,17,0)</f>
        <v>240</v>
      </c>
      <c r="M31" s="16">
        <f>VLOOKUP(A:A,[1]TDSheet!$A:$S,19,0)</f>
        <v>0</v>
      </c>
      <c r="N31" s="16">
        <f>VLOOKUP(A:A,[1]TDSheet!$A:$O,15,0)</f>
        <v>0</v>
      </c>
      <c r="O31" s="16"/>
      <c r="P31" s="16"/>
      <c r="Q31" s="16"/>
      <c r="R31" s="16">
        <f t="shared" si="8"/>
        <v>181.6</v>
      </c>
      <c r="S31" s="18">
        <v>600</v>
      </c>
      <c r="T31" s="19">
        <f t="shared" si="9"/>
        <v>8.3370044052863435</v>
      </c>
      <c r="U31" s="16">
        <f t="shared" si="10"/>
        <v>2.6101321585903086</v>
      </c>
      <c r="V31" s="16"/>
      <c r="W31" s="16"/>
      <c r="X31" s="16">
        <f>VLOOKUP(A:A,[1]TDSheet!$A:$Y,25,0)</f>
        <v>196</v>
      </c>
      <c r="Y31" s="16">
        <f>VLOOKUP(A:A,[1]TDSheet!$A:$R,18,0)</f>
        <v>162.80000000000001</v>
      </c>
      <c r="Z31" s="16">
        <f>VLOOKUP(A:A,[3]TDSheet!$A:$D,4,0)</f>
        <v>297</v>
      </c>
      <c r="AA31" s="16" t="str">
        <f>VLOOKUP(A:A,[1]TDSheet!$A:$AA,27,0)</f>
        <v>увел</v>
      </c>
      <c r="AB31" s="16" t="e">
        <f>VLOOKUP(A:A,[1]TDSheet!$A:$AB,28,0)</f>
        <v>#N/A</v>
      </c>
      <c r="AC31" s="16">
        <f t="shared" si="11"/>
        <v>240</v>
      </c>
      <c r="AD31" s="16"/>
      <c r="AE31" s="16"/>
    </row>
    <row r="32" spans="1:31" s="1" customFormat="1" ht="11.1" customHeight="1" outlineLevel="1" x14ac:dyDescent="0.2">
      <c r="A32" s="8" t="s">
        <v>35</v>
      </c>
      <c r="B32" s="9" t="s">
        <v>9</v>
      </c>
      <c r="C32" s="10">
        <v>-45.408000000000001</v>
      </c>
      <c r="D32" s="10">
        <v>5609.6009999999997</v>
      </c>
      <c r="E32" s="21">
        <v>2247</v>
      </c>
      <c r="F32" s="21">
        <v>2426</v>
      </c>
      <c r="G32" s="1">
        <f>VLOOKUP(A:A,[1]TDSheet!$A:$G,7,0)</f>
        <v>1</v>
      </c>
      <c r="H32" s="1">
        <f>VLOOKUP(A:A,[1]TDSheet!$A:$H,8,0)</f>
        <v>45</v>
      </c>
      <c r="I32" s="16">
        <f>VLOOKUP(A:A,[2]TDSheet!$A:$F,6,0)</f>
        <v>1779.55</v>
      </c>
      <c r="J32" s="16">
        <f t="shared" si="7"/>
        <v>467.45000000000005</v>
      </c>
      <c r="K32" s="16">
        <f>VLOOKUP(A:A,[1]TDSheet!$A:$P,16,0)</f>
        <v>0</v>
      </c>
      <c r="L32" s="16">
        <f>VLOOKUP(A:A,[1]TDSheet!$A:$Q,17,0)</f>
        <v>600</v>
      </c>
      <c r="M32" s="16">
        <f>VLOOKUP(A:A,[1]TDSheet!$A:$S,19,0)</f>
        <v>500</v>
      </c>
      <c r="N32" s="16">
        <f>VLOOKUP(A:A,[1]TDSheet!$A:$O,15,0)</f>
        <v>450</v>
      </c>
      <c r="O32" s="16"/>
      <c r="P32" s="16"/>
      <c r="Q32" s="16"/>
      <c r="R32" s="16">
        <f t="shared" si="8"/>
        <v>449.4</v>
      </c>
      <c r="S32" s="18">
        <v>500</v>
      </c>
      <c r="T32" s="19">
        <f t="shared" si="9"/>
        <v>9.9599465954606146</v>
      </c>
      <c r="U32" s="16">
        <f t="shared" si="10"/>
        <v>5.3983088562527817</v>
      </c>
      <c r="V32" s="16"/>
      <c r="W32" s="16"/>
      <c r="X32" s="16">
        <f>VLOOKUP(A:A,[1]TDSheet!$A:$Y,25,0)</f>
        <v>520.4</v>
      </c>
      <c r="Y32" s="16">
        <f>VLOOKUP(A:A,[1]TDSheet!$A:$R,18,0)</f>
        <v>461.6</v>
      </c>
      <c r="Z32" s="16">
        <f>VLOOKUP(A:A,[3]TDSheet!$A:$D,4,0)</f>
        <v>537.21900000000005</v>
      </c>
      <c r="AA32" s="16">
        <f>VLOOKUP(A:A,[1]TDSheet!$A:$AA,27,0)</f>
        <v>0</v>
      </c>
      <c r="AB32" s="16" t="e">
        <f>VLOOKUP(A:A,[1]TDSheet!$A:$AB,28,0)</f>
        <v>#N/A</v>
      </c>
      <c r="AC32" s="16">
        <f t="shared" si="11"/>
        <v>500</v>
      </c>
      <c r="AD32" s="16"/>
      <c r="AE32" s="16"/>
    </row>
    <row r="33" spans="1:31" s="1" customFormat="1" ht="11.1" customHeight="1" outlineLevel="1" x14ac:dyDescent="0.2">
      <c r="A33" s="8" t="s">
        <v>36</v>
      </c>
      <c r="B33" s="9" t="s">
        <v>9</v>
      </c>
      <c r="C33" s="10">
        <v>345.23</v>
      </c>
      <c r="D33" s="10">
        <v>513.42200000000003</v>
      </c>
      <c r="E33" s="10">
        <v>423.404</v>
      </c>
      <c r="F33" s="10">
        <v>278.90800000000002</v>
      </c>
      <c r="G33" s="1">
        <f>VLOOKUP(A:A,[1]TDSheet!$A:$G,7,0)</f>
        <v>1</v>
      </c>
      <c r="H33" s="1">
        <f>VLOOKUP(A:A,[1]TDSheet!$A:$H,8,0)</f>
        <v>45</v>
      </c>
      <c r="I33" s="16">
        <f>VLOOKUP(A:A,[2]TDSheet!$A:$F,6,0)</f>
        <v>398</v>
      </c>
      <c r="J33" s="16">
        <f t="shared" si="7"/>
        <v>25.403999999999996</v>
      </c>
      <c r="K33" s="16">
        <f>VLOOKUP(A:A,[1]TDSheet!$A:$P,16,0)</f>
        <v>200</v>
      </c>
      <c r="L33" s="16">
        <f>VLOOKUP(A:A,[1]TDSheet!$A:$Q,17,0)</f>
        <v>200</v>
      </c>
      <c r="M33" s="16">
        <f>VLOOKUP(A:A,[1]TDSheet!$A:$S,19,0)</f>
        <v>0</v>
      </c>
      <c r="N33" s="16">
        <f>VLOOKUP(A:A,[1]TDSheet!$A:$O,15,0)</f>
        <v>0</v>
      </c>
      <c r="O33" s="16"/>
      <c r="P33" s="16"/>
      <c r="Q33" s="16"/>
      <c r="R33" s="16">
        <f t="shared" si="8"/>
        <v>84.680800000000005</v>
      </c>
      <c r="S33" s="18"/>
      <c r="T33" s="19">
        <f t="shared" si="9"/>
        <v>8.0172601109106196</v>
      </c>
      <c r="U33" s="16">
        <f t="shared" si="10"/>
        <v>3.2936391720437217</v>
      </c>
      <c r="V33" s="16"/>
      <c r="W33" s="16"/>
      <c r="X33" s="16">
        <f>VLOOKUP(A:A,[1]TDSheet!$A:$Y,25,0)</f>
        <v>73.842999999999989</v>
      </c>
      <c r="Y33" s="16">
        <f>VLOOKUP(A:A,[1]TDSheet!$A:$R,18,0)</f>
        <v>100.32759999999999</v>
      </c>
      <c r="Z33" s="16">
        <f>VLOOKUP(A:A,[3]TDSheet!$A:$D,4,0)</f>
        <v>87.783000000000001</v>
      </c>
      <c r="AA33" s="16" t="str">
        <f>VLOOKUP(A:A,[1]TDSheet!$A:$AA,27,0)</f>
        <v>костик</v>
      </c>
      <c r="AB33" s="16" t="e">
        <f>VLOOKUP(A:A,[1]TDSheet!$A:$AB,28,0)</f>
        <v>#N/A</v>
      </c>
      <c r="AC33" s="16">
        <f t="shared" si="11"/>
        <v>0</v>
      </c>
      <c r="AD33" s="16"/>
      <c r="AE33" s="16"/>
    </row>
    <row r="34" spans="1:31" s="1" customFormat="1" ht="11.1" customHeight="1" outlineLevel="1" x14ac:dyDescent="0.2">
      <c r="A34" s="8" t="s">
        <v>88</v>
      </c>
      <c r="B34" s="9" t="s">
        <v>8</v>
      </c>
      <c r="C34" s="10">
        <v>26</v>
      </c>
      <c r="D34" s="10">
        <v>211</v>
      </c>
      <c r="E34" s="10">
        <v>145</v>
      </c>
      <c r="F34" s="10">
        <v>81</v>
      </c>
      <c r="G34" s="1">
        <f>VLOOKUP(A:A,[1]TDSheet!$A:$G,7,0)</f>
        <v>0.36</v>
      </c>
      <c r="H34" s="1">
        <f>VLOOKUP(A:A,[1]TDSheet!$A:$H,8,0)</f>
        <v>45</v>
      </c>
      <c r="I34" s="16">
        <f>VLOOKUP(A:A,[2]TDSheet!$A:$F,6,0)</f>
        <v>157</v>
      </c>
      <c r="J34" s="16">
        <f t="shared" si="7"/>
        <v>-12</v>
      </c>
      <c r="K34" s="16">
        <f>VLOOKUP(A:A,[1]TDSheet!$A:$P,16,0)</f>
        <v>40</v>
      </c>
      <c r="L34" s="16">
        <f>VLOOKUP(A:A,[1]TDSheet!$A:$Q,17,0)</f>
        <v>40</v>
      </c>
      <c r="M34" s="16">
        <f>VLOOKUP(A:A,[1]TDSheet!$A:$S,19,0)</f>
        <v>0</v>
      </c>
      <c r="N34" s="16">
        <f>VLOOKUP(A:A,[1]TDSheet!$A:$O,15,0)</f>
        <v>0</v>
      </c>
      <c r="O34" s="16"/>
      <c r="P34" s="16"/>
      <c r="Q34" s="16"/>
      <c r="R34" s="16">
        <f t="shared" si="8"/>
        <v>29</v>
      </c>
      <c r="S34" s="18">
        <v>50</v>
      </c>
      <c r="T34" s="19">
        <f t="shared" si="9"/>
        <v>7.2758620689655169</v>
      </c>
      <c r="U34" s="16">
        <f t="shared" si="10"/>
        <v>2.7931034482758621</v>
      </c>
      <c r="V34" s="16"/>
      <c r="W34" s="16"/>
      <c r="X34" s="16">
        <f>VLOOKUP(A:A,[1]TDSheet!$A:$Y,25,0)</f>
        <v>34.799999999999997</v>
      </c>
      <c r="Y34" s="16">
        <f>VLOOKUP(A:A,[1]TDSheet!$A:$R,18,0)</f>
        <v>24.8</v>
      </c>
      <c r="Z34" s="16">
        <f>VLOOKUP(A:A,[3]TDSheet!$A:$D,4,0)</f>
        <v>34</v>
      </c>
      <c r="AA34" s="16" t="str">
        <f>VLOOKUP(A:A,[1]TDSheet!$A:$AA,27,0)</f>
        <v>костик</v>
      </c>
      <c r="AB34" s="16" t="e">
        <f>VLOOKUP(A:A,[1]TDSheet!$A:$AB,28,0)</f>
        <v>#N/A</v>
      </c>
      <c r="AC34" s="16">
        <f t="shared" si="11"/>
        <v>18</v>
      </c>
      <c r="AD34" s="16"/>
      <c r="AE34" s="16"/>
    </row>
    <row r="35" spans="1:31" s="1" customFormat="1" ht="11.1" customHeight="1" outlineLevel="1" x14ac:dyDescent="0.2">
      <c r="A35" s="8" t="s">
        <v>37</v>
      </c>
      <c r="B35" s="9" t="s">
        <v>8</v>
      </c>
      <c r="C35" s="10">
        <v>987</v>
      </c>
      <c r="D35" s="10">
        <v>213</v>
      </c>
      <c r="E35" s="10">
        <v>1154</v>
      </c>
      <c r="F35" s="10">
        <v>35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1161</v>
      </c>
      <c r="J35" s="16">
        <f t="shared" si="7"/>
        <v>-7</v>
      </c>
      <c r="K35" s="16">
        <f>VLOOKUP(A:A,[1]TDSheet!$A:$P,16,0)</f>
        <v>0</v>
      </c>
      <c r="L35" s="16">
        <f>VLOOKUP(A:A,[1]TDSheet!$A:$Q,17,0)</f>
        <v>0</v>
      </c>
      <c r="M35" s="16">
        <f>VLOOKUP(A:A,[1]TDSheet!$A:$S,19,0)</f>
        <v>0</v>
      </c>
      <c r="N35" s="16">
        <f>VLOOKUP(A:A,[1]TDSheet!$A:$O,15,0)</f>
        <v>0</v>
      </c>
      <c r="O35" s="16"/>
      <c r="P35" s="16"/>
      <c r="Q35" s="16"/>
      <c r="R35" s="16">
        <f t="shared" si="8"/>
        <v>230.8</v>
      </c>
      <c r="S35" s="18">
        <v>1400</v>
      </c>
      <c r="T35" s="19">
        <f t="shared" si="9"/>
        <v>6.2175043327556319</v>
      </c>
      <c r="U35" s="16">
        <f t="shared" si="10"/>
        <v>0.15164644714038128</v>
      </c>
      <c r="V35" s="16"/>
      <c r="W35" s="16"/>
      <c r="X35" s="16">
        <f>VLOOKUP(A:A,[1]TDSheet!$A:$Y,25,0)</f>
        <v>113</v>
      </c>
      <c r="Y35" s="16">
        <f>VLOOKUP(A:A,[1]TDSheet!$A:$R,18,0)</f>
        <v>96.6</v>
      </c>
      <c r="Z35" s="16">
        <f>VLOOKUP(A:A,[3]TDSheet!$A:$D,4,0)</f>
        <v>765</v>
      </c>
      <c r="AA35" s="16" t="str">
        <f>VLOOKUP(A:A,[1]TDSheet!$A:$AA,27,0)</f>
        <v>костик</v>
      </c>
      <c r="AB35" s="16" t="str">
        <f>VLOOKUP(A:A,[1]TDSheet!$A:$AB,28,0)</f>
        <v>кос</v>
      </c>
      <c r="AC35" s="16">
        <f t="shared" si="11"/>
        <v>560</v>
      </c>
      <c r="AD35" s="16"/>
      <c r="AE35" s="16"/>
    </row>
    <row r="36" spans="1:31" s="1" customFormat="1" ht="11.1" customHeight="1" outlineLevel="1" x14ac:dyDescent="0.2">
      <c r="A36" s="8" t="s">
        <v>89</v>
      </c>
      <c r="B36" s="9" t="s">
        <v>8</v>
      </c>
      <c r="C36" s="10"/>
      <c r="D36" s="10">
        <v>1003</v>
      </c>
      <c r="E36" s="10">
        <v>431</v>
      </c>
      <c r="F36" s="10">
        <v>569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434</v>
      </c>
      <c r="J36" s="16">
        <f t="shared" si="7"/>
        <v>-3</v>
      </c>
      <c r="K36" s="16">
        <f>VLOOKUP(A:A,[1]TDSheet!$A:$P,16,0)</f>
        <v>0</v>
      </c>
      <c r="L36" s="16">
        <f>VLOOKUP(A:A,[1]TDSheet!$A:$Q,17,0)</f>
        <v>0</v>
      </c>
      <c r="M36" s="16">
        <f>VLOOKUP(A:A,[1]TDSheet!$A:$S,19,0)</f>
        <v>0</v>
      </c>
      <c r="N36" s="16">
        <f>VLOOKUP(A:A,[1]TDSheet!$A:$O,15,0)</f>
        <v>0</v>
      </c>
      <c r="O36" s="16"/>
      <c r="P36" s="16"/>
      <c r="Q36" s="16"/>
      <c r="R36" s="16">
        <f t="shared" si="8"/>
        <v>86.2</v>
      </c>
      <c r="S36" s="18"/>
      <c r="T36" s="19">
        <f t="shared" si="9"/>
        <v>6.6009280742459397</v>
      </c>
      <c r="U36" s="16">
        <f t="shared" si="10"/>
        <v>6.6009280742459397</v>
      </c>
      <c r="V36" s="16"/>
      <c r="W36" s="16"/>
      <c r="X36" s="16">
        <f>VLOOKUP(A:A,[1]TDSheet!$A:$Y,25,0)</f>
        <v>0</v>
      </c>
      <c r="Y36" s="16">
        <f>VLOOKUP(A:A,[1]TDSheet!$A:$R,18,0)</f>
        <v>25.6</v>
      </c>
      <c r="Z36" s="16">
        <f>VLOOKUP(A:A,[3]TDSheet!$A:$D,4,0)</f>
        <v>164</v>
      </c>
      <c r="AA36" s="16" t="str">
        <f>VLOOKUP(A:A,[1]TDSheet!$A:$AA,27,0)</f>
        <v>увел</v>
      </c>
      <c r="AB36" s="16" t="e">
        <f>VLOOKUP(A:A,[1]TDSheet!$A:$AB,28,0)</f>
        <v>#N/A</v>
      </c>
      <c r="AC36" s="16">
        <f t="shared" si="11"/>
        <v>0</v>
      </c>
      <c r="AD36" s="16"/>
      <c r="AE36" s="16"/>
    </row>
    <row r="37" spans="1:31" s="1" customFormat="1" ht="11.1" customHeight="1" outlineLevel="1" x14ac:dyDescent="0.2">
      <c r="A37" s="8" t="s">
        <v>38</v>
      </c>
      <c r="B37" s="9" t="s">
        <v>8</v>
      </c>
      <c r="C37" s="10">
        <v>11</v>
      </c>
      <c r="D37" s="10">
        <v>1001</v>
      </c>
      <c r="E37" s="10">
        <v>307</v>
      </c>
      <c r="F37" s="10">
        <v>186</v>
      </c>
      <c r="G37" s="1">
        <f>VLOOKUP(A:A,[1]TDSheet!$A:$G,7,0)</f>
        <v>0.35</v>
      </c>
      <c r="H37" s="1">
        <f>VLOOKUP(A:A,[1]TDSheet!$A:$H,8,0)</f>
        <v>45</v>
      </c>
      <c r="I37" s="16">
        <f>VLOOKUP(A:A,[2]TDSheet!$A:$F,6,0)</f>
        <v>343</v>
      </c>
      <c r="J37" s="16">
        <f t="shared" si="7"/>
        <v>-36</v>
      </c>
      <c r="K37" s="16">
        <f>VLOOKUP(A:A,[1]TDSheet!$A:$P,16,0)</f>
        <v>0</v>
      </c>
      <c r="L37" s="16">
        <f>VLOOKUP(A:A,[1]TDSheet!$A:$Q,17,0)</f>
        <v>0</v>
      </c>
      <c r="M37" s="16">
        <f>VLOOKUP(A:A,[1]TDSheet!$A:$S,19,0)</f>
        <v>0</v>
      </c>
      <c r="N37" s="16">
        <f>VLOOKUP(A:A,[1]TDSheet!$A:$O,15,0)</f>
        <v>0</v>
      </c>
      <c r="O37" s="16"/>
      <c r="P37" s="16"/>
      <c r="Q37" s="16"/>
      <c r="R37" s="16">
        <f t="shared" si="8"/>
        <v>61.4</v>
      </c>
      <c r="S37" s="18">
        <v>240</v>
      </c>
      <c r="T37" s="19">
        <f t="shared" si="9"/>
        <v>6.9381107491856682</v>
      </c>
      <c r="U37" s="16">
        <f t="shared" si="10"/>
        <v>3.0293159609120521</v>
      </c>
      <c r="V37" s="16"/>
      <c r="W37" s="16"/>
      <c r="X37" s="16">
        <f>VLOOKUP(A:A,[1]TDSheet!$A:$Y,25,0)</f>
        <v>62.6</v>
      </c>
      <c r="Y37" s="16">
        <f>VLOOKUP(A:A,[1]TDSheet!$A:$R,18,0)</f>
        <v>42.6</v>
      </c>
      <c r="Z37" s="16">
        <f>VLOOKUP(A:A,[3]TDSheet!$A:$D,4,0)</f>
        <v>155</v>
      </c>
      <c r="AA37" s="16" t="str">
        <f>VLOOKUP(A:A,[1]TDSheet!$A:$AA,27,0)</f>
        <v>магаз</v>
      </c>
      <c r="AB37" s="16" t="e">
        <f>VLOOKUP(A:A,[1]TDSheet!$A:$AB,28,0)</f>
        <v>#N/A</v>
      </c>
      <c r="AC37" s="16">
        <f t="shared" si="11"/>
        <v>84</v>
      </c>
      <c r="AD37" s="16"/>
      <c r="AE37" s="16"/>
    </row>
    <row r="38" spans="1:31" s="1" customFormat="1" ht="11.1" customHeight="1" outlineLevel="1" x14ac:dyDescent="0.2">
      <c r="A38" s="8" t="s">
        <v>39</v>
      </c>
      <c r="B38" s="9" t="s">
        <v>8</v>
      </c>
      <c r="C38" s="10">
        <v>14</v>
      </c>
      <c r="D38" s="10">
        <v>120</v>
      </c>
      <c r="E38" s="10">
        <v>125</v>
      </c>
      <c r="F38" s="10">
        <v>8</v>
      </c>
      <c r="G38" s="1">
        <f>VLOOKUP(A:A,[1]TDSheet!$A:$G,7,0)</f>
        <v>0.35</v>
      </c>
      <c r="H38" s="1">
        <f>VLOOKUP(A:A,[1]TDSheet!$A:$H,8,0)</f>
        <v>45</v>
      </c>
      <c r="I38" s="16">
        <f>VLOOKUP(A:A,[2]TDSheet!$A:$F,6,0)</f>
        <v>294</v>
      </c>
      <c r="J38" s="16">
        <f t="shared" si="7"/>
        <v>-169</v>
      </c>
      <c r="K38" s="16">
        <f>VLOOKUP(A:A,[1]TDSheet!$A:$P,16,0)</f>
        <v>40</v>
      </c>
      <c r="L38" s="16">
        <f>VLOOKUP(A:A,[1]TDSheet!$A:$Q,17,0)</f>
        <v>0</v>
      </c>
      <c r="M38" s="16">
        <f>VLOOKUP(A:A,[1]TDSheet!$A:$S,19,0)</f>
        <v>0</v>
      </c>
      <c r="N38" s="16">
        <f>VLOOKUP(A:A,[1]TDSheet!$A:$O,15,0)</f>
        <v>0</v>
      </c>
      <c r="O38" s="16"/>
      <c r="P38" s="16"/>
      <c r="Q38" s="16"/>
      <c r="R38" s="16">
        <f t="shared" si="8"/>
        <v>25</v>
      </c>
      <c r="S38" s="18">
        <v>160</v>
      </c>
      <c r="T38" s="19">
        <f t="shared" si="9"/>
        <v>8.32</v>
      </c>
      <c r="U38" s="16">
        <f t="shared" si="10"/>
        <v>0.32</v>
      </c>
      <c r="V38" s="16"/>
      <c r="W38" s="16"/>
      <c r="X38" s="16">
        <f>VLOOKUP(A:A,[1]TDSheet!$A:$Y,25,0)</f>
        <v>50.8</v>
      </c>
      <c r="Y38" s="16">
        <f>VLOOKUP(A:A,[1]TDSheet!$A:$R,18,0)</f>
        <v>14.6</v>
      </c>
      <c r="Z38" s="16">
        <f>VLOOKUP(A:A,[3]TDSheet!$A:$D,4,0)</f>
        <v>80</v>
      </c>
      <c r="AA38" s="16" t="str">
        <f>VLOOKUP(A:A,[1]TDSheet!$A:$AA,27,0)</f>
        <v>магаз</v>
      </c>
      <c r="AB38" s="16" t="e">
        <f>VLOOKUP(A:A,[1]TDSheet!$A:$AB,28,0)</f>
        <v>#N/A</v>
      </c>
      <c r="AC38" s="16">
        <f t="shared" si="11"/>
        <v>56</v>
      </c>
      <c r="AD38" s="16"/>
      <c r="AE38" s="16"/>
    </row>
    <row r="39" spans="1:31" s="1" customFormat="1" ht="11.1" customHeight="1" outlineLevel="1" x14ac:dyDescent="0.2">
      <c r="A39" s="8" t="s">
        <v>40</v>
      </c>
      <c r="B39" s="9" t="s">
        <v>8</v>
      </c>
      <c r="C39" s="10">
        <v>122</v>
      </c>
      <c r="D39" s="10">
        <v>126</v>
      </c>
      <c r="E39" s="10">
        <v>112</v>
      </c>
      <c r="F39" s="10">
        <v>132</v>
      </c>
      <c r="G39" s="1">
        <f>VLOOKUP(A:A,[1]TDSheet!$A:$G,7,0)</f>
        <v>0.4</v>
      </c>
      <c r="H39" s="1">
        <f>VLOOKUP(A:A,[1]TDSheet!$A:$H,8,0)</f>
        <v>45</v>
      </c>
      <c r="I39" s="16">
        <f>VLOOKUP(A:A,[2]TDSheet!$A:$F,6,0)</f>
        <v>116</v>
      </c>
      <c r="J39" s="16">
        <f t="shared" si="7"/>
        <v>-4</v>
      </c>
      <c r="K39" s="16">
        <f>VLOOKUP(A:A,[1]TDSheet!$A:$P,16,0)</f>
        <v>50</v>
      </c>
      <c r="L39" s="16">
        <f>VLOOKUP(A:A,[1]TDSheet!$A:$Q,17,0)</f>
        <v>40</v>
      </c>
      <c r="M39" s="16">
        <f>VLOOKUP(A:A,[1]TDSheet!$A:$S,19,0)</f>
        <v>0</v>
      </c>
      <c r="N39" s="16">
        <f>VLOOKUP(A:A,[1]TDSheet!$A:$O,15,0)</f>
        <v>0</v>
      </c>
      <c r="O39" s="16"/>
      <c r="P39" s="16"/>
      <c r="Q39" s="16"/>
      <c r="R39" s="16">
        <f t="shared" si="8"/>
        <v>22.4</v>
      </c>
      <c r="S39" s="18"/>
      <c r="T39" s="19">
        <f t="shared" si="9"/>
        <v>9.9107142857142865</v>
      </c>
      <c r="U39" s="16">
        <f t="shared" si="10"/>
        <v>5.8928571428571432</v>
      </c>
      <c r="V39" s="16"/>
      <c r="W39" s="16"/>
      <c r="X39" s="16">
        <f>VLOOKUP(A:A,[1]TDSheet!$A:$Y,25,0)</f>
        <v>30.4</v>
      </c>
      <c r="Y39" s="16">
        <f>VLOOKUP(A:A,[1]TDSheet!$A:$R,18,0)</f>
        <v>28.2</v>
      </c>
      <c r="Z39" s="16">
        <f>VLOOKUP(A:A,[3]TDSheet!$A:$D,4,0)</f>
        <v>13</v>
      </c>
      <c r="AA39" s="16" t="str">
        <f>VLOOKUP(A:A,[1]TDSheet!$A:$AA,27,0)</f>
        <v>магаз</v>
      </c>
      <c r="AB39" s="16" t="e">
        <f>VLOOKUP(A:A,[1]TDSheet!$A:$AB,28,0)</f>
        <v>#N/A</v>
      </c>
      <c r="AC39" s="16">
        <f t="shared" si="11"/>
        <v>0</v>
      </c>
      <c r="AD39" s="16"/>
      <c r="AE39" s="16"/>
    </row>
    <row r="40" spans="1:31" s="1" customFormat="1" ht="11.1" customHeight="1" outlineLevel="1" x14ac:dyDescent="0.2">
      <c r="A40" s="8" t="s">
        <v>41</v>
      </c>
      <c r="B40" s="9" t="s">
        <v>8</v>
      </c>
      <c r="C40" s="10">
        <v>596</v>
      </c>
      <c r="D40" s="10">
        <v>206</v>
      </c>
      <c r="E40" s="10">
        <v>286</v>
      </c>
      <c r="F40" s="10">
        <v>515</v>
      </c>
      <c r="G40" s="1">
        <f>VLOOKUP(A:A,[1]TDSheet!$A:$G,7,0)</f>
        <v>0.09</v>
      </c>
      <c r="H40" s="1" t="e">
        <f>VLOOKUP(A:A,[1]TDSheet!$A:$H,8,0)</f>
        <v>#N/A</v>
      </c>
      <c r="I40" s="16">
        <f>VLOOKUP(A:A,[2]TDSheet!$A:$F,6,0)</f>
        <v>289</v>
      </c>
      <c r="J40" s="16">
        <f t="shared" si="7"/>
        <v>-3</v>
      </c>
      <c r="K40" s="16">
        <f>VLOOKUP(A:A,[1]TDSheet!$A:$P,16,0)</f>
        <v>0</v>
      </c>
      <c r="L40" s="16">
        <f>VLOOKUP(A:A,[1]TDSheet!$A:$Q,17,0)</f>
        <v>0</v>
      </c>
      <c r="M40" s="16">
        <f>VLOOKUP(A:A,[1]TDSheet!$A:$S,19,0)</f>
        <v>0</v>
      </c>
      <c r="N40" s="16">
        <f>VLOOKUP(A:A,[1]TDSheet!$A:$O,15,0)</f>
        <v>0</v>
      </c>
      <c r="O40" s="16"/>
      <c r="P40" s="16"/>
      <c r="Q40" s="16"/>
      <c r="R40" s="16">
        <f t="shared" si="8"/>
        <v>57.2</v>
      </c>
      <c r="S40" s="18"/>
      <c r="T40" s="19">
        <f t="shared" si="9"/>
        <v>9.0034965034965033</v>
      </c>
      <c r="U40" s="16">
        <f t="shared" si="10"/>
        <v>9.0034965034965033</v>
      </c>
      <c r="V40" s="16"/>
      <c r="W40" s="16"/>
      <c r="X40" s="16">
        <f>VLOOKUP(A:A,[1]TDSheet!$A:$Y,25,0)</f>
        <v>54.6</v>
      </c>
      <c r="Y40" s="16">
        <f>VLOOKUP(A:A,[1]TDSheet!$A:$R,18,0)</f>
        <v>60</v>
      </c>
      <c r="Z40" s="16">
        <f>VLOOKUP(A:A,[3]TDSheet!$A:$D,4,0)</f>
        <v>36</v>
      </c>
      <c r="AA40" s="16" t="str">
        <f>VLOOKUP(A:A,[1]TDSheet!$A:$AA,27,0)</f>
        <v>костик</v>
      </c>
      <c r="AB40" s="16" t="str">
        <f>VLOOKUP(A:A,[1]TDSheet!$A:$AB,28,0)</f>
        <v>кос</v>
      </c>
      <c r="AC40" s="16">
        <f t="shared" si="11"/>
        <v>0</v>
      </c>
      <c r="AD40" s="16"/>
      <c r="AE40" s="16"/>
    </row>
    <row r="41" spans="1:31" s="1" customFormat="1" ht="11.1" customHeight="1" outlineLevel="1" x14ac:dyDescent="0.2">
      <c r="A41" s="8" t="s">
        <v>42</v>
      </c>
      <c r="B41" s="9" t="s">
        <v>8</v>
      </c>
      <c r="C41" s="10">
        <v>786</v>
      </c>
      <c r="D41" s="10">
        <v>82</v>
      </c>
      <c r="E41" s="10">
        <v>293</v>
      </c>
      <c r="F41" s="10">
        <v>522</v>
      </c>
      <c r="G41" s="1">
        <f>VLOOKUP(A:A,[1]TDSheet!$A:$G,7,0)</f>
        <v>0.6</v>
      </c>
      <c r="H41" s="1">
        <f>VLOOKUP(A:A,[1]TDSheet!$A:$H,8,0)</f>
        <v>45</v>
      </c>
      <c r="I41" s="16">
        <f>VLOOKUP(A:A,[2]TDSheet!$A:$F,6,0)</f>
        <v>346</v>
      </c>
      <c r="J41" s="16">
        <f t="shared" si="7"/>
        <v>-53</v>
      </c>
      <c r="K41" s="16">
        <f>VLOOKUP(A:A,[1]TDSheet!$A:$P,16,0)</f>
        <v>0</v>
      </c>
      <c r="L41" s="16">
        <f>VLOOKUP(A:A,[1]TDSheet!$A:$Q,17,0)</f>
        <v>0</v>
      </c>
      <c r="M41" s="16">
        <f>VLOOKUP(A:A,[1]TDSheet!$A:$S,19,0)</f>
        <v>0</v>
      </c>
      <c r="N41" s="16">
        <f>VLOOKUP(A:A,[1]TDSheet!$A:$O,15,0)</f>
        <v>0</v>
      </c>
      <c r="O41" s="16"/>
      <c r="P41" s="16"/>
      <c r="Q41" s="16"/>
      <c r="R41" s="16">
        <f t="shared" si="8"/>
        <v>58.6</v>
      </c>
      <c r="S41" s="18"/>
      <c r="T41" s="19">
        <f t="shared" si="9"/>
        <v>8.9078498293515356</v>
      </c>
      <c r="U41" s="16">
        <f t="shared" si="10"/>
        <v>8.9078498293515356</v>
      </c>
      <c r="V41" s="16"/>
      <c r="W41" s="16"/>
      <c r="X41" s="16">
        <f>VLOOKUP(A:A,[1]TDSheet!$A:$Y,25,0)</f>
        <v>33.6</v>
      </c>
      <c r="Y41" s="16">
        <f>VLOOKUP(A:A,[1]TDSheet!$A:$R,18,0)</f>
        <v>54.8</v>
      </c>
      <c r="Z41" s="16">
        <f>VLOOKUP(A:A,[3]TDSheet!$A:$D,4,0)</f>
        <v>78</v>
      </c>
      <c r="AA41" s="16" t="str">
        <f>VLOOKUP(A:A,[1]TDSheet!$A:$AA,27,0)</f>
        <v>см кода</v>
      </c>
      <c r="AB41" s="16" t="e">
        <f>VLOOKUP(A:A,[1]TDSheet!$A:$AB,28,0)</f>
        <v>#N/A</v>
      </c>
      <c r="AC41" s="16">
        <f t="shared" si="11"/>
        <v>0</v>
      </c>
      <c r="AD41" s="16"/>
      <c r="AE41" s="16"/>
    </row>
    <row r="42" spans="1:31" s="1" customFormat="1" ht="11.1" customHeight="1" outlineLevel="1" x14ac:dyDescent="0.2">
      <c r="A42" s="8" t="s">
        <v>43</v>
      </c>
      <c r="B42" s="9" t="s">
        <v>8</v>
      </c>
      <c r="C42" s="10">
        <v>461</v>
      </c>
      <c r="D42" s="10">
        <v>263</v>
      </c>
      <c r="E42" s="10">
        <v>482</v>
      </c>
      <c r="F42" s="10">
        <v>235</v>
      </c>
      <c r="G42" s="1">
        <f>VLOOKUP(A:A,[1]TDSheet!$A:$G,7,0)</f>
        <v>0.09</v>
      </c>
      <c r="H42" s="1" t="e">
        <f>VLOOKUP(A:A,[1]TDSheet!$A:$H,8,0)</f>
        <v>#N/A</v>
      </c>
      <c r="I42" s="16">
        <f>VLOOKUP(A:A,[2]TDSheet!$A:$F,6,0)</f>
        <v>490</v>
      </c>
      <c r="J42" s="16">
        <f t="shared" si="7"/>
        <v>-8</v>
      </c>
      <c r="K42" s="16">
        <f>VLOOKUP(A:A,[1]TDSheet!$A:$P,16,0)</f>
        <v>200</v>
      </c>
      <c r="L42" s="16">
        <f>VLOOKUP(A:A,[1]TDSheet!$A:$Q,17,0)</f>
        <v>160</v>
      </c>
      <c r="M42" s="16">
        <f>VLOOKUP(A:A,[1]TDSheet!$A:$S,19,0)</f>
        <v>0</v>
      </c>
      <c r="N42" s="16">
        <f>VLOOKUP(A:A,[1]TDSheet!$A:$O,15,0)</f>
        <v>0</v>
      </c>
      <c r="O42" s="16"/>
      <c r="P42" s="16"/>
      <c r="Q42" s="16"/>
      <c r="R42" s="16">
        <f t="shared" si="8"/>
        <v>96.4</v>
      </c>
      <c r="S42" s="18">
        <v>280</v>
      </c>
      <c r="T42" s="19">
        <f t="shared" si="9"/>
        <v>9.0767634854771782</v>
      </c>
      <c r="U42" s="16">
        <f t="shared" si="10"/>
        <v>2.4377593360995848</v>
      </c>
      <c r="V42" s="16"/>
      <c r="W42" s="16"/>
      <c r="X42" s="16">
        <f>VLOOKUP(A:A,[1]TDSheet!$A:$Y,25,0)</f>
        <v>60.6</v>
      </c>
      <c r="Y42" s="16">
        <f>VLOOKUP(A:A,[1]TDSheet!$A:$R,18,0)</f>
        <v>89.2</v>
      </c>
      <c r="Z42" s="16">
        <f>VLOOKUP(A:A,[3]TDSheet!$A:$D,4,0)</f>
        <v>93</v>
      </c>
      <c r="AA42" s="16" t="str">
        <f>VLOOKUP(A:A,[1]TDSheet!$A:$AA,27,0)</f>
        <v>костик</v>
      </c>
      <c r="AB42" s="16">
        <f>VLOOKUP(A:A,[1]TDSheet!$A:$AB,28,0)</f>
        <v>0</v>
      </c>
      <c r="AC42" s="16">
        <f t="shared" si="11"/>
        <v>25.2</v>
      </c>
      <c r="AD42" s="16"/>
      <c r="AE42" s="16"/>
    </row>
    <row r="43" spans="1:31" s="1" customFormat="1" ht="11.1" customHeight="1" outlineLevel="1" x14ac:dyDescent="0.2">
      <c r="A43" s="8" t="s">
        <v>44</v>
      </c>
      <c r="B43" s="9" t="s">
        <v>8</v>
      </c>
      <c r="C43" s="10">
        <v>7</v>
      </c>
      <c r="D43" s="10">
        <v>329</v>
      </c>
      <c r="E43" s="10">
        <v>272</v>
      </c>
      <c r="F43" s="10">
        <v>57</v>
      </c>
      <c r="G43" s="1">
        <f>VLOOKUP(A:A,[1]TDSheet!$A:$G,7,0)</f>
        <v>0.38</v>
      </c>
      <c r="H43" s="1">
        <f>VLOOKUP(A:A,[1]TDSheet!$A:$H,8,0)</f>
        <v>45</v>
      </c>
      <c r="I43" s="16">
        <f>VLOOKUP(A:A,[2]TDSheet!$A:$F,6,0)</f>
        <v>361</v>
      </c>
      <c r="J43" s="16">
        <f t="shared" si="7"/>
        <v>-89</v>
      </c>
      <c r="K43" s="16">
        <f>VLOOKUP(A:A,[1]TDSheet!$A:$P,16,0)</f>
        <v>240</v>
      </c>
      <c r="L43" s="16">
        <f>VLOOKUP(A:A,[1]TDSheet!$A:$Q,17,0)</f>
        <v>120</v>
      </c>
      <c r="M43" s="16">
        <f>VLOOKUP(A:A,[1]TDSheet!$A:$S,19,0)</f>
        <v>0</v>
      </c>
      <c r="N43" s="16">
        <f>VLOOKUP(A:A,[1]TDSheet!$A:$O,15,0)</f>
        <v>0</v>
      </c>
      <c r="O43" s="16"/>
      <c r="P43" s="16"/>
      <c r="Q43" s="16"/>
      <c r="R43" s="16">
        <f t="shared" si="8"/>
        <v>54.4</v>
      </c>
      <c r="S43" s="18">
        <v>120</v>
      </c>
      <c r="T43" s="19">
        <f t="shared" si="9"/>
        <v>9.8713235294117645</v>
      </c>
      <c r="U43" s="16">
        <f t="shared" si="10"/>
        <v>1.0477941176470589</v>
      </c>
      <c r="V43" s="16"/>
      <c r="W43" s="16"/>
      <c r="X43" s="16">
        <f>VLOOKUP(A:A,[1]TDSheet!$A:$Y,25,0)</f>
        <v>33.4</v>
      </c>
      <c r="Y43" s="16">
        <f>VLOOKUP(A:A,[1]TDSheet!$A:$R,18,0)</f>
        <v>54.4</v>
      </c>
      <c r="Z43" s="16">
        <f>VLOOKUP(A:A,[3]TDSheet!$A:$D,4,0)</f>
        <v>105</v>
      </c>
      <c r="AA43" s="16">
        <f>VLOOKUP(A:A,[1]TDSheet!$A:$AA,27,0)</f>
        <v>0</v>
      </c>
      <c r="AB43" s="16" t="e">
        <f>VLOOKUP(A:A,[1]TDSheet!$A:$AB,28,0)</f>
        <v>#N/A</v>
      </c>
      <c r="AC43" s="16">
        <f t="shared" si="11"/>
        <v>45.6</v>
      </c>
      <c r="AD43" s="16"/>
      <c r="AE43" s="16"/>
    </row>
    <row r="44" spans="1:31" s="1" customFormat="1" ht="11.1" customHeight="1" outlineLevel="1" x14ac:dyDescent="0.2">
      <c r="A44" s="8" t="s">
        <v>45</v>
      </c>
      <c r="B44" s="9" t="s">
        <v>8</v>
      </c>
      <c r="C44" s="10">
        <v>184</v>
      </c>
      <c r="D44" s="10">
        <v>122</v>
      </c>
      <c r="E44" s="10">
        <v>178</v>
      </c>
      <c r="F44" s="10">
        <v>126</v>
      </c>
      <c r="G44" s="1">
        <f>VLOOKUP(A:A,[1]TDSheet!$A:$G,7,0)</f>
        <v>0.4</v>
      </c>
      <c r="H44" s="1">
        <f>VLOOKUP(A:A,[1]TDSheet!$A:$H,8,0)</f>
        <v>60</v>
      </c>
      <c r="I44" s="16">
        <f>VLOOKUP(A:A,[2]TDSheet!$A:$F,6,0)</f>
        <v>180</v>
      </c>
      <c r="J44" s="16">
        <f t="shared" si="7"/>
        <v>-2</v>
      </c>
      <c r="K44" s="16">
        <f>VLOOKUP(A:A,[1]TDSheet!$A:$P,16,0)</f>
        <v>0</v>
      </c>
      <c r="L44" s="16">
        <f>VLOOKUP(A:A,[1]TDSheet!$A:$Q,17,0)</f>
        <v>0</v>
      </c>
      <c r="M44" s="16">
        <f>VLOOKUP(A:A,[1]TDSheet!$A:$S,19,0)</f>
        <v>0</v>
      </c>
      <c r="N44" s="16">
        <f>VLOOKUP(A:A,[1]TDSheet!$A:$O,15,0)</f>
        <v>0</v>
      </c>
      <c r="O44" s="16"/>
      <c r="P44" s="16"/>
      <c r="Q44" s="16"/>
      <c r="R44" s="16">
        <f t="shared" si="8"/>
        <v>35.6</v>
      </c>
      <c r="S44" s="18">
        <v>200</v>
      </c>
      <c r="T44" s="19">
        <f t="shared" si="9"/>
        <v>9.1573033707865168</v>
      </c>
      <c r="U44" s="16">
        <f t="shared" si="10"/>
        <v>3.5393258426966292</v>
      </c>
      <c r="V44" s="16"/>
      <c r="W44" s="16"/>
      <c r="X44" s="16">
        <f>VLOOKUP(A:A,[1]TDSheet!$A:$Y,25,0)</f>
        <v>41.8</v>
      </c>
      <c r="Y44" s="16">
        <f>VLOOKUP(A:A,[1]TDSheet!$A:$R,18,0)</f>
        <v>25.6</v>
      </c>
      <c r="Z44" s="16">
        <f>VLOOKUP(A:A,[3]TDSheet!$A:$D,4,0)</f>
        <v>65</v>
      </c>
      <c r="AA44" s="16" t="str">
        <f>VLOOKUP(A:A,[1]TDSheet!$A:$AA,27,0)</f>
        <v>костик</v>
      </c>
      <c r="AB44" s="16" t="e">
        <f>VLOOKUP(A:A,[1]TDSheet!$A:$AB,28,0)</f>
        <v>#N/A</v>
      </c>
      <c r="AC44" s="16">
        <f t="shared" si="11"/>
        <v>80</v>
      </c>
      <c r="AD44" s="16"/>
      <c r="AE44" s="16"/>
    </row>
    <row r="45" spans="1:31" s="1" customFormat="1" ht="11.1" customHeight="1" outlineLevel="1" x14ac:dyDescent="0.2">
      <c r="A45" s="8" t="s">
        <v>46</v>
      </c>
      <c r="B45" s="9" t="s">
        <v>9</v>
      </c>
      <c r="C45" s="10">
        <v>11.923999999999999</v>
      </c>
      <c r="D45" s="10">
        <v>1.121</v>
      </c>
      <c r="E45" s="10">
        <v>6.74</v>
      </c>
      <c r="F45" s="10">
        <v>1.08</v>
      </c>
      <c r="G45" s="1">
        <f>VLOOKUP(A:A,[1]TDSheet!$A:$G,7,0)</f>
        <v>1</v>
      </c>
      <c r="H45" s="1">
        <f>VLOOKUP(A:A,[1]TDSheet!$A:$H,8,0)</f>
        <v>30</v>
      </c>
      <c r="I45" s="16">
        <f>VLOOKUP(A:A,[2]TDSheet!$A:$F,6,0)</f>
        <v>6.5</v>
      </c>
      <c r="J45" s="16">
        <f t="shared" si="7"/>
        <v>0.24000000000000021</v>
      </c>
      <c r="K45" s="16">
        <f>VLOOKUP(A:A,[1]TDSheet!$A:$P,16,0)</f>
        <v>0</v>
      </c>
      <c r="L45" s="16">
        <f>VLOOKUP(A:A,[1]TDSheet!$A:$Q,17,0)</f>
        <v>0</v>
      </c>
      <c r="M45" s="16">
        <f>VLOOKUP(A:A,[1]TDSheet!$A:$S,19,0)</f>
        <v>0</v>
      </c>
      <c r="N45" s="16">
        <f>VLOOKUP(A:A,[1]TDSheet!$A:$O,15,0)</f>
        <v>0</v>
      </c>
      <c r="O45" s="16"/>
      <c r="P45" s="16"/>
      <c r="Q45" s="16"/>
      <c r="R45" s="16">
        <f t="shared" si="8"/>
        <v>1.3480000000000001</v>
      </c>
      <c r="S45" s="18">
        <v>10</v>
      </c>
      <c r="T45" s="19">
        <f t="shared" si="9"/>
        <v>8.2195845697329375</v>
      </c>
      <c r="U45" s="16">
        <f t="shared" si="10"/>
        <v>0.80118694362017806</v>
      </c>
      <c r="V45" s="16"/>
      <c r="W45" s="16"/>
      <c r="X45" s="16">
        <f>VLOOKUP(A:A,[1]TDSheet!$A:$Y,25,0)</f>
        <v>0.2918</v>
      </c>
      <c r="Y45" s="16">
        <f>VLOOKUP(A:A,[1]TDSheet!$A:$R,18,0)</f>
        <v>1.0448</v>
      </c>
      <c r="Z45" s="16">
        <f>VLOOKUP(A:A,[3]TDSheet!$A:$D,4,0)</f>
        <v>3.1589999999999998</v>
      </c>
      <c r="AA45" s="16" t="str">
        <f>VLOOKUP(A:A,[1]TDSheet!$A:$AA,27,0)</f>
        <v>увел</v>
      </c>
      <c r="AB45" s="16" t="e">
        <f>VLOOKUP(A:A,[1]TDSheet!$A:$AB,28,0)</f>
        <v>#N/A</v>
      </c>
      <c r="AC45" s="16">
        <f t="shared" si="11"/>
        <v>10</v>
      </c>
      <c r="AD45" s="16"/>
      <c r="AE45" s="16"/>
    </row>
    <row r="46" spans="1:31" s="1" customFormat="1" ht="11.1" customHeight="1" outlineLevel="1" x14ac:dyDescent="0.2">
      <c r="A46" s="8" t="s">
        <v>47</v>
      </c>
      <c r="B46" s="9" t="s">
        <v>8</v>
      </c>
      <c r="C46" s="10">
        <v>209</v>
      </c>
      <c r="D46" s="10">
        <v>407</v>
      </c>
      <c r="E46" s="10">
        <v>360</v>
      </c>
      <c r="F46" s="10">
        <v>253</v>
      </c>
      <c r="G46" s="1">
        <f>VLOOKUP(A:A,[1]TDSheet!$A:$G,7,0)</f>
        <v>0.4</v>
      </c>
      <c r="H46" s="1">
        <f>VLOOKUP(A:A,[1]TDSheet!$A:$H,8,0)</f>
        <v>60</v>
      </c>
      <c r="I46" s="16">
        <f>VLOOKUP(A:A,[2]TDSheet!$A:$F,6,0)</f>
        <v>363</v>
      </c>
      <c r="J46" s="16">
        <f t="shared" si="7"/>
        <v>-3</v>
      </c>
      <c r="K46" s="16">
        <f>VLOOKUP(A:A,[1]TDSheet!$A:$P,16,0)</f>
        <v>40</v>
      </c>
      <c r="L46" s="16">
        <f>VLOOKUP(A:A,[1]TDSheet!$A:$Q,17,0)</f>
        <v>80</v>
      </c>
      <c r="M46" s="16">
        <f>VLOOKUP(A:A,[1]TDSheet!$A:$S,19,0)</f>
        <v>0</v>
      </c>
      <c r="N46" s="16">
        <f>VLOOKUP(A:A,[1]TDSheet!$A:$O,15,0)</f>
        <v>0</v>
      </c>
      <c r="O46" s="16"/>
      <c r="P46" s="16"/>
      <c r="Q46" s="16"/>
      <c r="R46" s="16">
        <f t="shared" si="8"/>
        <v>72</v>
      </c>
      <c r="S46" s="18">
        <v>280</v>
      </c>
      <c r="T46" s="19">
        <f t="shared" si="9"/>
        <v>9.0694444444444446</v>
      </c>
      <c r="U46" s="16">
        <f t="shared" si="10"/>
        <v>3.5138888888888888</v>
      </c>
      <c r="V46" s="16"/>
      <c r="W46" s="16"/>
      <c r="X46" s="16">
        <f>VLOOKUP(A:A,[1]TDSheet!$A:$Y,25,0)</f>
        <v>79.8</v>
      </c>
      <c r="Y46" s="16">
        <f>VLOOKUP(A:A,[1]TDSheet!$A:$R,18,0)</f>
        <v>61.8</v>
      </c>
      <c r="Z46" s="16">
        <f>VLOOKUP(A:A,[3]TDSheet!$A:$D,4,0)</f>
        <v>117</v>
      </c>
      <c r="AA46" s="16" t="str">
        <f>VLOOKUP(A:A,[1]TDSheet!$A:$AA,27,0)</f>
        <v>костик</v>
      </c>
      <c r="AB46" s="16" t="e">
        <f>VLOOKUP(A:A,[1]TDSheet!$A:$AB,28,0)</f>
        <v>#N/A</v>
      </c>
      <c r="AC46" s="16">
        <f t="shared" si="11"/>
        <v>112</v>
      </c>
      <c r="AD46" s="16"/>
      <c r="AE46" s="16"/>
    </row>
    <row r="47" spans="1:31" s="1" customFormat="1" ht="11.1" customHeight="1" outlineLevel="1" x14ac:dyDescent="0.2">
      <c r="A47" s="8" t="s">
        <v>48</v>
      </c>
      <c r="B47" s="9" t="s">
        <v>8</v>
      </c>
      <c r="C47" s="10">
        <v>36</v>
      </c>
      <c r="D47" s="10">
        <v>1027</v>
      </c>
      <c r="E47" s="10">
        <v>779</v>
      </c>
      <c r="F47" s="10">
        <v>260</v>
      </c>
      <c r="G47" s="1">
        <f>VLOOKUP(A:A,[1]TDSheet!$A:$G,7,0)</f>
        <v>0.3</v>
      </c>
      <c r="H47" s="1">
        <f>VLOOKUP(A:A,[1]TDSheet!$A:$H,8,0)</f>
        <v>45</v>
      </c>
      <c r="I47" s="16">
        <f>VLOOKUP(A:A,[2]TDSheet!$A:$F,6,0)</f>
        <v>792</v>
      </c>
      <c r="J47" s="16">
        <f t="shared" si="7"/>
        <v>-13</v>
      </c>
      <c r="K47" s="16">
        <f>VLOOKUP(A:A,[1]TDSheet!$A:$P,16,0)</f>
        <v>240</v>
      </c>
      <c r="L47" s="16">
        <f>VLOOKUP(A:A,[1]TDSheet!$A:$Q,17,0)</f>
        <v>240</v>
      </c>
      <c r="M47" s="16">
        <f>VLOOKUP(A:A,[1]TDSheet!$A:$S,19,0)</f>
        <v>0</v>
      </c>
      <c r="N47" s="16">
        <f>VLOOKUP(A:A,[1]TDSheet!$A:$O,15,0)</f>
        <v>0</v>
      </c>
      <c r="O47" s="16"/>
      <c r="P47" s="16"/>
      <c r="Q47" s="16"/>
      <c r="R47" s="16">
        <f t="shared" si="8"/>
        <v>155.80000000000001</v>
      </c>
      <c r="S47" s="18">
        <v>720</v>
      </c>
      <c r="T47" s="19">
        <f t="shared" si="9"/>
        <v>9.3709884467265727</v>
      </c>
      <c r="U47" s="16">
        <f t="shared" si="10"/>
        <v>1.6688061617458279</v>
      </c>
      <c r="V47" s="16"/>
      <c r="W47" s="16"/>
      <c r="X47" s="16">
        <f>VLOOKUP(A:A,[1]TDSheet!$A:$Y,25,0)</f>
        <v>103.8</v>
      </c>
      <c r="Y47" s="16">
        <f>VLOOKUP(A:A,[1]TDSheet!$A:$R,18,0)</f>
        <v>121</v>
      </c>
      <c r="Z47" s="16">
        <f>VLOOKUP(A:A,[3]TDSheet!$A:$D,4,0)</f>
        <v>214</v>
      </c>
      <c r="AA47" s="16">
        <f>VLOOKUP(A:A,[1]TDSheet!$A:$AA,27,0)</f>
        <v>0</v>
      </c>
      <c r="AB47" s="16" t="str">
        <f>VLOOKUP(A:A,[1]TDSheet!$A:$AB,28,0)</f>
        <v>кост</v>
      </c>
      <c r="AC47" s="16">
        <f t="shared" si="11"/>
        <v>216</v>
      </c>
      <c r="AD47" s="16"/>
      <c r="AE47" s="16"/>
    </row>
    <row r="48" spans="1:31" s="1" customFormat="1" ht="11.1" customHeight="1" outlineLevel="1" x14ac:dyDescent="0.2">
      <c r="A48" s="8" t="s">
        <v>49</v>
      </c>
      <c r="B48" s="9" t="s">
        <v>8</v>
      </c>
      <c r="C48" s="10">
        <v>1041</v>
      </c>
      <c r="D48" s="10">
        <v>2436</v>
      </c>
      <c r="E48" s="10">
        <v>2002</v>
      </c>
      <c r="F48" s="10">
        <v>1441</v>
      </c>
      <c r="G48" s="1">
        <f>VLOOKUP(A:A,[1]TDSheet!$A:$G,7,0)</f>
        <v>0.27</v>
      </c>
      <c r="H48" s="1">
        <f>VLOOKUP(A:A,[1]TDSheet!$A:$H,8,0)</f>
        <v>45</v>
      </c>
      <c r="I48" s="16">
        <f>VLOOKUP(A:A,[2]TDSheet!$A:$F,6,0)</f>
        <v>2028</v>
      </c>
      <c r="J48" s="16">
        <f t="shared" si="7"/>
        <v>-26</v>
      </c>
      <c r="K48" s="16">
        <f>VLOOKUP(A:A,[1]TDSheet!$A:$P,16,0)</f>
        <v>600</v>
      </c>
      <c r="L48" s="16">
        <f>VLOOKUP(A:A,[1]TDSheet!$A:$Q,17,0)</f>
        <v>600</v>
      </c>
      <c r="M48" s="16">
        <f>VLOOKUP(A:A,[1]TDSheet!$A:$S,19,0)</f>
        <v>0</v>
      </c>
      <c r="N48" s="16">
        <f>VLOOKUP(A:A,[1]TDSheet!$A:$O,15,0)</f>
        <v>0</v>
      </c>
      <c r="O48" s="16"/>
      <c r="P48" s="16"/>
      <c r="Q48" s="16"/>
      <c r="R48" s="16">
        <f t="shared" si="8"/>
        <v>400.4</v>
      </c>
      <c r="S48" s="18">
        <v>960</v>
      </c>
      <c r="T48" s="19">
        <f t="shared" si="9"/>
        <v>8.9935064935064943</v>
      </c>
      <c r="U48" s="16">
        <f t="shared" si="10"/>
        <v>3.598901098901099</v>
      </c>
      <c r="V48" s="16"/>
      <c r="W48" s="16"/>
      <c r="X48" s="16">
        <f>VLOOKUP(A:A,[1]TDSheet!$A:$Y,25,0)</f>
        <v>403.6</v>
      </c>
      <c r="Y48" s="16">
        <f>VLOOKUP(A:A,[1]TDSheet!$A:$R,18,0)</f>
        <v>408.4</v>
      </c>
      <c r="Z48" s="16">
        <f>VLOOKUP(A:A,[3]TDSheet!$A:$D,4,0)</f>
        <v>551</v>
      </c>
      <c r="AA48" s="16">
        <f>VLOOKUP(A:A,[1]TDSheet!$A:$AA,27,0)</f>
        <v>0</v>
      </c>
      <c r="AB48" s="16" t="e">
        <f>VLOOKUP(A:A,[1]TDSheet!$A:$AB,28,0)</f>
        <v>#N/A</v>
      </c>
      <c r="AC48" s="16">
        <f t="shared" si="11"/>
        <v>259.20000000000005</v>
      </c>
      <c r="AD48" s="16"/>
      <c r="AE48" s="16"/>
    </row>
    <row r="49" spans="1:31" s="1" customFormat="1" ht="11.1" customHeight="1" outlineLevel="1" x14ac:dyDescent="0.2">
      <c r="A49" s="8" t="s">
        <v>50</v>
      </c>
      <c r="B49" s="9" t="s">
        <v>8</v>
      </c>
      <c r="C49" s="10">
        <v>81</v>
      </c>
      <c r="D49" s="10">
        <v>132</v>
      </c>
      <c r="E49" s="10">
        <v>158</v>
      </c>
      <c r="F49" s="10">
        <v>43</v>
      </c>
      <c r="G49" s="1">
        <f>VLOOKUP(A:A,[1]TDSheet!$A:$G,7,0)</f>
        <v>0.35</v>
      </c>
      <c r="H49" s="1">
        <f>VLOOKUP(A:A,[1]TDSheet!$A:$H,8,0)</f>
        <v>45</v>
      </c>
      <c r="I49" s="16">
        <f>VLOOKUP(A:A,[2]TDSheet!$A:$F,6,0)</f>
        <v>170</v>
      </c>
      <c r="J49" s="16">
        <f t="shared" si="7"/>
        <v>-12</v>
      </c>
      <c r="K49" s="16">
        <f>VLOOKUP(A:A,[1]TDSheet!$A:$P,16,0)</f>
        <v>40</v>
      </c>
      <c r="L49" s="16">
        <f>VLOOKUP(A:A,[1]TDSheet!$A:$Q,17,0)</f>
        <v>40</v>
      </c>
      <c r="M49" s="16">
        <f>VLOOKUP(A:A,[1]TDSheet!$A:$S,19,0)</f>
        <v>0</v>
      </c>
      <c r="N49" s="16">
        <f>VLOOKUP(A:A,[1]TDSheet!$A:$O,15,0)</f>
        <v>0</v>
      </c>
      <c r="O49" s="16"/>
      <c r="P49" s="16"/>
      <c r="Q49" s="16"/>
      <c r="R49" s="16">
        <f t="shared" si="8"/>
        <v>31.6</v>
      </c>
      <c r="S49" s="18">
        <v>160</v>
      </c>
      <c r="T49" s="19">
        <f t="shared" si="9"/>
        <v>8.9556962025316444</v>
      </c>
      <c r="U49" s="16">
        <f t="shared" si="10"/>
        <v>1.360759493670886</v>
      </c>
      <c r="V49" s="16"/>
      <c r="W49" s="16"/>
      <c r="X49" s="16">
        <f>VLOOKUP(A:A,[1]TDSheet!$A:$Y,25,0)</f>
        <v>29.4</v>
      </c>
      <c r="Y49" s="16">
        <f>VLOOKUP(A:A,[1]TDSheet!$A:$R,18,0)</f>
        <v>21.6</v>
      </c>
      <c r="Z49" s="16">
        <f>VLOOKUP(A:A,[3]TDSheet!$A:$D,4,0)</f>
        <v>58</v>
      </c>
      <c r="AA49" s="16" t="e">
        <f>VLOOKUP(A:A,[1]TDSheet!$A:$AA,27,0)</f>
        <v>#N/A</v>
      </c>
      <c r="AB49" s="16" t="e">
        <f>VLOOKUP(A:A,[1]TDSheet!$A:$AB,28,0)</f>
        <v>#N/A</v>
      </c>
      <c r="AC49" s="16">
        <f t="shared" si="11"/>
        <v>56</v>
      </c>
      <c r="AD49" s="16"/>
      <c r="AE49" s="16"/>
    </row>
    <row r="50" spans="1:31" s="1" customFormat="1" ht="11.1" customHeight="1" outlineLevel="1" x14ac:dyDescent="0.2">
      <c r="A50" s="8" t="s">
        <v>51</v>
      </c>
      <c r="B50" s="9" t="s">
        <v>9</v>
      </c>
      <c r="C50" s="10">
        <v>196.69200000000001</v>
      </c>
      <c r="D50" s="10">
        <v>276.44200000000001</v>
      </c>
      <c r="E50" s="10">
        <v>278.14299999999997</v>
      </c>
      <c r="F50" s="10">
        <v>113.92</v>
      </c>
      <c r="G50" s="1">
        <f>VLOOKUP(A:A,[1]TDSheet!$A:$G,7,0)</f>
        <v>1</v>
      </c>
      <c r="H50" s="1">
        <f>VLOOKUP(A:A,[1]TDSheet!$A:$H,8,0)</f>
        <v>45</v>
      </c>
      <c r="I50" s="16">
        <f>VLOOKUP(A:A,[2]TDSheet!$A:$F,6,0)</f>
        <v>259.31599999999997</v>
      </c>
      <c r="J50" s="16">
        <f t="shared" si="7"/>
        <v>18.826999999999998</v>
      </c>
      <c r="K50" s="16">
        <f>VLOOKUP(A:A,[1]TDSheet!$A:$P,16,0)</f>
        <v>120</v>
      </c>
      <c r="L50" s="16">
        <f>VLOOKUP(A:A,[1]TDSheet!$A:$Q,17,0)</f>
        <v>120</v>
      </c>
      <c r="M50" s="16">
        <f>VLOOKUP(A:A,[1]TDSheet!$A:$S,19,0)</f>
        <v>0</v>
      </c>
      <c r="N50" s="16">
        <f>VLOOKUP(A:A,[1]TDSheet!$A:$O,15,0)</f>
        <v>0</v>
      </c>
      <c r="O50" s="16"/>
      <c r="P50" s="16"/>
      <c r="Q50" s="16"/>
      <c r="R50" s="16">
        <f t="shared" si="8"/>
        <v>55.628599999999992</v>
      </c>
      <c r="S50" s="18">
        <v>120</v>
      </c>
      <c r="T50" s="19">
        <f t="shared" si="9"/>
        <v>8.5193587471192895</v>
      </c>
      <c r="U50" s="16">
        <f t="shared" si="10"/>
        <v>2.0478674638585193</v>
      </c>
      <c r="V50" s="16"/>
      <c r="W50" s="16"/>
      <c r="X50" s="16">
        <f>VLOOKUP(A:A,[1]TDSheet!$A:$Y,25,0)</f>
        <v>48.191600000000001</v>
      </c>
      <c r="Y50" s="16">
        <f>VLOOKUP(A:A,[1]TDSheet!$A:$R,18,0)</f>
        <v>52.386400000000002</v>
      </c>
      <c r="Z50" s="16">
        <f>VLOOKUP(A:A,[3]TDSheet!$A:$D,4,0)</f>
        <v>62.469000000000001</v>
      </c>
      <c r="AA50" s="16" t="e">
        <f>VLOOKUP(A:A,[1]TDSheet!$A:$AA,27,0)</f>
        <v>#N/A</v>
      </c>
      <c r="AB50" s="16" t="e">
        <f>VLOOKUP(A:A,[1]TDSheet!$A:$AB,28,0)</f>
        <v>#N/A</v>
      </c>
      <c r="AC50" s="16">
        <f t="shared" si="11"/>
        <v>120</v>
      </c>
      <c r="AD50" s="16"/>
      <c r="AE50" s="16"/>
    </row>
    <row r="51" spans="1:31" s="1" customFormat="1" ht="11.1" customHeight="1" outlineLevel="1" x14ac:dyDescent="0.2">
      <c r="A51" s="8" t="s">
        <v>52</v>
      </c>
      <c r="B51" s="9" t="s">
        <v>8</v>
      </c>
      <c r="C51" s="10">
        <v>252</v>
      </c>
      <c r="D51" s="10">
        <v>820</v>
      </c>
      <c r="E51" s="10">
        <v>634</v>
      </c>
      <c r="F51" s="10">
        <v>421</v>
      </c>
      <c r="G51" s="1">
        <f>VLOOKUP(A:A,[1]TDSheet!$A:$G,7,0)</f>
        <v>0.4</v>
      </c>
      <c r="H51" s="1">
        <f>VLOOKUP(A:A,[1]TDSheet!$A:$H,8,0)</f>
        <v>60</v>
      </c>
      <c r="I51" s="16">
        <f>VLOOKUP(A:A,[2]TDSheet!$A:$F,6,0)</f>
        <v>653</v>
      </c>
      <c r="J51" s="16">
        <f t="shared" si="7"/>
        <v>-19</v>
      </c>
      <c r="K51" s="16">
        <f>VLOOKUP(A:A,[1]TDSheet!$A:$P,16,0)</f>
        <v>200</v>
      </c>
      <c r="L51" s="16">
        <f>VLOOKUP(A:A,[1]TDSheet!$A:$Q,17,0)</f>
        <v>200</v>
      </c>
      <c r="M51" s="16">
        <f>VLOOKUP(A:A,[1]TDSheet!$A:$S,19,0)</f>
        <v>0</v>
      </c>
      <c r="N51" s="16">
        <f>VLOOKUP(A:A,[1]TDSheet!$A:$O,15,0)</f>
        <v>0</v>
      </c>
      <c r="O51" s="16"/>
      <c r="P51" s="16"/>
      <c r="Q51" s="16"/>
      <c r="R51" s="16">
        <f t="shared" si="8"/>
        <v>126.8</v>
      </c>
      <c r="S51" s="18">
        <v>320</v>
      </c>
      <c r="T51" s="19">
        <f t="shared" si="9"/>
        <v>8.9984227129337544</v>
      </c>
      <c r="U51" s="16">
        <f t="shared" si="10"/>
        <v>3.3201892744479498</v>
      </c>
      <c r="V51" s="16"/>
      <c r="W51" s="16"/>
      <c r="X51" s="16">
        <f>VLOOKUP(A:A,[1]TDSheet!$A:$Y,25,0)</f>
        <v>123.4</v>
      </c>
      <c r="Y51" s="16">
        <f>VLOOKUP(A:A,[1]TDSheet!$A:$R,18,0)</f>
        <v>121</v>
      </c>
      <c r="Z51" s="16">
        <f>VLOOKUP(A:A,[3]TDSheet!$A:$D,4,0)</f>
        <v>118</v>
      </c>
      <c r="AA51" s="16">
        <f>VLOOKUP(A:A,[1]TDSheet!$A:$AA,27,0)</f>
        <v>0</v>
      </c>
      <c r="AB51" s="16" t="e">
        <f>VLOOKUP(A:A,[1]TDSheet!$A:$AB,28,0)</f>
        <v>#N/A</v>
      </c>
      <c r="AC51" s="16">
        <f t="shared" si="11"/>
        <v>128</v>
      </c>
      <c r="AD51" s="16"/>
      <c r="AE51" s="16"/>
    </row>
    <row r="52" spans="1:31" s="1" customFormat="1" ht="11.1" customHeight="1" outlineLevel="1" x14ac:dyDescent="0.2">
      <c r="A52" s="8" t="s">
        <v>53</v>
      </c>
      <c r="B52" s="9" t="s">
        <v>8</v>
      </c>
      <c r="C52" s="10">
        <v>2497</v>
      </c>
      <c r="D52" s="10">
        <v>15520</v>
      </c>
      <c r="E52" s="10">
        <v>7669</v>
      </c>
      <c r="F52" s="10">
        <v>10258</v>
      </c>
      <c r="G52" s="1">
        <f>VLOOKUP(A:A,[1]TDSheet!$A:$G,7,0)</f>
        <v>0.4</v>
      </c>
      <c r="H52" s="1">
        <f>VLOOKUP(A:A,[1]TDSheet!$A:$H,8,0)</f>
        <v>60</v>
      </c>
      <c r="I52" s="16">
        <f>VLOOKUP(A:A,[2]TDSheet!$A:$F,6,0)</f>
        <v>7767</v>
      </c>
      <c r="J52" s="16">
        <f t="shared" si="7"/>
        <v>-98</v>
      </c>
      <c r="K52" s="16">
        <f>VLOOKUP(A:A,[1]TDSheet!$A:$P,16,0)</f>
        <v>0</v>
      </c>
      <c r="L52" s="16">
        <f>VLOOKUP(A:A,[1]TDSheet!$A:$Q,17,0)</f>
        <v>1400</v>
      </c>
      <c r="M52" s="16">
        <f>VLOOKUP(A:A,[1]TDSheet!$A:$S,19,0)</f>
        <v>4200</v>
      </c>
      <c r="N52" s="16">
        <f>VLOOKUP(A:A,[1]TDSheet!$A:$O,15,0)</f>
        <v>0</v>
      </c>
      <c r="O52" s="16"/>
      <c r="P52" s="16"/>
      <c r="Q52" s="16"/>
      <c r="R52" s="16">
        <f t="shared" si="8"/>
        <v>1533.8</v>
      </c>
      <c r="S52" s="18">
        <v>1000</v>
      </c>
      <c r="T52" s="19">
        <f t="shared" si="9"/>
        <v>10.991002738297041</v>
      </c>
      <c r="U52" s="16">
        <f t="shared" si="10"/>
        <v>6.6879645325335773</v>
      </c>
      <c r="V52" s="16"/>
      <c r="W52" s="16"/>
      <c r="X52" s="16">
        <f>VLOOKUP(A:A,[1]TDSheet!$A:$Y,25,0)</f>
        <v>1902.8</v>
      </c>
      <c r="Y52" s="16">
        <f>VLOOKUP(A:A,[1]TDSheet!$A:$R,18,0)</f>
        <v>1527.8</v>
      </c>
      <c r="Z52" s="16">
        <f>VLOOKUP(A:A,[3]TDSheet!$A:$D,4,0)</f>
        <v>2535</v>
      </c>
      <c r="AA52" s="16" t="str">
        <f>VLOOKUP(A:A,[1]TDSheet!$A:$AA,27,0)</f>
        <v>м1800</v>
      </c>
      <c r="AB52" s="16">
        <f>VLOOKUP(A:A,[1]TDSheet!$A:$AB,28,0)</f>
        <v>0</v>
      </c>
      <c r="AC52" s="16">
        <f t="shared" si="11"/>
        <v>400</v>
      </c>
      <c r="AD52" s="16"/>
      <c r="AE52" s="16"/>
    </row>
    <row r="53" spans="1:31" s="1" customFormat="1" ht="11.1" customHeight="1" outlineLevel="1" x14ac:dyDescent="0.2">
      <c r="A53" s="8" t="s">
        <v>54</v>
      </c>
      <c r="B53" s="9" t="s">
        <v>8</v>
      </c>
      <c r="C53" s="10">
        <v>1184</v>
      </c>
      <c r="D53" s="10">
        <v>2183</v>
      </c>
      <c r="E53" s="10">
        <v>2414</v>
      </c>
      <c r="F53" s="10">
        <v>887</v>
      </c>
      <c r="G53" s="1">
        <f>VLOOKUP(A:A,[1]TDSheet!$A:$G,7,0)</f>
        <v>0.4</v>
      </c>
      <c r="H53" s="1">
        <f>VLOOKUP(A:A,[1]TDSheet!$A:$H,8,0)</f>
        <v>60</v>
      </c>
      <c r="I53" s="16">
        <f>VLOOKUP(A:A,[2]TDSheet!$A:$F,6,0)</f>
        <v>2468</v>
      </c>
      <c r="J53" s="16">
        <f t="shared" si="7"/>
        <v>-54</v>
      </c>
      <c r="K53" s="16">
        <f>VLOOKUP(A:A,[1]TDSheet!$A:$P,16,0)</f>
        <v>600</v>
      </c>
      <c r="L53" s="16">
        <f>VLOOKUP(A:A,[1]TDSheet!$A:$Q,17,0)</f>
        <v>600</v>
      </c>
      <c r="M53" s="16">
        <f>VLOOKUP(A:A,[1]TDSheet!$A:$S,19,0)</f>
        <v>1000</v>
      </c>
      <c r="N53" s="16">
        <f>VLOOKUP(A:A,[1]TDSheet!$A:$O,15,0)</f>
        <v>0</v>
      </c>
      <c r="O53" s="16"/>
      <c r="P53" s="16"/>
      <c r="Q53" s="16"/>
      <c r="R53" s="16">
        <f t="shared" si="8"/>
        <v>482.8</v>
      </c>
      <c r="S53" s="18">
        <v>1400</v>
      </c>
      <c r="T53" s="19">
        <f t="shared" si="9"/>
        <v>9.2937033968516989</v>
      </c>
      <c r="U53" s="16">
        <f t="shared" si="10"/>
        <v>1.8371996685998342</v>
      </c>
      <c r="V53" s="16"/>
      <c r="W53" s="16"/>
      <c r="X53" s="16">
        <f>VLOOKUP(A:A,[1]TDSheet!$A:$Y,25,0)</f>
        <v>403.6</v>
      </c>
      <c r="Y53" s="16">
        <f>VLOOKUP(A:A,[1]TDSheet!$A:$R,18,0)</f>
        <v>379.4</v>
      </c>
      <c r="Z53" s="16">
        <f>VLOOKUP(A:A,[3]TDSheet!$A:$D,4,0)</f>
        <v>992</v>
      </c>
      <c r="AA53" s="16">
        <f>VLOOKUP(A:A,[1]TDSheet!$A:$AA,27,0)</f>
        <v>0</v>
      </c>
      <c r="AB53" s="16" t="e">
        <f>VLOOKUP(A:A,[1]TDSheet!$A:$AB,28,0)</f>
        <v>#N/A</v>
      </c>
      <c r="AC53" s="16">
        <f t="shared" si="11"/>
        <v>560</v>
      </c>
      <c r="AD53" s="16"/>
      <c r="AE53" s="16"/>
    </row>
    <row r="54" spans="1:31" s="1" customFormat="1" ht="11.1" customHeight="1" outlineLevel="1" x14ac:dyDescent="0.2">
      <c r="A54" s="8" t="s">
        <v>55</v>
      </c>
      <c r="B54" s="9" t="s">
        <v>8</v>
      </c>
      <c r="C54" s="10">
        <v>1984</v>
      </c>
      <c r="D54" s="10">
        <v>6244</v>
      </c>
      <c r="E54" s="10">
        <v>4233</v>
      </c>
      <c r="F54" s="10">
        <v>3928</v>
      </c>
      <c r="G54" s="1">
        <f>VLOOKUP(A:A,[1]TDSheet!$A:$G,7,0)</f>
        <v>0.4</v>
      </c>
      <c r="H54" s="1">
        <f>VLOOKUP(A:A,[1]TDSheet!$A:$H,8,0)</f>
        <v>60</v>
      </c>
      <c r="I54" s="16">
        <f>VLOOKUP(A:A,[2]TDSheet!$A:$F,6,0)</f>
        <v>4286</v>
      </c>
      <c r="J54" s="16">
        <f t="shared" si="7"/>
        <v>-53</v>
      </c>
      <c r="K54" s="16">
        <f>VLOOKUP(A:A,[1]TDSheet!$A:$P,16,0)</f>
        <v>0</v>
      </c>
      <c r="L54" s="16">
        <f>VLOOKUP(A:A,[1]TDSheet!$A:$Q,17,0)</f>
        <v>1200</v>
      </c>
      <c r="M54" s="16">
        <f>VLOOKUP(A:A,[1]TDSheet!$A:$S,19,0)</f>
        <v>2200</v>
      </c>
      <c r="N54" s="16">
        <f>VLOOKUP(A:A,[1]TDSheet!$A:$O,15,0)</f>
        <v>0</v>
      </c>
      <c r="O54" s="16"/>
      <c r="P54" s="16"/>
      <c r="Q54" s="16"/>
      <c r="R54" s="16">
        <f t="shared" si="8"/>
        <v>846.6</v>
      </c>
      <c r="S54" s="18">
        <v>1000</v>
      </c>
      <c r="T54" s="19">
        <f t="shared" si="9"/>
        <v>9.8369950389794472</v>
      </c>
      <c r="U54" s="16">
        <f t="shared" si="10"/>
        <v>4.6397354122371839</v>
      </c>
      <c r="V54" s="16"/>
      <c r="W54" s="16"/>
      <c r="X54" s="16">
        <f>VLOOKUP(A:A,[1]TDSheet!$A:$Y,25,0)</f>
        <v>874.6</v>
      </c>
      <c r="Y54" s="16">
        <f>VLOOKUP(A:A,[1]TDSheet!$A:$R,18,0)</f>
        <v>812</v>
      </c>
      <c r="Z54" s="16">
        <f>VLOOKUP(A:A,[3]TDSheet!$A:$D,4,0)</f>
        <v>1400</v>
      </c>
      <c r="AA54" s="16" t="str">
        <f>VLOOKUP(A:A,[1]TDSheet!$A:$AA,27,0)</f>
        <v>м1000</v>
      </c>
      <c r="AB54" s="16" t="e">
        <f>VLOOKUP(A:A,[1]TDSheet!$A:$AB,28,0)</f>
        <v>#N/A</v>
      </c>
      <c r="AC54" s="16">
        <f t="shared" si="11"/>
        <v>400</v>
      </c>
      <c r="AD54" s="16"/>
      <c r="AE54" s="16"/>
    </row>
    <row r="55" spans="1:31" s="1" customFormat="1" ht="11.1" customHeight="1" outlineLevel="1" x14ac:dyDescent="0.2">
      <c r="A55" s="8" t="s">
        <v>56</v>
      </c>
      <c r="B55" s="9" t="s">
        <v>8</v>
      </c>
      <c r="C55" s="10">
        <v>109</v>
      </c>
      <c r="D55" s="10">
        <v>2709</v>
      </c>
      <c r="E55" s="10">
        <v>1593</v>
      </c>
      <c r="F55" s="10">
        <v>1202</v>
      </c>
      <c r="G55" s="1">
        <f>VLOOKUP(A:A,[1]TDSheet!$A:$G,7,0)</f>
        <v>0.35</v>
      </c>
      <c r="H55" s="1">
        <f>VLOOKUP(A:A,[1]TDSheet!$A:$H,8,0)</f>
        <v>60</v>
      </c>
      <c r="I55" s="16">
        <f>VLOOKUP(A:A,[2]TDSheet!$A:$F,6,0)</f>
        <v>1605</v>
      </c>
      <c r="J55" s="16">
        <f t="shared" si="7"/>
        <v>-12</v>
      </c>
      <c r="K55" s="16">
        <f>VLOOKUP(A:A,[1]TDSheet!$A:$P,16,0)</f>
        <v>400</v>
      </c>
      <c r="L55" s="16">
        <f>VLOOKUP(A:A,[1]TDSheet!$A:$Q,17,0)</f>
        <v>400</v>
      </c>
      <c r="M55" s="16">
        <f>VLOOKUP(A:A,[1]TDSheet!$A:$S,19,0)</f>
        <v>600</v>
      </c>
      <c r="N55" s="16">
        <f>VLOOKUP(A:A,[1]TDSheet!$A:$O,15,0)</f>
        <v>0</v>
      </c>
      <c r="O55" s="16"/>
      <c r="P55" s="16"/>
      <c r="Q55" s="16"/>
      <c r="R55" s="16">
        <f t="shared" si="8"/>
        <v>318.60000000000002</v>
      </c>
      <c r="S55" s="18">
        <v>400</v>
      </c>
      <c r="T55" s="19">
        <f t="shared" si="9"/>
        <v>9.4224733207784048</v>
      </c>
      <c r="U55" s="16">
        <f t="shared" si="10"/>
        <v>3.7727558066541116</v>
      </c>
      <c r="V55" s="16"/>
      <c r="W55" s="16"/>
      <c r="X55" s="16">
        <f>VLOOKUP(A:A,[1]TDSheet!$A:$Y,25,0)</f>
        <v>314.60000000000002</v>
      </c>
      <c r="Y55" s="16">
        <f>VLOOKUP(A:A,[1]TDSheet!$A:$R,18,0)</f>
        <v>302.60000000000002</v>
      </c>
      <c r="Z55" s="16">
        <f>VLOOKUP(A:A,[3]TDSheet!$A:$D,4,0)</f>
        <v>429</v>
      </c>
      <c r="AA55" s="16" t="str">
        <f>VLOOKUP(A:A,[1]TDSheet!$A:$AA,27,0)</f>
        <v>костик</v>
      </c>
      <c r="AB55" s="16" t="e">
        <f>VLOOKUP(A:A,[1]TDSheet!$A:$AB,28,0)</f>
        <v>#N/A</v>
      </c>
      <c r="AC55" s="16">
        <f t="shared" si="11"/>
        <v>140</v>
      </c>
      <c r="AD55" s="16"/>
      <c r="AE55" s="16"/>
    </row>
    <row r="56" spans="1:31" s="1" customFormat="1" ht="11.1" customHeight="1" outlineLevel="1" x14ac:dyDescent="0.2">
      <c r="A56" s="8" t="s">
        <v>57</v>
      </c>
      <c r="B56" s="9" t="s">
        <v>8</v>
      </c>
      <c r="C56" s="10">
        <v>351</v>
      </c>
      <c r="D56" s="10">
        <v>338</v>
      </c>
      <c r="E56" s="10">
        <v>491</v>
      </c>
      <c r="F56" s="10">
        <v>140</v>
      </c>
      <c r="G56" s="1">
        <f>VLOOKUP(A:A,[1]TDSheet!$A:$G,7,0)</f>
        <v>0.3</v>
      </c>
      <c r="H56" s="1">
        <f>VLOOKUP(A:A,[1]TDSheet!$A:$H,8,0)</f>
        <v>45</v>
      </c>
      <c r="I56" s="16">
        <f>VLOOKUP(A:A,[2]TDSheet!$A:$F,6,0)</f>
        <v>542</v>
      </c>
      <c r="J56" s="16">
        <f t="shared" si="7"/>
        <v>-51</v>
      </c>
      <c r="K56" s="16">
        <f>VLOOKUP(A:A,[1]TDSheet!$A:$P,16,0)</f>
        <v>240</v>
      </c>
      <c r="L56" s="16">
        <f>VLOOKUP(A:A,[1]TDSheet!$A:$Q,17,0)</f>
        <v>240</v>
      </c>
      <c r="M56" s="16">
        <f>VLOOKUP(A:A,[1]TDSheet!$A:$S,19,0)</f>
        <v>0</v>
      </c>
      <c r="N56" s="16">
        <f>VLOOKUP(A:A,[1]TDSheet!$A:$O,15,0)</f>
        <v>0</v>
      </c>
      <c r="O56" s="16"/>
      <c r="P56" s="16"/>
      <c r="Q56" s="16"/>
      <c r="R56" s="16">
        <f t="shared" si="8"/>
        <v>98.2</v>
      </c>
      <c r="S56" s="18">
        <v>240</v>
      </c>
      <c r="T56" s="19">
        <f t="shared" si="9"/>
        <v>8.7576374745417507</v>
      </c>
      <c r="U56" s="16">
        <f t="shared" si="10"/>
        <v>1.4256619144602851</v>
      </c>
      <c r="V56" s="16"/>
      <c r="W56" s="16"/>
      <c r="X56" s="16">
        <f>VLOOKUP(A:A,[1]TDSheet!$A:$Y,25,0)</f>
        <v>95.2</v>
      </c>
      <c r="Y56" s="16">
        <f>VLOOKUP(A:A,[1]TDSheet!$A:$R,18,0)</f>
        <v>90.6</v>
      </c>
      <c r="Z56" s="16">
        <f>VLOOKUP(A:A,[3]TDSheet!$A:$D,4,0)</f>
        <v>111</v>
      </c>
      <c r="AA56" s="16" t="str">
        <f>VLOOKUP(A:A,[1]TDSheet!$A:$AA,27,0)</f>
        <v>м160</v>
      </c>
      <c r="AB56" s="16" t="e">
        <f>VLOOKUP(A:A,[1]TDSheet!$A:$AB,28,0)</f>
        <v>#N/A</v>
      </c>
      <c r="AC56" s="16">
        <f t="shared" si="11"/>
        <v>72</v>
      </c>
      <c r="AD56" s="16"/>
      <c r="AE56" s="16"/>
    </row>
    <row r="57" spans="1:31" s="1" customFormat="1" ht="11.1" customHeight="1" outlineLevel="1" x14ac:dyDescent="0.2">
      <c r="A57" s="8" t="s">
        <v>58</v>
      </c>
      <c r="B57" s="9" t="s">
        <v>8</v>
      </c>
      <c r="C57" s="10">
        <v>408</v>
      </c>
      <c r="D57" s="10">
        <v>1286</v>
      </c>
      <c r="E57" s="10">
        <v>859</v>
      </c>
      <c r="F57" s="10">
        <v>816</v>
      </c>
      <c r="G57" s="1">
        <f>VLOOKUP(A:A,[1]TDSheet!$A:$G,7,0)</f>
        <v>0.1</v>
      </c>
      <c r="H57" s="1">
        <f>VLOOKUP(A:A,[1]TDSheet!$A:$H,8,0)</f>
        <v>60</v>
      </c>
      <c r="I57" s="16">
        <f>VLOOKUP(A:A,[2]TDSheet!$A:$F,6,0)</f>
        <v>876</v>
      </c>
      <c r="J57" s="16">
        <f t="shared" si="7"/>
        <v>-17</v>
      </c>
      <c r="K57" s="16">
        <f>VLOOKUP(A:A,[1]TDSheet!$A:$P,16,0)</f>
        <v>140</v>
      </c>
      <c r="L57" s="16">
        <f>VLOOKUP(A:A,[1]TDSheet!$A:$Q,17,0)</f>
        <v>280</v>
      </c>
      <c r="M57" s="16">
        <f>VLOOKUP(A:A,[1]TDSheet!$A:$S,19,0)</f>
        <v>0</v>
      </c>
      <c r="N57" s="16">
        <f>VLOOKUP(A:A,[1]TDSheet!$A:$O,15,0)</f>
        <v>0</v>
      </c>
      <c r="O57" s="16"/>
      <c r="P57" s="16"/>
      <c r="Q57" s="16"/>
      <c r="R57" s="16">
        <f t="shared" si="8"/>
        <v>171.8</v>
      </c>
      <c r="S57" s="18">
        <v>420</v>
      </c>
      <c r="T57" s="19">
        <f t="shared" si="9"/>
        <v>9.6391152502910362</v>
      </c>
      <c r="U57" s="16">
        <f t="shared" si="10"/>
        <v>4.7497089639115249</v>
      </c>
      <c r="V57" s="16"/>
      <c r="W57" s="16"/>
      <c r="X57" s="16">
        <f>VLOOKUP(A:A,[1]TDSheet!$A:$Y,25,0)</f>
        <v>193</v>
      </c>
      <c r="Y57" s="16">
        <f>VLOOKUP(A:A,[1]TDSheet!$A:$R,18,0)</f>
        <v>191.4</v>
      </c>
      <c r="Z57" s="16">
        <f>VLOOKUP(A:A,[3]TDSheet!$A:$D,4,0)</f>
        <v>275</v>
      </c>
      <c r="AA57" s="16" t="str">
        <f>VLOOKUP(A:A,[1]TDSheet!$A:$AA,27,0)</f>
        <v>костик</v>
      </c>
      <c r="AB57" s="16" t="e">
        <f>VLOOKUP(A:A,[1]TDSheet!$A:$AB,28,0)</f>
        <v>#N/A</v>
      </c>
      <c r="AC57" s="16">
        <f t="shared" si="11"/>
        <v>42</v>
      </c>
      <c r="AD57" s="16"/>
      <c r="AE57" s="16"/>
    </row>
    <row r="58" spans="1:31" s="1" customFormat="1" ht="11.1" customHeight="1" outlineLevel="1" x14ac:dyDescent="0.2">
      <c r="A58" s="8" t="s">
        <v>59</v>
      </c>
      <c r="B58" s="9" t="s">
        <v>8</v>
      </c>
      <c r="C58" s="10">
        <v>531</v>
      </c>
      <c r="D58" s="10">
        <v>733</v>
      </c>
      <c r="E58" s="10">
        <v>751</v>
      </c>
      <c r="F58" s="10">
        <v>487</v>
      </c>
      <c r="G58" s="1">
        <f>VLOOKUP(A:A,[1]TDSheet!$A:$G,7,0)</f>
        <v>0.1</v>
      </c>
      <c r="H58" s="1">
        <f>VLOOKUP(A:A,[1]TDSheet!$A:$H,8,0)</f>
        <v>60</v>
      </c>
      <c r="I58" s="16">
        <f>VLOOKUP(A:A,[2]TDSheet!$A:$F,6,0)</f>
        <v>779</v>
      </c>
      <c r="J58" s="16">
        <f t="shared" si="7"/>
        <v>-28</v>
      </c>
      <c r="K58" s="16">
        <f>VLOOKUP(A:A,[1]TDSheet!$A:$P,16,0)</f>
        <v>280</v>
      </c>
      <c r="L58" s="16">
        <f>VLOOKUP(A:A,[1]TDSheet!$A:$Q,17,0)</f>
        <v>280</v>
      </c>
      <c r="M58" s="16">
        <f>VLOOKUP(A:A,[1]TDSheet!$A:$S,19,0)</f>
        <v>0</v>
      </c>
      <c r="N58" s="16">
        <f>VLOOKUP(A:A,[1]TDSheet!$A:$O,15,0)</f>
        <v>0</v>
      </c>
      <c r="O58" s="16"/>
      <c r="P58" s="16"/>
      <c r="Q58" s="16"/>
      <c r="R58" s="16">
        <f t="shared" si="8"/>
        <v>150.19999999999999</v>
      </c>
      <c r="S58" s="18">
        <v>420</v>
      </c>
      <c r="T58" s="19">
        <f t="shared" si="9"/>
        <v>9.7669773635153145</v>
      </c>
      <c r="U58" s="16">
        <f t="shared" si="10"/>
        <v>3.2423435419440749</v>
      </c>
      <c r="V58" s="16"/>
      <c r="W58" s="16"/>
      <c r="X58" s="16">
        <f>VLOOKUP(A:A,[1]TDSheet!$A:$Y,25,0)</f>
        <v>154.4</v>
      </c>
      <c r="Y58" s="16">
        <f>VLOOKUP(A:A,[1]TDSheet!$A:$R,18,0)</f>
        <v>147</v>
      </c>
      <c r="Z58" s="16">
        <f>VLOOKUP(A:A,[3]TDSheet!$A:$D,4,0)</f>
        <v>172</v>
      </c>
      <c r="AA58" s="16" t="str">
        <f>VLOOKUP(A:A,[1]TDSheet!$A:$AA,27,0)</f>
        <v>костик</v>
      </c>
      <c r="AB58" s="16" t="e">
        <f>VLOOKUP(A:A,[1]TDSheet!$A:$AB,28,0)</f>
        <v>#N/A</v>
      </c>
      <c r="AC58" s="16">
        <f t="shared" si="11"/>
        <v>42</v>
      </c>
      <c r="AD58" s="16"/>
      <c r="AE58" s="16"/>
    </row>
    <row r="59" spans="1:31" s="1" customFormat="1" ht="11.1" customHeight="1" outlineLevel="1" x14ac:dyDescent="0.2">
      <c r="A59" s="8" t="s">
        <v>60</v>
      </c>
      <c r="B59" s="9" t="s">
        <v>8</v>
      </c>
      <c r="C59" s="10">
        <v>116</v>
      </c>
      <c r="D59" s="10">
        <v>363</v>
      </c>
      <c r="E59" s="10">
        <v>339</v>
      </c>
      <c r="F59" s="10">
        <v>137</v>
      </c>
      <c r="G59" s="1">
        <f>VLOOKUP(A:A,[1]TDSheet!$A:$G,7,0)</f>
        <v>0.4</v>
      </c>
      <c r="H59" s="1">
        <f>VLOOKUP(A:A,[1]TDSheet!$A:$H,8,0)</f>
        <v>30</v>
      </c>
      <c r="I59" s="16">
        <f>VLOOKUP(A:A,[2]TDSheet!$A:$F,6,0)</f>
        <v>338</v>
      </c>
      <c r="J59" s="16">
        <f t="shared" si="7"/>
        <v>1</v>
      </c>
      <c r="K59" s="16">
        <f>VLOOKUP(A:A,[1]TDSheet!$A:$P,16,0)</f>
        <v>120</v>
      </c>
      <c r="L59" s="16">
        <f>VLOOKUP(A:A,[1]TDSheet!$A:$Q,17,0)</f>
        <v>120</v>
      </c>
      <c r="M59" s="16">
        <f>VLOOKUP(A:A,[1]TDSheet!$A:$S,19,0)</f>
        <v>0</v>
      </c>
      <c r="N59" s="16">
        <f>VLOOKUP(A:A,[1]TDSheet!$A:$O,15,0)</f>
        <v>0</v>
      </c>
      <c r="O59" s="16"/>
      <c r="P59" s="16"/>
      <c r="Q59" s="16"/>
      <c r="R59" s="16">
        <f t="shared" si="8"/>
        <v>67.8</v>
      </c>
      <c r="S59" s="18">
        <v>120</v>
      </c>
      <c r="T59" s="19">
        <f t="shared" si="9"/>
        <v>7.3303834808259589</v>
      </c>
      <c r="U59" s="16">
        <f t="shared" si="10"/>
        <v>2.0206489675516224</v>
      </c>
      <c r="V59" s="16"/>
      <c r="W59" s="16"/>
      <c r="X59" s="16">
        <f>VLOOKUP(A:A,[1]TDSheet!$A:$Y,25,0)</f>
        <v>57.8</v>
      </c>
      <c r="Y59" s="16">
        <f>VLOOKUP(A:A,[1]TDSheet!$A:$R,18,0)</f>
        <v>62.6</v>
      </c>
      <c r="Z59" s="16">
        <f>VLOOKUP(A:A,[3]TDSheet!$A:$D,4,0)</f>
        <v>80</v>
      </c>
      <c r="AA59" s="16" t="str">
        <f>VLOOKUP(A:A,[1]TDSheet!$A:$AA,27,0)</f>
        <v>костик</v>
      </c>
      <c r="AB59" s="16" t="e">
        <f>VLOOKUP(A:A,[1]TDSheet!$A:$AB,28,0)</f>
        <v>#N/A</v>
      </c>
      <c r="AC59" s="16">
        <f t="shared" si="11"/>
        <v>48</v>
      </c>
      <c r="AD59" s="16"/>
      <c r="AE59" s="16"/>
    </row>
    <row r="60" spans="1:31" s="1" customFormat="1" ht="11.1" customHeight="1" outlineLevel="1" x14ac:dyDescent="0.2">
      <c r="A60" s="8" t="s">
        <v>61</v>
      </c>
      <c r="B60" s="9" t="s">
        <v>9</v>
      </c>
      <c r="C60" s="10">
        <v>226.54900000000001</v>
      </c>
      <c r="D60" s="10">
        <v>450.07400000000001</v>
      </c>
      <c r="E60" s="10">
        <v>459.16</v>
      </c>
      <c r="F60" s="10">
        <v>203.46899999999999</v>
      </c>
      <c r="G60" s="1">
        <f>VLOOKUP(A:A,[1]TDSheet!$A:$G,7,0)</f>
        <v>1</v>
      </c>
      <c r="H60" s="1">
        <f>VLOOKUP(A:A,[1]TDSheet!$A:$H,8,0)</f>
        <v>45</v>
      </c>
      <c r="I60" s="16">
        <f>VLOOKUP(A:A,[2]TDSheet!$A:$F,6,0)</f>
        <v>473</v>
      </c>
      <c r="J60" s="16">
        <f t="shared" si="7"/>
        <v>-13.839999999999975</v>
      </c>
      <c r="K60" s="16">
        <f>VLOOKUP(A:A,[1]TDSheet!$A:$P,16,0)</f>
        <v>200</v>
      </c>
      <c r="L60" s="16">
        <f>VLOOKUP(A:A,[1]TDSheet!$A:$Q,17,0)</f>
        <v>150</v>
      </c>
      <c r="M60" s="16">
        <f>VLOOKUP(A:A,[1]TDSheet!$A:$S,19,0)</f>
        <v>0</v>
      </c>
      <c r="N60" s="16">
        <f>VLOOKUP(A:A,[1]TDSheet!$A:$O,15,0)</f>
        <v>0</v>
      </c>
      <c r="O60" s="16"/>
      <c r="P60" s="16"/>
      <c r="Q60" s="16"/>
      <c r="R60" s="16">
        <f t="shared" si="8"/>
        <v>91.832000000000008</v>
      </c>
      <c r="S60" s="18">
        <v>200</v>
      </c>
      <c r="T60" s="19">
        <f t="shared" si="9"/>
        <v>8.2048632285042249</v>
      </c>
      <c r="U60" s="16">
        <f t="shared" si="10"/>
        <v>2.2156655632023692</v>
      </c>
      <c r="V60" s="16"/>
      <c r="W60" s="16"/>
      <c r="X60" s="16">
        <f>VLOOKUP(A:A,[1]TDSheet!$A:$Y,25,0)</f>
        <v>81.639399999999995</v>
      </c>
      <c r="Y60" s="16">
        <f>VLOOKUP(A:A,[1]TDSheet!$A:$R,18,0)</f>
        <v>86.634600000000006</v>
      </c>
      <c r="Z60" s="16">
        <f>VLOOKUP(A:A,[3]TDSheet!$A:$D,4,0)</f>
        <v>107.83799999999999</v>
      </c>
      <c r="AA60" s="16" t="e">
        <f>VLOOKUP(A:A,[1]TDSheet!$A:$AA,27,0)</f>
        <v>#N/A</v>
      </c>
      <c r="AB60" s="16" t="e">
        <f>VLOOKUP(A:A,[1]TDSheet!$A:$AB,28,0)</f>
        <v>#N/A</v>
      </c>
      <c r="AC60" s="16">
        <f t="shared" si="11"/>
        <v>200</v>
      </c>
      <c r="AD60" s="16"/>
      <c r="AE60" s="16"/>
    </row>
    <row r="61" spans="1:31" s="1" customFormat="1" ht="11.1" customHeight="1" outlineLevel="1" x14ac:dyDescent="0.2">
      <c r="A61" s="8" t="s">
        <v>62</v>
      </c>
      <c r="B61" s="9" t="s">
        <v>8</v>
      </c>
      <c r="C61" s="10">
        <v>59</v>
      </c>
      <c r="D61" s="10">
        <v>1236</v>
      </c>
      <c r="E61" s="10">
        <v>882</v>
      </c>
      <c r="F61" s="10">
        <v>379</v>
      </c>
      <c r="G61" s="1">
        <f>VLOOKUP(A:A,[1]TDSheet!$A:$G,7,0)</f>
        <v>0.28000000000000003</v>
      </c>
      <c r="H61" s="1">
        <f>VLOOKUP(A:A,[1]TDSheet!$A:$H,8,0)</f>
        <v>45</v>
      </c>
      <c r="I61" s="16">
        <f>VLOOKUP(A:A,[2]TDSheet!$A:$F,6,0)</f>
        <v>918</v>
      </c>
      <c r="J61" s="16">
        <f t="shared" si="7"/>
        <v>-36</v>
      </c>
      <c r="K61" s="16">
        <f>VLOOKUP(A:A,[1]TDSheet!$A:$P,16,0)</f>
        <v>120</v>
      </c>
      <c r="L61" s="16">
        <f>VLOOKUP(A:A,[1]TDSheet!$A:$Q,17,0)</f>
        <v>240</v>
      </c>
      <c r="M61" s="16">
        <f>VLOOKUP(A:A,[1]TDSheet!$A:$S,19,0)</f>
        <v>0</v>
      </c>
      <c r="N61" s="16">
        <f>VLOOKUP(A:A,[1]TDSheet!$A:$O,15,0)</f>
        <v>0</v>
      </c>
      <c r="O61" s="16"/>
      <c r="P61" s="16"/>
      <c r="Q61" s="16"/>
      <c r="R61" s="16">
        <f t="shared" si="8"/>
        <v>176.4</v>
      </c>
      <c r="S61" s="18">
        <v>600</v>
      </c>
      <c r="T61" s="19">
        <f t="shared" si="9"/>
        <v>7.5907029478458048</v>
      </c>
      <c r="U61" s="16">
        <f t="shared" si="10"/>
        <v>2.1485260770975056</v>
      </c>
      <c r="V61" s="16"/>
      <c r="W61" s="16"/>
      <c r="X61" s="16">
        <f>VLOOKUP(A:A,[1]TDSheet!$A:$Y,25,0)</f>
        <v>195.6</v>
      </c>
      <c r="Y61" s="16">
        <f>VLOOKUP(A:A,[1]TDSheet!$A:$R,18,0)</f>
        <v>151.19999999999999</v>
      </c>
      <c r="Z61" s="16">
        <f>VLOOKUP(A:A,[3]TDSheet!$A:$D,4,0)</f>
        <v>213</v>
      </c>
      <c r="AA61" s="16" t="str">
        <f>VLOOKUP(A:A,[1]TDSheet!$A:$AA,27,0)</f>
        <v>костик</v>
      </c>
      <c r="AB61" s="16" t="e">
        <f>VLOOKUP(A:A,[1]TDSheet!$A:$AB,28,0)</f>
        <v>#N/A</v>
      </c>
      <c r="AC61" s="16">
        <f t="shared" si="11"/>
        <v>168.00000000000003</v>
      </c>
      <c r="AD61" s="16"/>
      <c r="AE61" s="16"/>
    </row>
    <row r="62" spans="1:31" s="1" customFormat="1" ht="11.1" customHeight="1" outlineLevel="1" x14ac:dyDescent="0.2">
      <c r="A62" s="8" t="s">
        <v>63</v>
      </c>
      <c r="B62" s="9" t="s">
        <v>9</v>
      </c>
      <c r="C62" s="10">
        <v>1.1459999999999999</v>
      </c>
      <c r="D62" s="10">
        <v>147.60400000000001</v>
      </c>
      <c r="E62" s="10">
        <v>80.531999999999996</v>
      </c>
      <c r="F62" s="10">
        <v>66.061000000000007</v>
      </c>
      <c r="G62" s="1">
        <f>VLOOKUP(A:A,[1]TDSheet!$A:$G,7,0)</f>
        <v>1</v>
      </c>
      <c r="H62" s="1">
        <f>VLOOKUP(A:A,[1]TDSheet!$A:$H,8,0)</f>
        <v>45</v>
      </c>
      <c r="I62" s="16">
        <f>VLOOKUP(A:A,[2]TDSheet!$A:$F,6,0)</f>
        <v>79</v>
      </c>
      <c r="J62" s="16">
        <f t="shared" si="7"/>
        <v>1.5319999999999965</v>
      </c>
      <c r="K62" s="16">
        <f>VLOOKUP(A:A,[1]TDSheet!$A:$P,16,0)</f>
        <v>0</v>
      </c>
      <c r="L62" s="16">
        <f>VLOOKUP(A:A,[1]TDSheet!$A:$Q,17,0)</f>
        <v>0</v>
      </c>
      <c r="M62" s="16">
        <f>VLOOKUP(A:A,[1]TDSheet!$A:$S,19,0)</f>
        <v>0</v>
      </c>
      <c r="N62" s="16">
        <f>VLOOKUP(A:A,[1]TDSheet!$A:$O,15,0)</f>
        <v>0</v>
      </c>
      <c r="O62" s="16"/>
      <c r="P62" s="16"/>
      <c r="Q62" s="16"/>
      <c r="R62" s="16">
        <f t="shared" si="8"/>
        <v>16.106400000000001</v>
      </c>
      <c r="S62" s="18">
        <v>40</v>
      </c>
      <c r="T62" s="19">
        <f t="shared" si="9"/>
        <v>6.5850221030149507</v>
      </c>
      <c r="U62" s="16">
        <f t="shared" si="10"/>
        <v>4.1015372771072371</v>
      </c>
      <c r="V62" s="16"/>
      <c r="W62" s="16"/>
      <c r="X62" s="16">
        <f>VLOOKUP(A:A,[1]TDSheet!$A:$Y,25,0)</f>
        <v>15.891</v>
      </c>
      <c r="Y62" s="16">
        <f>VLOOKUP(A:A,[1]TDSheet!$A:$R,18,0)</f>
        <v>11.0276</v>
      </c>
      <c r="Z62" s="16">
        <f>VLOOKUP(A:A,[3]TDSheet!$A:$D,4,0)</f>
        <v>20.803999999999998</v>
      </c>
      <c r="AA62" s="16" t="str">
        <f>VLOOKUP(A:A,[1]TDSheet!$A:$AA,27,0)</f>
        <v>магаз</v>
      </c>
      <c r="AB62" s="16" t="e">
        <f>VLOOKUP(A:A,[1]TDSheet!$A:$AB,28,0)</f>
        <v>#N/A</v>
      </c>
      <c r="AC62" s="16">
        <f t="shared" si="11"/>
        <v>40</v>
      </c>
      <c r="AD62" s="16"/>
      <c r="AE62" s="16"/>
    </row>
    <row r="63" spans="1:31" s="1" customFormat="1" ht="11.1" customHeight="1" outlineLevel="1" x14ac:dyDescent="0.2">
      <c r="A63" s="8" t="s">
        <v>64</v>
      </c>
      <c r="B63" s="9" t="s">
        <v>8</v>
      </c>
      <c r="C63" s="10">
        <v>116</v>
      </c>
      <c r="D63" s="10">
        <v>157</v>
      </c>
      <c r="E63" s="10">
        <v>218</v>
      </c>
      <c r="F63" s="21">
        <v>129</v>
      </c>
      <c r="G63" s="1">
        <f>VLOOKUP(A:A,[1]TDSheet!$A:$G,7,0)</f>
        <v>0.41</v>
      </c>
      <c r="H63" s="1">
        <f>VLOOKUP(A:A,[1]TDSheet!$A:$H,8,0)</f>
        <v>45</v>
      </c>
      <c r="I63" s="16">
        <f>VLOOKUP(A:A,[2]TDSheet!$A:$F,6,0)</f>
        <v>225</v>
      </c>
      <c r="J63" s="16">
        <f t="shared" si="7"/>
        <v>-7</v>
      </c>
      <c r="K63" s="16">
        <f>VLOOKUP(A:A,[1]TDSheet!$A:$P,16,0)</f>
        <v>80</v>
      </c>
      <c r="L63" s="16">
        <f>VLOOKUP(A:A,[1]TDSheet!$A:$Q,17,0)</f>
        <v>100</v>
      </c>
      <c r="M63" s="16">
        <f>VLOOKUP(A:A,[1]TDSheet!$A:$S,19,0)</f>
        <v>0</v>
      </c>
      <c r="N63" s="16">
        <f>VLOOKUP(A:A,[1]TDSheet!$A:$O,15,0)</f>
        <v>0</v>
      </c>
      <c r="O63" s="16"/>
      <c r="P63" s="16"/>
      <c r="Q63" s="16"/>
      <c r="R63" s="16">
        <f t="shared" si="8"/>
        <v>43.6</v>
      </c>
      <c r="S63" s="18">
        <v>50</v>
      </c>
      <c r="T63" s="19">
        <f t="shared" si="9"/>
        <v>8.2339449541284395</v>
      </c>
      <c r="U63" s="16">
        <f t="shared" si="10"/>
        <v>2.9587155963302751</v>
      </c>
      <c r="V63" s="16"/>
      <c r="W63" s="16"/>
      <c r="X63" s="16">
        <f>VLOOKUP(A:A,[1]TDSheet!$A:$Y,25,0)</f>
        <v>51.6</v>
      </c>
      <c r="Y63" s="16">
        <f>VLOOKUP(A:A,[1]TDSheet!$A:$R,18,0)</f>
        <v>45.4</v>
      </c>
      <c r="Z63" s="16">
        <f>VLOOKUP(A:A,[3]TDSheet!$A:$D,4,0)</f>
        <v>30</v>
      </c>
      <c r="AA63" s="16" t="str">
        <f>VLOOKUP(A:A,[1]TDSheet!$A:$AA,27,0)</f>
        <v>костик</v>
      </c>
      <c r="AB63" s="16" t="e">
        <f>VLOOKUP(A:A,[1]TDSheet!$A:$AB,28,0)</f>
        <v>#N/A</v>
      </c>
      <c r="AC63" s="16">
        <f t="shared" si="11"/>
        <v>20.5</v>
      </c>
      <c r="AD63" s="16"/>
      <c r="AE63" s="16"/>
    </row>
    <row r="64" spans="1:31" s="1" customFormat="1" ht="11.1" customHeight="1" outlineLevel="1" x14ac:dyDescent="0.2">
      <c r="A64" s="8" t="s">
        <v>65</v>
      </c>
      <c r="B64" s="9" t="s">
        <v>8</v>
      </c>
      <c r="C64" s="10">
        <v>62</v>
      </c>
      <c r="D64" s="10">
        <v>766</v>
      </c>
      <c r="E64" s="10">
        <v>533</v>
      </c>
      <c r="F64" s="21">
        <v>423</v>
      </c>
      <c r="G64" s="1">
        <f>VLOOKUP(A:A,[1]TDSheet!$A:$G,7,0)</f>
        <v>0.41</v>
      </c>
      <c r="H64" s="1">
        <f>VLOOKUP(A:A,[1]TDSheet!$A:$H,8,0)</f>
        <v>45</v>
      </c>
      <c r="I64" s="16">
        <f>VLOOKUP(A:A,[2]TDSheet!$A:$F,6,0)</f>
        <v>545</v>
      </c>
      <c r="J64" s="16">
        <f t="shared" si="7"/>
        <v>-12</v>
      </c>
      <c r="K64" s="16">
        <f>VLOOKUP(A:A,[1]TDSheet!$A:$P,16,0)</f>
        <v>40</v>
      </c>
      <c r="L64" s="16">
        <f>VLOOKUP(A:A,[1]TDSheet!$A:$Q,17,0)</f>
        <v>150</v>
      </c>
      <c r="M64" s="16">
        <f>VLOOKUP(A:A,[1]TDSheet!$A:$S,19,0)</f>
        <v>0</v>
      </c>
      <c r="N64" s="16">
        <f>VLOOKUP(A:A,[1]TDSheet!$A:$O,15,0)</f>
        <v>0</v>
      </c>
      <c r="O64" s="16"/>
      <c r="P64" s="16"/>
      <c r="Q64" s="16"/>
      <c r="R64" s="16">
        <f t="shared" si="8"/>
        <v>106.6</v>
      </c>
      <c r="S64" s="18">
        <v>250</v>
      </c>
      <c r="T64" s="19">
        <f t="shared" si="9"/>
        <v>8.0956848030018769</v>
      </c>
      <c r="U64" s="16">
        <f t="shared" si="10"/>
        <v>3.9681050656660415</v>
      </c>
      <c r="V64" s="16"/>
      <c r="W64" s="16"/>
      <c r="X64" s="16">
        <f>VLOOKUP(A:A,[1]TDSheet!$A:$Y,25,0)</f>
        <v>124.8</v>
      </c>
      <c r="Y64" s="16">
        <f>VLOOKUP(A:A,[1]TDSheet!$A:$R,18,0)</f>
        <v>100.2</v>
      </c>
      <c r="Z64" s="16">
        <f>VLOOKUP(A:A,[3]TDSheet!$A:$D,4,0)</f>
        <v>153</v>
      </c>
      <c r="AA64" s="16" t="str">
        <f>VLOOKUP(A:A,[1]TDSheet!$A:$AA,27,0)</f>
        <v>магаз</v>
      </c>
      <c r="AB64" s="16" t="e">
        <f>VLOOKUP(A:A,[1]TDSheet!$A:$AB,28,0)</f>
        <v>#N/A</v>
      </c>
      <c r="AC64" s="16">
        <f t="shared" si="11"/>
        <v>102.5</v>
      </c>
      <c r="AD64" s="16"/>
      <c r="AE64" s="16"/>
    </row>
    <row r="65" spans="1:31" s="1" customFormat="1" ht="11.1" customHeight="1" outlineLevel="1" x14ac:dyDescent="0.2">
      <c r="A65" s="8" t="s">
        <v>66</v>
      </c>
      <c r="B65" s="9" t="s">
        <v>9</v>
      </c>
      <c r="C65" s="10">
        <v>37.960999999999999</v>
      </c>
      <c r="D65" s="10">
        <v>73.879000000000005</v>
      </c>
      <c r="E65" s="10">
        <v>62.006999999999998</v>
      </c>
      <c r="F65" s="10">
        <v>49.832999999999998</v>
      </c>
      <c r="G65" s="1">
        <f>VLOOKUP(A:A,[1]TDSheet!$A:$G,7,0)</f>
        <v>1</v>
      </c>
      <c r="H65" s="1">
        <f>VLOOKUP(A:A,[1]TDSheet!$A:$H,8,0)</f>
        <v>60</v>
      </c>
      <c r="I65" s="16">
        <f>VLOOKUP(A:A,[2]TDSheet!$A:$F,6,0)</f>
        <v>59.3</v>
      </c>
      <c r="J65" s="16">
        <f t="shared" si="7"/>
        <v>2.7070000000000007</v>
      </c>
      <c r="K65" s="16">
        <f>VLOOKUP(A:A,[1]TDSheet!$A:$P,16,0)</f>
        <v>0</v>
      </c>
      <c r="L65" s="16">
        <f>VLOOKUP(A:A,[1]TDSheet!$A:$Q,17,0)</f>
        <v>20</v>
      </c>
      <c r="M65" s="16">
        <f>VLOOKUP(A:A,[1]TDSheet!$A:$S,19,0)</f>
        <v>0</v>
      </c>
      <c r="N65" s="16">
        <f>VLOOKUP(A:A,[1]TDSheet!$A:$O,15,0)</f>
        <v>0</v>
      </c>
      <c r="O65" s="16"/>
      <c r="P65" s="16"/>
      <c r="Q65" s="16"/>
      <c r="R65" s="16">
        <f t="shared" si="8"/>
        <v>12.401399999999999</v>
      </c>
      <c r="S65" s="18">
        <v>60</v>
      </c>
      <c r="T65" s="19">
        <f t="shared" si="9"/>
        <v>10.469221216959376</v>
      </c>
      <c r="U65" s="16">
        <f t="shared" si="10"/>
        <v>4.0183366394116797</v>
      </c>
      <c r="V65" s="16"/>
      <c r="W65" s="16"/>
      <c r="X65" s="16">
        <f>VLOOKUP(A:A,[1]TDSheet!$A:$Y,25,0)</f>
        <v>12.993600000000001</v>
      </c>
      <c r="Y65" s="16">
        <f>VLOOKUP(A:A,[1]TDSheet!$A:$R,18,0)</f>
        <v>9.4657999999999998</v>
      </c>
      <c r="Z65" s="16">
        <f>VLOOKUP(A:A,[3]TDSheet!$A:$D,4,0)</f>
        <v>20.18</v>
      </c>
      <c r="AA65" s="16" t="str">
        <f>VLOOKUP(A:A,[1]TDSheet!$A:$AA,27,0)</f>
        <v>костик</v>
      </c>
      <c r="AB65" s="16" t="e">
        <f>VLOOKUP(A:A,[1]TDSheet!$A:$AB,28,0)</f>
        <v>#N/A</v>
      </c>
      <c r="AC65" s="16">
        <f t="shared" si="11"/>
        <v>60</v>
      </c>
      <c r="AD65" s="16"/>
      <c r="AE65" s="16"/>
    </row>
    <row r="66" spans="1:31" s="1" customFormat="1" ht="11.1" customHeight="1" outlineLevel="1" x14ac:dyDescent="0.2">
      <c r="A66" s="8" t="s">
        <v>67</v>
      </c>
      <c r="B66" s="9" t="s">
        <v>8</v>
      </c>
      <c r="C66" s="10">
        <v>111</v>
      </c>
      <c r="D66" s="10">
        <v>395</v>
      </c>
      <c r="E66" s="10">
        <v>334</v>
      </c>
      <c r="F66" s="10">
        <v>161</v>
      </c>
      <c r="G66" s="1">
        <f>VLOOKUP(A:A,[1]TDSheet!$A:$G,7,0)</f>
        <v>0.45</v>
      </c>
      <c r="H66" s="1">
        <f>VLOOKUP(A:A,[1]TDSheet!$A:$H,8,0)</f>
        <v>60</v>
      </c>
      <c r="I66" s="16">
        <f>VLOOKUP(A:A,[2]TDSheet!$A:$F,6,0)</f>
        <v>345</v>
      </c>
      <c r="J66" s="16">
        <f t="shared" si="7"/>
        <v>-11</v>
      </c>
      <c r="K66" s="16">
        <f>VLOOKUP(A:A,[1]TDSheet!$A:$P,16,0)</f>
        <v>0</v>
      </c>
      <c r="L66" s="16">
        <f>VLOOKUP(A:A,[1]TDSheet!$A:$Q,17,0)</f>
        <v>80</v>
      </c>
      <c r="M66" s="16">
        <f>VLOOKUP(A:A,[1]TDSheet!$A:$S,19,0)</f>
        <v>0</v>
      </c>
      <c r="N66" s="16">
        <f>VLOOKUP(A:A,[1]TDSheet!$A:$O,15,0)</f>
        <v>0</v>
      </c>
      <c r="O66" s="16"/>
      <c r="P66" s="16"/>
      <c r="Q66" s="16"/>
      <c r="R66" s="16">
        <f t="shared" si="8"/>
        <v>66.8</v>
      </c>
      <c r="S66" s="18">
        <v>400</v>
      </c>
      <c r="T66" s="19">
        <f t="shared" si="9"/>
        <v>9.5958083832335337</v>
      </c>
      <c r="U66" s="16">
        <f t="shared" si="10"/>
        <v>2.4101796407185629</v>
      </c>
      <c r="V66" s="16"/>
      <c r="W66" s="16"/>
      <c r="X66" s="16">
        <f>VLOOKUP(A:A,[1]TDSheet!$A:$Y,25,0)</f>
        <v>70.400000000000006</v>
      </c>
      <c r="Y66" s="16">
        <f>VLOOKUP(A:A,[1]TDSheet!$A:$R,18,0)</f>
        <v>46.6</v>
      </c>
      <c r="Z66" s="16">
        <f>VLOOKUP(A:A,[3]TDSheet!$A:$D,4,0)</f>
        <v>108</v>
      </c>
      <c r="AA66" s="16" t="str">
        <f>VLOOKUP(A:A,[1]TDSheet!$A:$AA,27,0)</f>
        <v>магаз</v>
      </c>
      <c r="AB66" s="16" t="e">
        <f>VLOOKUP(A:A,[1]TDSheet!$A:$AB,28,0)</f>
        <v>#N/A</v>
      </c>
      <c r="AC66" s="16">
        <f t="shared" si="11"/>
        <v>180</v>
      </c>
      <c r="AD66" s="16"/>
      <c r="AE66" s="16"/>
    </row>
    <row r="67" spans="1:31" s="1" customFormat="1" ht="11.1" customHeight="1" outlineLevel="1" x14ac:dyDescent="0.2">
      <c r="A67" s="8" t="s">
        <v>68</v>
      </c>
      <c r="B67" s="9" t="s">
        <v>9</v>
      </c>
      <c r="C67" s="10">
        <v>8.2089999999999996</v>
      </c>
      <c r="D67" s="10">
        <v>123.259</v>
      </c>
      <c r="E67" s="10">
        <v>50.1</v>
      </c>
      <c r="F67" s="10">
        <v>81.367999999999995</v>
      </c>
      <c r="G67" s="1">
        <f>VLOOKUP(A:A,[1]TDSheet!$A:$G,7,0)</f>
        <v>1</v>
      </c>
      <c r="H67" s="1">
        <f>VLOOKUP(A:A,[1]TDSheet!$A:$H,8,0)</f>
        <v>60</v>
      </c>
      <c r="I67" s="16">
        <f>VLOOKUP(A:A,[2]TDSheet!$A:$F,6,0)</f>
        <v>47.45</v>
      </c>
      <c r="J67" s="16">
        <f t="shared" si="7"/>
        <v>2.6499999999999986</v>
      </c>
      <c r="K67" s="16">
        <f>VLOOKUP(A:A,[1]TDSheet!$A:$P,16,0)</f>
        <v>0</v>
      </c>
      <c r="L67" s="16">
        <f>VLOOKUP(A:A,[1]TDSheet!$A:$Q,17,0)</f>
        <v>0</v>
      </c>
      <c r="M67" s="16">
        <f>VLOOKUP(A:A,[1]TDSheet!$A:$S,19,0)</f>
        <v>0</v>
      </c>
      <c r="N67" s="16">
        <f>VLOOKUP(A:A,[1]TDSheet!$A:$O,15,0)</f>
        <v>0</v>
      </c>
      <c r="O67" s="16"/>
      <c r="P67" s="16"/>
      <c r="Q67" s="16"/>
      <c r="R67" s="16">
        <f t="shared" si="8"/>
        <v>10.02</v>
      </c>
      <c r="S67" s="18">
        <v>20</v>
      </c>
      <c r="T67" s="19">
        <f t="shared" si="9"/>
        <v>10.116566866267465</v>
      </c>
      <c r="U67" s="16">
        <f t="shared" si="10"/>
        <v>8.1205588822355281</v>
      </c>
      <c r="V67" s="16"/>
      <c r="W67" s="16"/>
      <c r="X67" s="16">
        <f>VLOOKUP(A:A,[1]TDSheet!$A:$Y,25,0)</f>
        <v>16.153200000000002</v>
      </c>
      <c r="Y67" s="16">
        <f>VLOOKUP(A:A,[1]TDSheet!$A:$R,18,0)</f>
        <v>8.6611999999999991</v>
      </c>
      <c r="Z67" s="16">
        <f>VLOOKUP(A:A,[3]TDSheet!$A:$D,4,0)</f>
        <v>12.199</v>
      </c>
      <c r="AA67" s="16" t="str">
        <f>VLOOKUP(A:A,[1]TDSheet!$A:$AA,27,0)</f>
        <v>магаз</v>
      </c>
      <c r="AB67" s="16" t="e">
        <f>VLOOKUP(A:A,[1]TDSheet!$A:$AB,28,0)</f>
        <v>#N/A</v>
      </c>
      <c r="AC67" s="16">
        <f t="shared" si="11"/>
        <v>20</v>
      </c>
      <c r="AD67" s="16"/>
      <c r="AE67" s="16"/>
    </row>
    <row r="68" spans="1:31" s="1" customFormat="1" ht="11.1" customHeight="1" outlineLevel="1" x14ac:dyDescent="0.2">
      <c r="A68" s="8" t="s">
        <v>69</v>
      </c>
      <c r="B68" s="9" t="s">
        <v>8</v>
      </c>
      <c r="C68" s="10">
        <v>35</v>
      </c>
      <c r="D68" s="10">
        <v>455</v>
      </c>
      <c r="E68" s="10">
        <v>272</v>
      </c>
      <c r="F68" s="10">
        <v>204</v>
      </c>
      <c r="G68" s="1">
        <f>VLOOKUP(A:A,[1]TDSheet!$A:$G,7,0)</f>
        <v>0.45</v>
      </c>
      <c r="H68" s="1">
        <f>VLOOKUP(A:A,[1]TDSheet!$A:$H,8,0)</f>
        <v>60</v>
      </c>
      <c r="I68" s="16">
        <f>VLOOKUP(A:A,[2]TDSheet!$A:$F,6,0)</f>
        <v>284</v>
      </c>
      <c r="J68" s="16">
        <f t="shared" si="7"/>
        <v>-12</v>
      </c>
      <c r="K68" s="16">
        <f>VLOOKUP(A:A,[1]TDSheet!$A:$P,16,0)</f>
        <v>40</v>
      </c>
      <c r="L68" s="16">
        <f>VLOOKUP(A:A,[1]TDSheet!$A:$Q,17,0)</f>
        <v>80</v>
      </c>
      <c r="M68" s="16">
        <f>VLOOKUP(A:A,[1]TDSheet!$A:$S,19,0)</f>
        <v>0</v>
      </c>
      <c r="N68" s="16">
        <f>VLOOKUP(A:A,[1]TDSheet!$A:$O,15,0)</f>
        <v>0</v>
      </c>
      <c r="O68" s="16"/>
      <c r="P68" s="16"/>
      <c r="Q68" s="16"/>
      <c r="R68" s="16">
        <f t="shared" si="8"/>
        <v>54.4</v>
      </c>
      <c r="S68" s="18">
        <v>200</v>
      </c>
      <c r="T68" s="19">
        <f t="shared" si="9"/>
        <v>9.632352941176471</v>
      </c>
      <c r="U68" s="16">
        <f t="shared" si="10"/>
        <v>3.75</v>
      </c>
      <c r="V68" s="16"/>
      <c r="W68" s="16"/>
      <c r="X68" s="16">
        <f>VLOOKUP(A:A,[1]TDSheet!$A:$Y,25,0)</f>
        <v>68.400000000000006</v>
      </c>
      <c r="Y68" s="16">
        <f>VLOOKUP(A:A,[1]TDSheet!$A:$R,18,0)</f>
        <v>49.2</v>
      </c>
      <c r="Z68" s="16">
        <f>VLOOKUP(A:A,[3]TDSheet!$A:$D,4,0)</f>
        <v>52</v>
      </c>
      <c r="AA68" s="16" t="str">
        <f>VLOOKUP(A:A,[1]TDSheet!$A:$AA,27,0)</f>
        <v>магаз</v>
      </c>
      <c r="AB68" s="16" t="e">
        <f>VLOOKUP(A:A,[1]TDSheet!$A:$AB,28,0)</f>
        <v>#N/A</v>
      </c>
      <c r="AC68" s="16">
        <f t="shared" si="11"/>
        <v>90</v>
      </c>
      <c r="AD68" s="16"/>
      <c r="AE68" s="16"/>
    </row>
    <row r="69" spans="1:31" s="1" customFormat="1" ht="11.1" customHeight="1" outlineLevel="1" x14ac:dyDescent="0.2">
      <c r="A69" s="8" t="s">
        <v>70</v>
      </c>
      <c r="B69" s="9" t="s">
        <v>8</v>
      </c>
      <c r="C69" s="10">
        <v>61</v>
      </c>
      <c r="D69" s="10">
        <v>25</v>
      </c>
      <c r="E69" s="10">
        <v>18</v>
      </c>
      <c r="F69" s="10">
        <v>67</v>
      </c>
      <c r="G69" s="1">
        <f>VLOOKUP(A:A,[1]TDSheet!$A:$G,7,0)</f>
        <v>0.45</v>
      </c>
      <c r="H69" s="1">
        <f>VLOOKUP(A:A,[1]TDSheet!$A:$H,8,0)</f>
        <v>60</v>
      </c>
      <c r="I69" s="16">
        <f>VLOOKUP(A:A,[2]TDSheet!$A:$F,6,0)</f>
        <v>19</v>
      </c>
      <c r="J69" s="16">
        <f t="shared" si="7"/>
        <v>-1</v>
      </c>
      <c r="K69" s="16">
        <f>VLOOKUP(A:A,[1]TDSheet!$A:$P,16,0)</f>
        <v>0</v>
      </c>
      <c r="L69" s="16">
        <f>VLOOKUP(A:A,[1]TDSheet!$A:$Q,17,0)</f>
        <v>0</v>
      </c>
      <c r="M69" s="16">
        <f>VLOOKUP(A:A,[1]TDSheet!$A:$S,19,0)</f>
        <v>0</v>
      </c>
      <c r="N69" s="16">
        <f>VLOOKUP(A:A,[1]TDSheet!$A:$O,15,0)</f>
        <v>0</v>
      </c>
      <c r="O69" s="16"/>
      <c r="P69" s="16"/>
      <c r="Q69" s="16"/>
      <c r="R69" s="16">
        <f t="shared" si="8"/>
        <v>3.6</v>
      </c>
      <c r="S69" s="18"/>
      <c r="T69" s="19">
        <f t="shared" si="9"/>
        <v>18.611111111111111</v>
      </c>
      <c r="U69" s="16">
        <f t="shared" si="10"/>
        <v>18.611111111111111</v>
      </c>
      <c r="V69" s="16"/>
      <c r="W69" s="16"/>
      <c r="X69" s="16">
        <f>VLOOKUP(A:A,[1]TDSheet!$A:$Y,25,0)</f>
        <v>12.2</v>
      </c>
      <c r="Y69" s="16">
        <f>VLOOKUP(A:A,[1]TDSheet!$A:$R,18,0)</f>
        <v>5.6</v>
      </c>
      <c r="Z69" s="16">
        <v>0</v>
      </c>
      <c r="AA69" s="16" t="str">
        <f>VLOOKUP(A:A,[1]TDSheet!$A:$AA,27,0)</f>
        <v>н6евыв</v>
      </c>
      <c r="AB69" s="16" t="e">
        <f>VLOOKUP(A:A,[1]TDSheet!$A:$AB,28,0)</f>
        <v>#N/A</v>
      </c>
      <c r="AC69" s="16">
        <f t="shared" si="11"/>
        <v>0</v>
      </c>
      <c r="AD69" s="16"/>
      <c r="AE69" s="16"/>
    </row>
    <row r="70" spans="1:31" s="1" customFormat="1" ht="11.1" customHeight="1" outlineLevel="1" x14ac:dyDescent="0.2">
      <c r="A70" s="8" t="s">
        <v>71</v>
      </c>
      <c r="B70" s="9" t="s">
        <v>9</v>
      </c>
      <c r="C70" s="10">
        <v>57.052</v>
      </c>
      <c r="D70" s="10">
        <v>197.00800000000001</v>
      </c>
      <c r="E70" s="10">
        <v>139.66499999999999</v>
      </c>
      <c r="F70" s="10">
        <v>114.395</v>
      </c>
      <c r="G70" s="1">
        <f>VLOOKUP(A:A,[1]TDSheet!$A:$G,7,0)</f>
        <v>1</v>
      </c>
      <c r="H70" s="1">
        <f>VLOOKUP(A:A,[1]TDSheet!$A:$H,8,0)</f>
        <v>45</v>
      </c>
      <c r="I70" s="16">
        <f>VLOOKUP(A:A,[2]TDSheet!$A:$F,6,0)</f>
        <v>133</v>
      </c>
      <c r="J70" s="16">
        <f t="shared" si="7"/>
        <v>6.664999999999992</v>
      </c>
      <c r="K70" s="16">
        <f>VLOOKUP(A:A,[1]TDSheet!$A:$P,16,0)</f>
        <v>40</v>
      </c>
      <c r="L70" s="16">
        <f>VLOOKUP(A:A,[1]TDSheet!$A:$Q,17,0)</f>
        <v>50</v>
      </c>
      <c r="M70" s="16">
        <f>VLOOKUP(A:A,[1]TDSheet!$A:$S,19,0)</f>
        <v>0</v>
      </c>
      <c r="N70" s="16">
        <f>VLOOKUP(A:A,[1]TDSheet!$A:$O,15,0)</f>
        <v>0</v>
      </c>
      <c r="O70" s="16"/>
      <c r="P70" s="16"/>
      <c r="Q70" s="16"/>
      <c r="R70" s="16">
        <f t="shared" si="8"/>
        <v>27.933</v>
      </c>
      <c r="S70" s="18">
        <v>50</v>
      </c>
      <c r="T70" s="19">
        <f t="shared" si="9"/>
        <v>9.1073282497404495</v>
      </c>
      <c r="U70" s="16">
        <f t="shared" si="10"/>
        <v>4.0953352665306264</v>
      </c>
      <c r="V70" s="16"/>
      <c r="W70" s="16"/>
      <c r="X70" s="16">
        <f>VLOOKUP(A:A,[1]TDSheet!$A:$Y,25,0)</f>
        <v>33.706200000000003</v>
      </c>
      <c r="Y70" s="16">
        <f>VLOOKUP(A:A,[1]TDSheet!$A:$R,18,0)</f>
        <v>31.240400000000001</v>
      </c>
      <c r="Z70" s="16">
        <f>VLOOKUP(A:A,[3]TDSheet!$A:$D,4,0)</f>
        <v>23.42</v>
      </c>
      <c r="AA70" s="16" t="str">
        <f>VLOOKUP(A:A,[1]TDSheet!$A:$AA,27,0)</f>
        <v>к</v>
      </c>
      <c r="AB70" s="16" t="e">
        <f>VLOOKUP(A:A,[1]TDSheet!$A:$AB,28,0)</f>
        <v>#N/A</v>
      </c>
      <c r="AC70" s="16">
        <f t="shared" si="11"/>
        <v>50</v>
      </c>
      <c r="AD70" s="16"/>
      <c r="AE70" s="16"/>
    </row>
    <row r="71" spans="1:31" s="1" customFormat="1" ht="11.1" customHeight="1" outlineLevel="1" x14ac:dyDescent="0.2">
      <c r="A71" s="8" t="s">
        <v>72</v>
      </c>
      <c r="B71" s="9" t="s">
        <v>8</v>
      </c>
      <c r="C71" s="10">
        <v>65</v>
      </c>
      <c r="D71" s="10">
        <v>331</v>
      </c>
      <c r="E71" s="10">
        <v>191</v>
      </c>
      <c r="F71" s="10">
        <v>195</v>
      </c>
      <c r="G71" s="1">
        <f>VLOOKUP(A:A,[1]TDSheet!$A:$G,7,0)</f>
        <v>0.35</v>
      </c>
      <c r="H71" s="1" t="e">
        <f>VLOOKUP(A:A,[1]TDSheet!$A:$H,8,0)</f>
        <v>#N/A</v>
      </c>
      <c r="I71" s="16">
        <f>VLOOKUP(A:A,[2]TDSheet!$A:$F,6,0)</f>
        <v>202</v>
      </c>
      <c r="J71" s="16">
        <f t="shared" si="7"/>
        <v>-11</v>
      </c>
      <c r="K71" s="16">
        <f>VLOOKUP(A:A,[1]TDSheet!$A:$P,16,0)</f>
        <v>0</v>
      </c>
      <c r="L71" s="16">
        <f>VLOOKUP(A:A,[1]TDSheet!$A:$Q,17,0)</f>
        <v>24</v>
      </c>
      <c r="M71" s="16">
        <f>VLOOKUP(A:A,[1]TDSheet!$A:$S,19,0)</f>
        <v>0</v>
      </c>
      <c r="N71" s="16">
        <f>VLOOKUP(A:A,[1]TDSheet!$A:$O,15,0)</f>
        <v>0</v>
      </c>
      <c r="O71" s="16"/>
      <c r="P71" s="16"/>
      <c r="Q71" s="16"/>
      <c r="R71" s="16">
        <f t="shared" si="8"/>
        <v>38.200000000000003</v>
      </c>
      <c r="S71" s="18">
        <v>120</v>
      </c>
      <c r="T71" s="19">
        <f t="shared" si="9"/>
        <v>8.8743455497382193</v>
      </c>
      <c r="U71" s="16">
        <f t="shared" si="10"/>
        <v>5.1047120418848166</v>
      </c>
      <c r="V71" s="16"/>
      <c r="W71" s="16"/>
      <c r="X71" s="16">
        <f>VLOOKUP(A:A,[1]TDSheet!$A:$Y,25,0)</f>
        <v>11.4</v>
      </c>
      <c r="Y71" s="16">
        <f>VLOOKUP(A:A,[1]TDSheet!$A:$R,18,0)</f>
        <v>32.200000000000003</v>
      </c>
      <c r="Z71" s="16">
        <f>VLOOKUP(A:A,[3]TDSheet!$A:$D,4,0)</f>
        <v>29</v>
      </c>
      <c r="AA71" s="16" t="str">
        <f>VLOOKUP(A:A,[1]TDSheet!$A:$AA,27,0)</f>
        <v>костик</v>
      </c>
      <c r="AB71" s="16" t="e">
        <f>VLOOKUP(A:A,[1]TDSheet!$A:$AB,28,0)</f>
        <v>#N/A</v>
      </c>
      <c r="AC71" s="16">
        <f t="shared" si="11"/>
        <v>42</v>
      </c>
      <c r="AD71" s="16"/>
      <c r="AE71" s="16"/>
    </row>
    <row r="72" spans="1:31" s="1" customFormat="1" ht="11.1" customHeight="1" outlineLevel="1" x14ac:dyDescent="0.2">
      <c r="A72" s="8" t="s">
        <v>73</v>
      </c>
      <c r="B72" s="9" t="s">
        <v>8</v>
      </c>
      <c r="C72" s="10">
        <v>34</v>
      </c>
      <c r="D72" s="10">
        <v>41</v>
      </c>
      <c r="E72" s="10">
        <v>19</v>
      </c>
      <c r="F72" s="10">
        <v>55</v>
      </c>
      <c r="G72" s="1">
        <f>VLOOKUP(A:A,[1]TDSheet!$A:$G,7,0)</f>
        <v>0.8</v>
      </c>
      <c r="H72" s="1">
        <f>VLOOKUP(A:A,[1]TDSheet!$A:$H,8,0)</f>
        <v>60</v>
      </c>
      <c r="I72" s="16">
        <f>VLOOKUP(A:A,[2]TDSheet!$A:$F,6,0)</f>
        <v>20</v>
      </c>
      <c r="J72" s="16">
        <f t="shared" ref="J72:J93" si="12">E72-I72</f>
        <v>-1</v>
      </c>
      <c r="K72" s="16">
        <f>VLOOKUP(A:A,[1]TDSheet!$A:$P,16,0)</f>
        <v>0</v>
      </c>
      <c r="L72" s="16">
        <f>VLOOKUP(A:A,[1]TDSheet!$A:$Q,17,0)</f>
        <v>0</v>
      </c>
      <c r="M72" s="16">
        <f>VLOOKUP(A:A,[1]TDSheet!$A:$S,19,0)</f>
        <v>0</v>
      </c>
      <c r="N72" s="16">
        <f>VLOOKUP(A:A,[1]TDSheet!$A:$O,15,0)</f>
        <v>0</v>
      </c>
      <c r="O72" s="16"/>
      <c r="P72" s="16"/>
      <c r="Q72" s="16"/>
      <c r="R72" s="16">
        <f t="shared" ref="R72:R93" si="13">E72/5</f>
        <v>3.8</v>
      </c>
      <c r="S72" s="18"/>
      <c r="T72" s="19">
        <f t="shared" ref="T72:T93" si="14">(F72+K72+L72+M72+N72+S72)/R72</f>
        <v>14.473684210526317</v>
      </c>
      <c r="U72" s="16">
        <f t="shared" ref="U72:U93" si="15">F72/R72</f>
        <v>14.473684210526317</v>
      </c>
      <c r="V72" s="16"/>
      <c r="W72" s="16"/>
      <c r="X72" s="16">
        <f>VLOOKUP(A:A,[1]TDSheet!$A:$Y,25,0)</f>
        <v>6.4</v>
      </c>
      <c r="Y72" s="16">
        <f>VLOOKUP(A:A,[1]TDSheet!$A:$R,18,0)</f>
        <v>5.2</v>
      </c>
      <c r="Z72" s="16">
        <v>0</v>
      </c>
      <c r="AA72" s="16" t="str">
        <f>VLOOKUP(A:A,[1]TDSheet!$A:$AA,27,0)</f>
        <v>магаз</v>
      </c>
      <c r="AB72" s="16" t="str">
        <f>VLOOKUP(A:A,[1]TDSheet!$A:$AB,28,0)</f>
        <v>???</v>
      </c>
      <c r="AC72" s="16">
        <f t="shared" ref="AC72:AC93" si="16">S72*G72</f>
        <v>0</v>
      </c>
      <c r="AD72" s="16"/>
      <c r="AE72" s="16"/>
    </row>
    <row r="73" spans="1:31" s="1" customFormat="1" ht="11.1" customHeight="1" outlineLevel="1" x14ac:dyDescent="0.2">
      <c r="A73" s="8" t="s">
        <v>74</v>
      </c>
      <c r="B73" s="9" t="s">
        <v>9</v>
      </c>
      <c r="C73" s="10">
        <v>22.748000000000001</v>
      </c>
      <c r="D73" s="10">
        <v>22.86</v>
      </c>
      <c r="E73" s="10">
        <v>29.099</v>
      </c>
      <c r="F73" s="10">
        <v>15.478999999999999</v>
      </c>
      <c r="G73" s="1">
        <f>VLOOKUP(A:A,[1]TDSheet!$A:$G,7,0)</f>
        <v>1</v>
      </c>
      <c r="H73" s="1">
        <f>VLOOKUP(A:A,[1]TDSheet!$A:$H,8,0)</f>
        <v>45</v>
      </c>
      <c r="I73" s="16">
        <f>VLOOKUP(A:A,[2]TDSheet!$A:$F,6,0)</f>
        <v>29</v>
      </c>
      <c r="J73" s="16">
        <f t="shared" si="12"/>
        <v>9.9000000000000199E-2</v>
      </c>
      <c r="K73" s="16">
        <f>VLOOKUP(A:A,[1]TDSheet!$A:$P,16,0)</f>
        <v>10</v>
      </c>
      <c r="L73" s="16">
        <f>VLOOKUP(A:A,[1]TDSheet!$A:$Q,17,0)</f>
        <v>10</v>
      </c>
      <c r="M73" s="16">
        <f>VLOOKUP(A:A,[1]TDSheet!$A:$S,19,0)</f>
        <v>0</v>
      </c>
      <c r="N73" s="16">
        <f>VLOOKUP(A:A,[1]TDSheet!$A:$O,15,0)</f>
        <v>0</v>
      </c>
      <c r="O73" s="16"/>
      <c r="P73" s="16"/>
      <c r="Q73" s="16"/>
      <c r="R73" s="16">
        <f t="shared" si="13"/>
        <v>5.8197999999999999</v>
      </c>
      <c r="S73" s="18">
        <v>20</v>
      </c>
      <c r="T73" s="19">
        <f t="shared" si="14"/>
        <v>9.5328018144953433</v>
      </c>
      <c r="U73" s="16">
        <f t="shared" si="15"/>
        <v>2.6597133922127907</v>
      </c>
      <c r="V73" s="16"/>
      <c r="W73" s="16"/>
      <c r="X73" s="16">
        <f>VLOOKUP(A:A,[1]TDSheet!$A:$Y,25,0)</f>
        <v>6.0430000000000001</v>
      </c>
      <c r="Y73" s="16">
        <f>VLOOKUP(A:A,[1]TDSheet!$A:$R,18,0)</f>
        <v>4.5524000000000004</v>
      </c>
      <c r="Z73" s="16">
        <f>VLOOKUP(A:A,[3]TDSheet!$A:$D,4,0)</f>
        <v>4.1749999999999998</v>
      </c>
      <c r="AA73" s="16" t="str">
        <f>VLOOKUP(A:A,[1]TDSheet!$A:$AA,27,0)</f>
        <v>к</v>
      </c>
      <c r="AB73" s="16" t="e">
        <f>VLOOKUP(A:A,[1]TDSheet!$A:$AB,28,0)</f>
        <v>#N/A</v>
      </c>
      <c r="AC73" s="16">
        <f t="shared" si="16"/>
        <v>20</v>
      </c>
      <c r="AD73" s="16"/>
      <c r="AE73" s="16"/>
    </row>
    <row r="74" spans="1:31" s="1" customFormat="1" ht="11.1" customHeight="1" outlineLevel="1" x14ac:dyDescent="0.2">
      <c r="A74" s="8" t="s">
        <v>75</v>
      </c>
      <c r="B74" s="9" t="s">
        <v>8</v>
      </c>
      <c r="C74" s="10">
        <v>18</v>
      </c>
      <c r="D74" s="10">
        <v>3</v>
      </c>
      <c r="E74" s="10">
        <v>17</v>
      </c>
      <c r="F74" s="10">
        <v>1</v>
      </c>
      <c r="G74" s="1">
        <f>VLOOKUP(A:A,[1]TDSheet!$A:$G,7,0)</f>
        <v>0</v>
      </c>
      <c r="H74" s="1">
        <f>VLOOKUP(A:A,[1]TDSheet!$A:$H,8,0)</f>
        <v>45</v>
      </c>
      <c r="I74" s="16">
        <f>VLOOKUP(A:A,[2]TDSheet!$A:$F,6,0)</f>
        <v>25</v>
      </c>
      <c r="J74" s="16">
        <f t="shared" si="12"/>
        <v>-8</v>
      </c>
      <c r="K74" s="16">
        <f>VLOOKUP(A:A,[1]TDSheet!$A:$P,16,0)</f>
        <v>0</v>
      </c>
      <c r="L74" s="16">
        <f>VLOOKUP(A:A,[1]TDSheet!$A:$Q,17,0)</f>
        <v>0</v>
      </c>
      <c r="M74" s="16">
        <f>VLOOKUP(A:A,[1]TDSheet!$A:$S,19,0)</f>
        <v>0</v>
      </c>
      <c r="N74" s="16">
        <f>VLOOKUP(A:A,[1]TDSheet!$A:$O,15,0)</f>
        <v>0</v>
      </c>
      <c r="O74" s="16"/>
      <c r="P74" s="16"/>
      <c r="Q74" s="16"/>
      <c r="R74" s="16">
        <f t="shared" si="13"/>
        <v>3.4</v>
      </c>
      <c r="S74" s="18"/>
      <c r="T74" s="19">
        <f t="shared" si="14"/>
        <v>0.29411764705882354</v>
      </c>
      <c r="U74" s="16">
        <f t="shared" si="15"/>
        <v>0.29411764705882354</v>
      </c>
      <c r="V74" s="16"/>
      <c r="W74" s="16"/>
      <c r="X74" s="16">
        <f>VLOOKUP(A:A,[1]TDSheet!$A:$Y,25,0)</f>
        <v>8.1999999999999993</v>
      </c>
      <c r="Y74" s="16">
        <f>VLOOKUP(A:A,[1]TDSheet!$A:$R,18,0)</f>
        <v>5.8</v>
      </c>
      <c r="Z74" s="16">
        <f>VLOOKUP(A:A,[3]TDSheet!$A:$D,4,0)</f>
        <v>1</v>
      </c>
      <c r="AA74" s="16" t="str">
        <f>VLOOKUP(A:A,[1]TDSheet!$A:$AA,27,0)</f>
        <v>костик</v>
      </c>
      <c r="AB74" s="16" t="str">
        <f>VLOOKUP(A:A,[1]TDSheet!$A:$AB,28,0)</f>
        <v>вывод</v>
      </c>
      <c r="AC74" s="16">
        <f t="shared" si="16"/>
        <v>0</v>
      </c>
      <c r="AD74" s="16"/>
      <c r="AE74" s="16"/>
    </row>
    <row r="75" spans="1:31" s="1" customFormat="1" ht="11.1" customHeight="1" outlineLevel="1" x14ac:dyDescent="0.2">
      <c r="A75" s="8" t="s">
        <v>76</v>
      </c>
      <c r="B75" s="9" t="s">
        <v>9</v>
      </c>
      <c r="C75" s="10">
        <v>53.304000000000002</v>
      </c>
      <c r="D75" s="10">
        <v>52.98</v>
      </c>
      <c r="E75" s="10">
        <v>56.212000000000003</v>
      </c>
      <c r="F75" s="10">
        <v>17.18</v>
      </c>
      <c r="G75" s="1">
        <f>VLOOKUP(A:A,[1]TDSheet!$A:$G,7,0)</f>
        <v>1</v>
      </c>
      <c r="H75" s="1">
        <f>VLOOKUP(A:A,[1]TDSheet!$A:$H,8,0)</f>
        <v>45</v>
      </c>
      <c r="I75" s="16">
        <f>VLOOKUP(A:A,[2]TDSheet!$A:$F,6,0)</f>
        <v>57.2</v>
      </c>
      <c r="J75" s="16">
        <f t="shared" si="12"/>
        <v>-0.98799999999999955</v>
      </c>
      <c r="K75" s="16">
        <f>VLOOKUP(A:A,[1]TDSheet!$A:$P,16,0)</f>
        <v>30</v>
      </c>
      <c r="L75" s="16">
        <f>VLOOKUP(A:A,[1]TDSheet!$A:$Q,17,0)</f>
        <v>20</v>
      </c>
      <c r="M75" s="16">
        <f>VLOOKUP(A:A,[1]TDSheet!$A:$S,19,0)</f>
        <v>0</v>
      </c>
      <c r="N75" s="16">
        <f>VLOOKUP(A:A,[1]TDSheet!$A:$O,15,0)</f>
        <v>0</v>
      </c>
      <c r="O75" s="16"/>
      <c r="P75" s="16"/>
      <c r="Q75" s="16"/>
      <c r="R75" s="16">
        <f t="shared" si="13"/>
        <v>11.2424</v>
      </c>
      <c r="S75" s="18">
        <v>30</v>
      </c>
      <c r="T75" s="19">
        <f t="shared" si="14"/>
        <v>8.6440617661709247</v>
      </c>
      <c r="U75" s="16">
        <f t="shared" si="15"/>
        <v>1.5281434569131147</v>
      </c>
      <c r="V75" s="16"/>
      <c r="W75" s="16"/>
      <c r="X75" s="16">
        <f>VLOOKUP(A:A,[1]TDSheet!$A:$Y,25,0)</f>
        <v>9.3726000000000003</v>
      </c>
      <c r="Y75" s="16">
        <f>VLOOKUP(A:A,[1]TDSheet!$A:$R,18,0)</f>
        <v>9.7105999999999995</v>
      </c>
      <c r="Z75" s="16">
        <f>VLOOKUP(A:A,[3]TDSheet!$A:$D,4,0)</f>
        <v>14.13</v>
      </c>
      <c r="AA75" s="16" t="str">
        <f>VLOOKUP(A:A,[1]TDSheet!$A:$AA,27,0)</f>
        <v>увел</v>
      </c>
      <c r="AB75" s="16" t="e">
        <f>VLOOKUP(A:A,[1]TDSheet!$A:$AB,28,0)</f>
        <v>#N/A</v>
      </c>
      <c r="AC75" s="16">
        <f t="shared" si="16"/>
        <v>30</v>
      </c>
      <c r="AD75" s="16"/>
      <c r="AE75" s="16"/>
    </row>
    <row r="76" spans="1:31" s="1" customFormat="1" ht="11.1" customHeight="1" outlineLevel="1" x14ac:dyDescent="0.2">
      <c r="A76" s="8" t="s">
        <v>77</v>
      </c>
      <c r="B76" s="9" t="s">
        <v>8</v>
      </c>
      <c r="C76" s="10">
        <v>376</v>
      </c>
      <c r="D76" s="10">
        <v>1804</v>
      </c>
      <c r="E76" s="10">
        <v>1220</v>
      </c>
      <c r="F76" s="10">
        <v>915</v>
      </c>
      <c r="G76" s="1">
        <f>VLOOKUP(A:A,[1]TDSheet!$A:$G,7,0)</f>
        <v>0.28000000000000003</v>
      </c>
      <c r="H76" s="1">
        <f>VLOOKUP(A:A,[1]TDSheet!$A:$H,8,0)</f>
        <v>45</v>
      </c>
      <c r="I76" s="16">
        <f>VLOOKUP(A:A,[2]TDSheet!$A:$F,6,0)</f>
        <v>1268</v>
      </c>
      <c r="J76" s="16">
        <f t="shared" si="12"/>
        <v>-48</v>
      </c>
      <c r="K76" s="16">
        <f>VLOOKUP(A:A,[1]TDSheet!$A:$P,16,0)</f>
        <v>240</v>
      </c>
      <c r="L76" s="16">
        <f>VLOOKUP(A:A,[1]TDSheet!$A:$Q,17,0)</f>
        <v>400</v>
      </c>
      <c r="M76" s="16">
        <f>VLOOKUP(A:A,[1]TDSheet!$A:$S,19,0)</f>
        <v>400</v>
      </c>
      <c r="N76" s="16">
        <f>VLOOKUP(A:A,[1]TDSheet!$A:$O,15,0)</f>
        <v>0</v>
      </c>
      <c r="O76" s="16"/>
      <c r="P76" s="16"/>
      <c r="Q76" s="16"/>
      <c r="R76" s="16">
        <f t="shared" si="13"/>
        <v>244</v>
      </c>
      <c r="S76" s="18">
        <v>400</v>
      </c>
      <c r="T76" s="19">
        <f t="shared" si="14"/>
        <v>9.6516393442622945</v>
      </c>
      <c r="U76" s="16">
        <f t="shared" si="15"/>
        <v>3.75</v>
      </c>
      <c r="V76" s="16"/>
      <c r="W76" s="16"/>
      <c r="X76" s="16">
        <f>VLOOKUP(A:A,[1]TDSheet!$A:$Y,25,0)</f>
        <v>260.60000000000002</v>
      </c>
      <c r="Y76" s="16">
        <f>VLOOKUP(A:A,[1]TDSheet!$A:$R,18,0)</f>
        <v>232.2</v>
      </c>
      <c r="Z76" s="16">
        <f>VLOOKUP(A:A,[3]TDSheet!$A:$D,4,0)</f>
        <v>352</v>
      </c>
      <c r="AA76" s="16" t="e">
        <f>VLOOKUP(A:A,[1]TDSheet!$A:$AA,27,0)</f>
        <v>#N/A</v>
      </c>
      <c r="AB76" s="16" t="e">
        <f>VLOOKUP(A:A,[1]TDSheet!$A:$AB,28,0)</f>
        <v>#N/A</v>
      </c>
      <c r="AC76" s="16">
        <f t="shared" si="16"/>
        <v>112.00000000000001</v>
      </c>
      <c r="AD76" s="16"/>
      <c r="AE76" s="16"/>
    </row>
    <row r="77" spans="1:31" s="1" customFormat="1" ht="11.1" customHeight="1" outlineLevel="1" x14ac:dyDescent="0.2">
      <c r="A77" s="8" t="s">
        <v>78</v>
      </c>
      <c r="B77" s="9" t="s">
        <v>8</v>
      </c>
      <c r="C77" s="10">
        <v>282</v>
      </c>
      <c r="D77" s="10">
        <v>988</v>
      </c>
      <c r="E77" s="10">
        <v>627</v>
      </c>
      <c r="F77" s="10">
        <v>631</v>
      </c>
      <c r="G77" s="1">
        <f>VLOOKUP(A:A,[1]TDSheet!$A:$G,7,0)</f>
        <v>0.28000000000000003</v>
      </c>
      <c r="H77" s="1">
        <f>VLOOKUP(A:A,[1]TDSheet!$A:$H,8,0)</f>
        <v>45</v>
      </c>
      <c r="I77" s="16">
        <f>VLOOKUP(A:A,[2]TDSheet!$A:$F,6,0)</f>
        <v>641</v>
      </c>
      <c r="J77" s="16">
        <f t="shared" si="12"/>
        <v>-14</v>
      </c>
      <c r="K77" s="16">
        <f>VLOOKUP(A:A,[1]TDSheet!$A:$P,16,0)</f>
        <v>0</v>
      </c>
      <c r="L77" s="16">
        <f>VLOOKUP(A:A,[1]TDSheet!$A:$Q,17,0)</f>
        <v>280</v>
      </c>
      <c r="M77" s="16">
        <f>VLOOKUP(A:A,[1]TDSheet!$A:$S,19,0)</f>
        <v>200</v>
      </c>
      <c r="N77" s="16">
        <f>VLOOKUP(A:A,[1]TDSheet!$A:$O,15,0)</f>
        <v>0</v>
      </c>
      <c r="O77" s="16"/>
      <c r="P77" s="16"/>
      <c r="Q77" s="16"/>
      <c r="R77" s="16">
        <f t="shared" si="13"/>
        <v>125.4</v>
      </c>
      <c r="S77" s="18">
        <v>120</v>
      </c>
      <c r="T77" s="19">
        <f t="shared" si="14"/>
        <v>9.8165869218500799</v>
      </c>
      <c r="U77" s="16">
        <f t="shared" si="15"/>
        <v>5.0318979266347688</v>
      </c>
      <c r="V77" s="16"/>
      <c r="W77" s="16"/>
      <c r="X77" s="16">
        <f>VLOOKUP(A:A,[1]TDSheet!$A:$Y,25,0)</f>
        <v>150.19999999999999</v>
      </c>
      <c r="Y77" s="16">
        <f>VLOOKUP(A:A,[1]TDSheet!$A:$R,18,0)</f>
        <v>130.4</v>
      </c>
      <c r="Z77" s="16">
        <f>VLOOKUP(A:A,[3]TDSheet!$A:$D,4,0)</f>
        <v>135</v>
      </c>
      <c r="AA77" s="16" t="e">
        <f>VLOOKUP(A:A,[1]TDSheet!$A:$AA,27,0)</f>
        <v>#N/A</v>
      </c>
      <c r="AB77" s="16" t="e">
        <f>VLOOKUP(A:A,[1]TDSheet!$A:$AB,28,0)</f>
        <v>#N/A</v>
      </c>
      <c r="AC77" s="16">
        <f t="shared" si="16"/>
        <v>33.6</v>
      </c>
      <c r="AD77" s="16"/>
      <c r="AE77" s="16"/>
    </row>
    <row r="78" spans="1:31" s="1" customFormat="1" ht="11.1" customHeight="1" outlineLevel="1" x14ac:dyDescent="0.2">
      <c r="A78" s="8" t="s">
        <v>79</v>
      </c>
      <c r="B78" s="9" t="s">
        <v>8</v>
      </c>
      <c r="C78" s="10">
        <v>582</v>
      </c>
      <c r="D78" s="10">
        <v>3246</v>
      </c>
      <c r="E78" s="10">
        <v>2259</v>
      </c>
      <c r="F78" s="10">
        <v>1504</v>
      </c>
      <c r="G78" s="1">
        <f>VLOOKUP(A:A,[1]TDSheet!$A:$G,7,0)</f>
        <v>0.35</v>
      </c>
      <c r="H78" s="1">
        <f>VLOOKUP(A:A,[1]TDSheet!$A:$H,8,0)</f>
        <v>45</v>
      </c>
      <c r="I78" s="16">
        <f>VLOOKUP(A:A,[2]TDSheet!$A:$F,6,0)</f>
        <v>2315</v>
      </c>
      <c r="J78" s="16">
        <f t="shared" si="12"/>
        <v>-56</v>
      </c>
      <c r="K78" s="16">
        <f>VLOOKUP(A:A,[1]TDSheet!$A:$P,16,0)</f>
        <v>600</v>
      </c>
      <c r="L78" s="16">
        <f>VLOOKUP(A:A,[1]TDSheet!$A:$Q,17,0)</f>
        <v>600</v>
      </c>
      <c r="M78" s="16">
        <f>VLOOKUP(A:A,[1]TDSheet!$A:$S,19,0)</f>
        <v>800</v>
      </c>
      <c r="N78" s="16">
        <f>VLOOKUP(A:A,[1]TDSheet!$A:$O,15,0)</f>
        <v>0</v>
      </c>
      <c r="O78" s="16"/>
      <c r="P78" s="16"/>
      <c r="Q78" s="16"/>
      <c r="R78" s="16">
        <f t="shared" si="13"/>
        <v>451.8</v>
      </c>
      <c r="S78" s="18">
        <v>800</v>
      </c>
      <c r="T78" s="19">
        <f t="shared" si="14"/>
        <v>9.526339088092076</v>
      </c>
      <c r="U78" s="16">
        <f t="shared" si="15"/>
        <v>3.3289065958388666</v>
      </c>
      <c r="V78" s="16"/>
      <c r="W78" s="16"/>
      <c r="X78" s="16">
        <f>VLOOKUP(A:A,[1]TDSheet!$A:$Y,25,0)</f>
        <v>476.8</v>
      </c>
      <c r="Y78" s="16">
        <f>VLOOKUP(A:A,[1]TDSheet!$A:$R,18,0)</f>
        <v>450</v>
      </c>
      <c r="Z78" s="16">
        <f>VLOOKUP(A:A,[3]TDSheet!$A:$D,4,0)</f>
        <v>605</v>
      </c>
      <c r="AA78" s="16">
        <f>VLOOKUP(A:A,[1]TDSheet!$A:$AA,27,0)</f>
        <v>0</v>
      </c>
      <c r="AB78" s="16" t="e">
        <f>VLOOKUP(A:A,[1]TDSheet!$A:$AB,28,0)</f>
        <v>#N/A</v>
      </c>
      <c r="AC78" s="16">
        <f t="shared" si="16"/>
        <v>280</v>
      </c>
      <c r="AD78" s="16"/>
      <c r="AE78" s="16"/>
    </row>
    <row r="79" spans="1:31" s="1" customFormat="1" ht="11.1" customHeight="1" outlineLevel="1" x14ac:dyDescent="0.2">
      <c r="A79" s="8" t="s">
        <v>80</v>
      </c>
      <c r="B79" s="9" t="s">
        <v>8</v>
      </c>
      <c r="C79" s="10">
        <v>1038</v>
      </c>
      <c r="D79" s="10">
        <v>2188</v>
      </c>
      <c r="E79" s="10">
        <v>2118</v>
      </c>
      <c r="F79" s="10">
        <v>1024</v>
      </c>
      <c r="G79" s="1">
        <f>VLOOKUP(A:A,[1]TDSheet!$A:$G,7,0)</f>
        <v>0.28000000000000003</v>
      </c>
      <c r="H79" s="1">
        <f>VLOOKUP(A:A,[1]TDSheet!$A:$H,8,0)</f>
        <v>45</v>
      </c>
      <c r="I79" s="16">
        <f>VLOOKUP(A:A,[2]TDSheet!$A:$F,6,0)</f>
        <v>2203</v>
      </c>
      <c r="J79" s="16">
        <f t="shared" si="12"/>
        <v>-85</v>
      </c>
      <c r="K79" s="16">
        <f>VLOOKUP(A:A,[1]TDSheet!$A:$P,16,0)</f>
        <v>600</v>
      </c>
      <c r="L79" s="16">
        <f>VLOOKUP(A:A,[1]TDSheet!$A:$Q,17,0)</f>
        <v>600</v>
      </c>
      <c r="M79" s="16">
        <f>VLOOKUP(A:A,[1]TDSheet!$A:$S,19,0)</f>
        <v>600</v>
      </c>
      <c r="N79" s="16">
        <f>VLOOKUP(A:A,[1]TDSheet!$A:$O,15,0)</f>
        <v>0</v>
      </c>
      <c r="O79" s="16"/>
      <c r="P79" s="16"/>
      <c r="Q79" s="16"/>
      <c r="R79" s="16">
        <f t="shared" si="13"/>
        <v>423.6</v>
      </c>
      <c r="S79" s="18">
        <v>1200</v>
      </c>
      <c r="T79" s="19">
        <f t="shared" si="14"/>
        <v>9.4995278564683652</v>
      </c>
      <c r="U79" s="16">
        <f t="shared" si="15"/>
        <v>2.417374881964117</v>
      </c>
      <c r="V79" s="16"/>
      <c r="W79" s="16"/>
      <c r="X79" s="16">
        <f>VLOOKUP(A:A,[1]TDSheet!$A:$Y,25,0)</f>
        <v>436.4</v>
      </c>
      <c r="Y79" s="16">
        <f>VLOOKUP(A:A,[1]TDSheet!$A:$R,18,0)</f>
        <v>394</v>
      </c>
      <c r="Z79" s="16">
        <f>VLOOKUP(A:A,[3]TDSheet!$A:$D,4,0)</f>
        <v>621</v>
      </c>
      <c r="AA79" s="16" t="str">
        <f>VLOOKUP(A:A,[1]TDSheet!$A:$AA,27,0)</f>
        <v>???</v>
      </c>
      <c r="AB79" s="16" t="e">
        <f>VLOOKUP(A:A,[1]TDSheet!$A:$AB,28,0)</f>
        <v>#N/A</v>
      </c>
      <c r="AC79" s="16">
        <f t="shared" si="16"/>
        <v>336.00000000000006</v>
      </c>
      <c r="AD79" s="16"/>
      <c r="AE79" s="16"/>
    </row>
    <row r="80" spans="1:31" s="1" customFormat="1" ht="11.1" customHeight="1" outlineLevel="1" x14ac:dyDescent="0.2">
      <c r="A80" s="8" t="s">
        <v>81</v>
      </c>
      <c r="B80" s="9" t="s">
        <v>8</v>
      </c>
      <c r="C80" s="10">
        <v>1238</v>
      </c>
      <c r="D80" s="10">
        <v>9701</v>
      </c>
      <c r="E80" s="10">
        <v>5705</v>
      </c>
      <c r="F80" s="10">
        <v>5122</v>
      </c>
      <c r="G80" s="1">
        <f>VLOOKUP(A:A,[1]TDSheet!$A:$G,7,0)</f>
        <v>0.35</v>
      </c>
      <c r="H80" s="1">
        <f>VLOOKUP(A:A,[1]TDSheet!$A:$H,8,0)</f>
        <v>45</v>
      </c>
      <c r="I80" s="16">
        <f>VLOOKUP(A:A,[2]TDSheet!$A:$F,6,0)</f>
        <v>5822</v>
      </c>
      <c r="J80" s="16">
        <f t="shared" si="12"/>
        <v>-117</v>
      </c>
      <c r="K80" s="16">
        <f>VLOOKUP(A:A,[1]TDSheet!$A:$P,16,0)</f>
        <v>600</v>
      </c>
      <c r="L80" s="16">
        <f>VLOOKUP(A:A,[1]TDSheet!$A:$Q,17,0)</f>
        <v>2000</v>
      </c>
      <c r="M80" s="16">
        <f>VLOOKUP(A:A,[1]TDSheet!$A:$S,19,0)</f>
        <v>1800</v>
      </c>
      <c r="N80" s="20">
        <v>0</v>
      </c>
      <c r="O80" s="16"/>
      <c r="P80" s="16"/>
      <c r="Q80" s="16"/>
      <c r="R80" s="16">
        <f t="shared" si="13"/>
        <v>1141</v>
      </c>
      <c r="S80" s="18">
        <v>1600</v>
      </c>
      <c r="T80" s="19">
        <f t="shared" si="14"/>
        <v>9.7475898334794042</v>
      </c>
      <c r="U80" s="16">
        <f t="shared" si="15"/>
        <v>4.4890446976336547</v>
      </c>
      <c r="V80" s="16"/>
      <c r="W80" s="16"/>
      <c r="X80" s="16">
        <f>VLOOKUP(A:A,[1]TDSheet!$A:$Y,25,0)</f>
        <v>1062.2</v>
      </c>
      <c r="Y80" s="16">
        <f>VLOOKUP(A:A,[1]TDSheet!$A:$R,18,0)</f>
        <v>1123.4000000000001</v>
      </c>
      <c r="Z80" s="16">
        <f>VLOOKUP(A:A,[3]TDSheet!$A:$D,4,0)</f>
        <v>1789</v>
      </c>
      <c r="AA80" s="16">
        <f>VLOOKUP(A:A,[1]TDSheet!$A:$AA,27,0)</f>
        <v>0</v>
      </c>
      <c r="AB80" s="16" t="e">
        <f>VLOOKUP(A:A,[1]TDSheet!$A:$AB,28,0)</f>
        <v>#N/A</v>
      </c>
      <c r="AC80" s="16">
        <f t="shared" si="16"/>
        <v>560</v>
      </c>
      <c r="AD80" s="16"/>
      <c r="AE80" s="16"/>
    </row>
    <row r="81" spans="1:31" s="1" customFormat="1" ht="11.1" customHeight="1" outlineLevel="1" x14ac:dyDescent="0.2">
      <c r="A81" s="8" t="s">
        <v>82</v>
      </c>
      <c r="B81" s="9" t="s">
        <v>8</v>
      </c>
      <c r="C81" s="10">
        <v>543</v>
      </c>
      <c r="D81" s="10">
        <v>670</v>
      </c>
      <c r="E81" s="10">
        <v>751</v>
      </c>
      <c r="F81" s="10">
        <v>433</v>
      </c>
      <c r="G81" s="1">
        <f>VLOOKUP(A:A,[1]TDSheet!$A:$G,7,0)</f>
        <v>0.28000000000000003</v>
      </c>
      <c r="H81" s="1">
        <f>VLOOKUP(A:A,[1]TDSheet!$A:$H,8,0)</f>
        <v>45</v>
      </c>
      <c r="I81" s="16">
        <f>VLOOKUP(A:A,[2]TDSheet!$A:$F,6,0)</f>
        <v>779</v>
      </c>
      <c r="J81" s="16">
        <f t="shared" si="12"/>
        <v>-28</v>
      </c>
      <c r="K81" s="16">
        <f>VLOOKUP(A:A,[1]TDSheet!$A:$P,16,0)</f>
        <v>400</v>
      </c>
      <c r="L81" s="16">
        <f>VLOOKUP(A:A,[1]TDSheet!$A:$Q,17,0)</f>
        <v>320</v>
      </c>
      <c r="M81" s="16">
        <f>VLOOKUP(A:A,[1]TDSheet!$A:$S,19,0)</f>
        <v>200</v>
      </c>
      <c r="N81" s="16">
        <f>VLOOKUP(A:A,[1]TDSheet!$A:$O,15,0)</f>
        <v>0</v>
      </c>
      <c r="O81" s="16"/>
      <c r="P81" s="16"/>
      <c r="Q81" s="16"/>
      <c r="R81" s="16">
        <f t="shared" si="13"/>
        <v>150.19999999999999</v>
      </c>
      <c r="S81" s="18"/>
      <c r="T81" s="19">
        <f t="shared" si="14"/>
        <v>9.0079893475366184</v>
      </c>
      <c r="U81" s="16">
        <f t="shared" si="15"/>
        <v>2.882822902796272</v>
      </c>
      <c r="V81" s="16"/>
      <c r="W81" s="16"/>
      <c r="X81" s="16">
        <f>VLOOKUP(A:A,[1]TDSheet!$A:$Y,25,0)</f>
        <v>145.6</v>
      </c>
      <c r="Y81" s="16">
        <f>VLOOKUP(A:A,[1]TDSheet!$A:$R,18,0)</f>
        <v>153.19999999999999</v>
      </c>
      <c r="Z81" s="16">
        <f>VLOOKUP(A:A,[3]TDSheet!$A:$D,4,0)</f>
        <v>156</v>
      </c>
      <c r="AA81" s="16">
        <f>VLOOKUP(A:A,[1]TDSheet!$A:$AA,27,0)</f>
        <v>0</v>
      </c>
      <c r="AB81" s="16" t="e">
        <f>VLOOKUP(A:A,[1]TDSheet!$A:$AB,28,0)</f>
        <v>#N/A</v>
      </c>
      <c r="AC81" s="16">
        <f t="shared" si="16"/>
        <v>0</v>
      </c>
      <c r="AD81" s="16"/>
      <c r="AE81" s="16"/>
    </row>
    <row r="82" spans="1:31" s="1" customFormat="1" ht="11.1" customHeight="1" outlineLevel="1" x14ac:dyDescent="0.2">
      <c r="A82" s="8" t="s">
        <v>83</v>
      </c>
      <c r="B82" s="9" t="s">
        <v>8</v>
      </c>
      <c r="C82" s="10">
        <v>2129</v>
      </c>
      <c r="D82" s="10">
        <v>9220</v>
      </c>
      <c r="E82" s="10">
        <v>6366</v>
      </c>
      <c r="F82" s="10">
        <v>4854</v>
      </c>
      <c r="G82" s="1">
        <f>VLOOKUP(A:A,[1]TDSheet!$A:$G,7,0)</f>
        <v>0.35</v>
      </c>
      <c r="H82" s="1">
        <f>VLOOKUP(A:A,[1]TDSheet!$A:$H,8,0)</f>
        <v>45</v>
      </c>
      <c r="I82" s="16">
        <f>VLOOKUP(A:A,[2]TDSheet!$A:$F,6,0)</f>
        <v>6494</v>
      </c>
      <c r="J82" s="16">
        <f t="shared" si="12"/>
        <v>-128</v>
      </c>
      <c r="K82" s="16">
        <f>VLOOKUP(A:A,[1]TDSheet!$A:$P,16,0)</f>
        <v>2000</v>
      </c>
      <c r="L82" s="16">
        <f>VLOOKUP(A:A,[1]TDSheet!$A:$Q,17,0)</f>
        <v>2200</v>
      </c>
      <c r="M82" s="16">
        <f>VLOOKUP(A:A,[1]TDSheet!$A:$S,19,0)</f>
        <v>2200</v>
      </c>
      <c r="N82" s="16">
        <f>VLOOKUP(A:A,[1]TDSheet!$A:$O,15,0)</f>
        <v>0</v>
      </c>
      <c r="O82" s="16"/>
      <c r="P82" s="16"/>
      <c r="Q82" s="16"/>
      <c r="R82" s="16">
        <f t="shared" si="13"/>
        <v>1273.2</v>
      </c>
      <c r="S82" s="18">
        <v>1000</v>
      </c>
      <c r="T82" s="19">
        <f t="shared" si="14"/>
        <v>9.6245680175934645</v>
      </c>
      <c r="U82" s="16">
        <f t="shared" si="15"/>
        <v>3.8124410933081996</v>
      </c>
      <c r="V82" s="16"/>
      <c r="W82" s="16"/>
      <c r="X82" s="16">
        <f>VLOOKUP(A:A,[1]TDSheet!$A:$Y,25,0)</f>
        <v>1129</v>
      </c>
      <c r="Y82" s="16">
        <f>VLOOKUP(A:A,[1]TDSheet!$A:$R,18,0)</f>
        <v>1311.2</v>
      </c>
      <c r="Z82" s="16">
        <f>VLOOKUP(A:A,[3]TDSheet!$A:$D,4,0)</f>
        <v>1941</v>
      </c>
      <c r="AA82" s="16" t="str">
        <f>VLOOKUP(A:A,[1]TDSheet!$A:$AA,27,0)</f>
        <v>м1200</v>
      </c>
      <c r="AB82" s="16" t="e">
        <f>VLOOKUP(A:A,[1]TDSheet!$A:$AB,28,0)</f>
        <v>#N/A</v>
      </c>
      <c r="AC82" s="16">
        <f t="shared" si="16"/>
        <v>350</v>
      </c>
      <c r="AD82" s="16"/>
      <c r="AE82" s="16"/>
    </row>
    <row r="83" spans="1:31" s="1" customFormat="1" ht="11.1" customHeight="1" outlineLevel="1" x14ac:dyDescent="0.2">
      <c r="A83" s="8" t="s">
        <v>84</v>
      </c>
      <c r="B83" s="9" t="s">
        <v>8</v>
      </c>
      <c r="C83" s="10">
        <v>887</v>
      </c>
      <c r="D83" s="10">
        <v>1431</v>
      </c>
      <c r="E83" s="10">
        <v>1406</v>
      </c>
      <c r="F83" s="10">
        <v>891</v>
      </c>
      <c r="G83" s="1">
        <f>VLOOKUP(A:A,[1]TDSheet!$A:$G,7,0)</f>
        <v>0.41</v>
      </c>
      <c r="H83" s="1">
        <f>VLOOKUP(A:A,[1]TDSheet!$A:$H,8,0)</f>
        <v>45</v>
      </c>
      <c r="I83" s="16">
        <f>VLOOKUP(A:A,[2]TDSheet!$A:$F,6,0)</f>
        <v>1431</v>
      </c>
      <c r="J83" s="16">
        <f t="shared" si="12"/>
        <v>-25</v>
      </c>
      <c r="K83" s="16">
        <f>VLOOKUP(A:A,[1]TDSheet!$A:$P,16,0)</f>
        <v>480</v>
      </c>
      <c r="L83" s="16">
        <f>VLOOKUP(A:A,[1]TDSheet!$A:$Q,17,0)</f>
        <v>600</v>
      </c>
      <c r="M83" s="16">
        <f>VLOOKUP(A:A,[1]TDSheet!$A:$S,19,0)</f>
        <v>200</v>
      </c>
      <c r="N83" s="16">
        <f>VLOOKUP(A:A,[1]TDSheet!$A:$O,15,0)</f>
        <v>0</v>
      </c>
      <c r="O83" s="16"/>
      <c r="P83" s="16"/>
      <c r="Q83" s="16"/>
      <c r="R83" s="16">
        <f t="shared" si="13"/>
        <v>281.2</v>
      </c>
      <c r="S83" s="18">
        <v>400</v>
      </c>
      <c r="T83" s="19">
        <f t="shared" si="14"/>
        <v>9.1429587482219059</v>
      </c>
      <c r="U83" s="16">
        <f t="shared" si="15"/>
        <v>3.1685633001422477</v>
      </c>
      <c r="V83" s="16"/>
      <c r="W83" s="16"/>
      <c r="X83" s="16">
        <f>VLOOKUP(A:A,[1]TDSheet!$A:$Y,25,0)</f>
        <v>294.8</v>
      </c>
      <c r="Y83" s="16">
        <f>VLOOKUP(A:A,[1]TDSheet!$A:$R,18,0)</f>
        <v>275</v>
      </c>
      <c r="Z83" s="16">
        <f>VLOOKUP(A:A,[3]TDSheet!$A:$D,4,0)</f>
        <v>334</v>
      </c>
      <c r="AA83" s="16" t="e">
        <f>VLOOKUP(A:A,[1]TDSheet!$A:$AA,27,0)</f>
        <v>#N/A</v>
      </c>
      <c r="AB83" s="16" t="e">
        <f>VLOOKUP(A:A,[1]TDSheet!$A:$AB,28,0)</f>
        <v>#N/A</v>
      </c>
      <c r="AC83" s="16">
        <f t="shared" si="16"/>
        <v>164</v>
      </c>
      <c r="AD83" s="16"/>
      <c r="AE83" s="16"/>
    </row>
    <row r="84" spans="1:31" s="1" customFormat="1" ht="11.1" customHeight="1" outlineLevel="1" x14ac:dyDescent="0.2">
      <c r="A84" s="8" t="s">
        <v>85</v>
      </c>
      <c r="B84" s="9" t="s">
        <v>8</v>
      </c>
      <c r="C84" s="10"/>
      <c r="D84" s="10">
        <v>1073</v>
      </c>
      <c r="E84" s="10">
        <v>320</v>
      </c>
      <c r="F84" s="10">
        <v>580</v>
      </c>
      <c r="G84" s="1">
        <f>VLOOKUP(A:A,[1]TDSheet!$A:$G,7,0)</f>
        <v>0.5</v>
      </c>
      <c r="H84" s="1">
        <f>VLOOKUP(A:A,[1]TDSheet!$A:$H,8,0)</f>
        <v>0.6</v>
      </c>
      <c r="I84" s="16">
        <f>VLOOKUP(A:A,[2]TDSheet!$A:$F,6,0)</f>
        <v>333</v>
      </c>
      <c r="J84" s="16">
        <f t="shared" si="12"/>
        <v>-13</v>
      </c>
      <c r="K84" s="16">
        <f>VLOOKUP(A:A,[1]TDSheet!$A:$P,16,0)</f>
        <v>0</v>
      </c>
      <c r="L84" s="16">
        <f>VLOOKUP(A:A,[1]TDSheet!$A:$Q,17,0)</f>
        <v>0</v>
      </c>
      <c r="M84" s="16">
        <f>VLOOKUP(A:A,[1]TDSheet!$A:$S,19,0)</f>
        <v>0</v>
      </c>
      <c r="N84" s="16">
        <f>VLOOKUP(A:A,[1]TDSheet!$A:$O,15,0)</f>
        <v>0</v>
      </c>
      <c r="O84" s="16"/>
      <c r="P84" s="16"/>
      <c r="Q84" s="16"/>
      <c r="R84" s="16">
        <f t="shared" si="13"/>
        <v>64</v>
      </c>
      <c r="S84" s="18"/>
      <c r="T84" s="19">
        <f t="shared" si="14"/>
        <v>9.0625</v>
      </c>
      <c r="U84" s="16">
        <f t="shared" si="15"/>
        <v>9.0625</v>
      </c>
      <c r="V84" s="16"/>
      <c r="W84" s="16"/>
      <c r="X84" s="16">
        <f>VLOOKUP(A:A,[1]TDSheet!$A:$Y,25,0)</f>
        <v>108</v>
      </c>
      <c r="Y84" s="16">
        <f>VLOOKUP(A:A,[1]TDSheet!$A:$R,18,0)</f>
        <v>62</v>
      </c>
      <c r="Z84" s="16">
        <f>VLOOKUP(A:A,[3]TDSheet!$A:$D,4,0)</f>
        <v>73</v>
      </c>
      <c r="AA84" s="16">
        <f>VLOOKUP(A:A,[1]TDSheet!$A:$AA,27,0)</f>
        <v>0</v>
      </c>
      <c r="AB84" s="16" t="str">
        <f>VLOOKUP(A:A,[1]TDSheet!$A:$AB,28,0)</f>
        <v>кост</v>
      </c>
      <c r="AC84" s="16">
        <f t="shared" si="16"/>
        <v>0</v>
      </c>
      <c r="AD84" s="16"/>
      <c r="AE84" s="16"/>
    </row>
    <row r="85" spans="1:31" s="1" customFormat="1" ht="11.1" customHeight="1" outlineLevel="1" x14ac:dyDescent="0.2">
      <c r="A85" s="8" t="s">
        <v>86</v>
      </c>
      <c r="B85" s="9" t="s">
        <v>8</v>
      </c>
      <c r="C85" s="10">
        <v>2986</v>
      </c>
      <c r="D85" s="10">
        <v>8352</v>
      </c>
      <c r="E85" s="21">
        <v>6172</v>
      </c>
      <c r="F85" s="21">
        <v>4311</v>
      </c>
      <c r="G85" s="1">
        <f>VLOOKUP(A:A,[1]TDSheet!$A:$G,7,0)</f>
        <v>0.41</v>
      </c>
      <c r="H85" s="1">
        <f>VLOOKUP(A:A,[1]TDSheet!$A:$H,8,0)</f>
        <v>45</v>
      </c>
      <c r="I85" s="16">
        <f>VLOOKUP(A:A,[2]TDSheet!$A:$F,6,0)</f>
        <v>5211</v>
      </c>
      <c r="J85" s="16">
        <f t="shared" si="12"/>
        <v>961</v>
      </c>
      <c r="K85" s="16">
        <f>VLOOKUP(A:A,[1]TDSheet!$A:$P,16,0)</f>
        <v>1800</v>
      </c>
      <c r="L85" s="16">
        <f>VLOOKUP(A:A,[1]TDSheet!$A:$Q,17,0)</f>
        <v>2600</v>
      </c>
      <c r="M85" s="16">
        <f>VLOOKUP(A:A,[1]TDSheet!$A:$S,19,0)</f>
        <v>1400</v>
      </c>
      <c r="N85" s="16">
        <f>VLOOKUP(A:A,[1]TDSheet!$A:$O,15,0)</f>
        <v>0</v>
      </c>
      <c r="O85" s="16"/>
      <c r="P85" s="16"/>
      <c r="Q85" s="16"/>
      <c r="R85" s="16">
        <f t="shared" si="13"/>
        <v>1234.4000000000001</v>
      </c>
      <c r="S85" s="18">
        <v>1600</v>
      </c>
      <c r="T85" s="19">
        <f t="shared" si="14"/>
        <v>9.4872002592352551</v>
      </c>
      <c r="U85" s="16">
        <f t="shared" si="15"/>
        <v>3.4923849643551521</v>
      </c>
      <c r="V85" s="16"/>
      <c r="W85" s="16"/>
      <c r="X85" s="16">
        <f>VLOOKUP(A:A,[1]TDSheet!$A:$Y,25,0)</f>
        <v>1346.8</v>
      </c>
      <c r="Y85" s="16">
        <f>VLOOKUP(A:A,[1]TDSheet!$A:$R,18,0)</f>
        <v>1225.4000000000001</v>
      </c>
      <c r="Z85" s="16">
        <f>VLOOKUP(A:A,[3]TDSheet!$A:$D,4,0)</f>
        <v>1596</v>
      </c>
      <c r="AA85" s="16">
        <f>VLOOKUP(A:A,[1]TDSheet!$A:$AA,27,0)</f>
        <v>0</v>
      </c>
      <c r="AB85" s="16" t="e">
        <f>VLOOKUP(A:A,[1]TDSheet!$A:$AB,28,0)</f>
        <v>#N/A</v>
      </c>
      <c r="AC85" s="16">
        <f t="shared" si="16"/>
        <v>656</v>
      </c>
      <c r="AD85" s="16"/>
      <c r="AE85" s="16"/>
    </row>
    <row r="86" spans="1:31" s="1" customFormat="1" ht="11.1" customHeight="1" outlineLevel="1" x14ac:dyDescent="0.2">
      <c r="A86" s="8" t="s">
        <v>87</v>
      </c>
      <c r="B86" s="9" t="s">
        <v>8</v>
      </c>
      <c r="C86" s="10">
        <v>693</v>
      </c>
      <c r="D86" s="10">
        <v>2820</v>
      </c>
      <c r="E86" s="10">
        <v>2127</v>
      </c>
      <c r="F86" s="10">
        <v>1328</v>
      </c>
      <c r="G86" s="1">
        <f>VLOOKUP(A:A,[1]TDSheet!$A:$G,7,0)</f>
        <v>0.41</v>
      </c>
      <c r="H86" s="1">
        <f>VLOOKUP(A:A,[1]TDSheet!$A:$H,8,0)</f>
        <v>45</v>
      </c>
      <c r="I86" s="16">
        <f>VLOOKUP(A:A,[2]TDSheet!$A:$F,6,0)</f>
        <v>2181</v>
      </c>
      <c r="J86" s="16">
        <f t="shared" si="12"/>
        <v>-54</v>
      </c>
      <c r="K86" s="16">
        <f>VLOOKUP(A:A,[1]TDSheet!$A:$P,16,0)</f>
        <v>250</v>
      </c>
      <c r="L86" s="16">
        <f>VLOOKUP(A:A,[1]TDSheet!$A:$Q,17,0)</f>
        <v>650</v>
      </c>
      <c r="M86" s="16">
        <f>VLOOKUP(A:A,[1]TDSheet!$A:$S,19,0)</f>
        <v>500</v>
      </c>
      <c r="N86" s="16">
        <f>VLOOKUP(A:A,[1]TDSheet!$A:$O,15,0)</f>
        <v>0</v>
      </c>
      <c r="O86" s="16"/>
      <c r="P86" s="16"/>
      <c r="Q86" s="16"/>
      <c r="R86" s="16">
        <f t="shared" si="13"/>
        <v>425.4</v>
      </c>
      <c r="S86" s="18">
        <v>1200</v>
      </c>
      <c r="T86" s="19">
        <f t="shared" si="14"/>
        <v>9.2336624353549599</v>
      </c>
      <c r="U86" s="16">
        <f t="shared" si="15"/>
        <v>3.1217677480018806</v>
      </c>
      <c r="V86" s="16"/>
      <c r="W86" s="16"/>
      <c r="X86" s="16">
        <f>VLOOKUP(A:A,[1]TDSheet!$A:$Y,25,0)</f>
        <v>388.6</v>
      </c>
      <c r="Y86" s="16">
        <f>VLOOKUP(A:A,[1]TDSheet!$A:$R,18,0)</f>
        <v>383.4</v>
      </c>
      <c r="Z86" s="16">
        <f>VLOOKUP(A:A,[3]TDSheet!$A:$D,4,0)</f>
        <v>858</v>
      </c>
      <c r="AA86" s="16" t="e">
        <f>VLOOKUP(A:A,[1]TDSheet!$A:$AA,27,0)</f>
        <v>#N/A</v>
      </c>
      <c r="AB86" s="16" t="e">
        <f>VLOOKUP(A:A,[1]TDSheet!$A:$AB,28,0)</f>
        <v>#N/A</v>
      </c>
      <c r="AC86" s="16">
        <f t="shared" si="16"/>
        <v>491.99999999999994</v>
      </c>
      <c r="AD86" s="16"/>
      <c r="AE86" s="16"/>
    </row>
    <row r="87" spans="1:31" s="1" customFormat="1" ht="11.1" customHeight="1" outlineLevel="1" x14ac:dyDescent="0.2">
      <c r="A87" s="8" t="s">
        <v>90</v>
      </c>
      <c r="B87" s="9" t="s">
        <v>8</v>
      </c>
      <c r="C87" s="10">
        <v>167</v>
      </c>
      <c r="D87" s="10">
        <v>4</v>
      </c>
      <c r="E87" s="10">
        <v>84</v>
      </c>
      <c r="F87" s="10">
        <v>83</v>
      </c>
      <c r="G87" s="1">
        <f>VLOOKUP(A:A,[1]TDSheet!$A:$G,7,0)</f>
        <v>0.5</v>
      </c>
      <c r="H87" s="1" t="e">
        <f>VLOOKUP(A:A,[1]TDSheet!$A:$H,8,0)</f>
        <v>#N/A</v>
      </c>
      <c r="I87" s="16">
        <f>VLOOKUP(A:A,[2]TDSheet!$A:$F,6,0)</f>
        <v>88</v>
      </c>
      <c r="J87" s="16">
        <f t="shared" si="12"/>
        <v>-4</v>
      </c>
      <c r="K87" s="16">
        <f>VLOOKUP(A:A,[1]TDSheet!$A:$P,16,0)</f>
        <v>0</v>
      </c>
      <c r="L87" s="16">
        <f>VLOOKUP(A:A,[1]TDSheet!$A:$Q,17,0)</f>
        <v>0</v>
      </c>
      <c r="M87" s="16">
        <f>VLOOKUP(A:A,[1]TDSheet!$A:$S,19,0)</f>
        <v>0</v>
      </c>
      <c r="N87" s="16">
        <f>VLOOKUP(A:A,[1]TDSheet!$A:$O,15,0)</f>
        <v>0</v>
      </c>
      <c r="O87" s="16"/>
      <c r="P87" s="16"/>
      <c r="Q87" s="16"/>
      <c r="R87" s="16">
        <f t="shared" si="13"/>
        <v>16.8</v>
      </c>
      <c r="S87" s="18">
        <v>40</v>
      </c>
      <c r="T87" s="19">
        <f t="shared" si="14"/>
        <v>7.3214285714285712</v>
      </c>
      <c r="U87" s="16">
        <f t="shared" si="15"/>
        <v>4.9404761904761907</v>
      </c>
      <c r="V87" s="16"/>
      <c r="W87" s="16"/>
      <c r="X87" s="16">
        <f>VLOOKUP(A:A,[1]TDSheet!$A:$Y,25,0)</f>
        <v>3.4</v>
      </c>
      <c r="Y87" s="16">
        <f>VLOOKUP(A:A,[1]TDSheet!$A:$R,18,0)</f>
        <v>15.4</v>
      </c>
      <c r="Z87" s="16">
        <f>VLOOKUP(A:A,[3]TDSheet!$A:$D,4,0)</f>
        <v>6</v>
      </c>
      <c r="AA87" s="16" t="str">
        <f>VLOOKUP(A:A,[1]TDSheet!$A:$AA,27,0)</f>
        <v>увел</v>
      </c>
      <c r="AB87" s="16" t="e">
        <f>VLOOKUP(A:A,[1]TDSheet!$A:$AB,28,0)</f>
        <v>#N/A</v>
      </c>
      <c r="AC87" s="16">
        <f t="shared" si="16"/>
        <v>20</v>
      </c>
      <c r="AD87" s="16"/>
      <c r="AE87" s="16"/>
    </row>
    <row r="88" spans="1:31" s="1" customFormat="1" ht="11.1" customHeight="1" outlineLevel="1" x14ac:dyDescent="0.2">
      <c r="A88" s="8" t="s">
        <v>91</v>
      </c>
      <c r="B88" s="9" t="s">
        <v>8</v>
      </c>
      <c r="C88" s="10"/>
      <c r="D88" s="10">
        <v>80</v>
      </c>
      <c r="E88" s="10">
        <v>0</v>
      </c>
      <c r="F88" s="21">
        <v>80</v>
      </c>
      <c r="G88" s="1">
        <v>0</v>
      </c>
      <c r="H88" s="1" t="e">
        <f>VLOOKUP(A:A,[1]TDSheet!$A:$H,8,0)</f>
        <v>#N/A</v>
      </c>
      <c r="I88" s="16">
        <v>0</v>
      </c>
      <c r="J88" s="16">
        <f t="shared" si="12"/>
        <v>0</v>
      </c>
      <c r="K88" s="16">
        <v>0</v>
      </c>
      <c r="L88" s="16">
        <v>0</v>
      </c>
      <c r="M88" s="16">
        <v>0</v>
      </c>
      <c r="N88" s="16">
        <v>0</v>
      </c>
      <c r="O88" s="16"/>
      <c r="P88" s="16"/>
      <c r="Q88" s="16"/>
      <c r="R88" s="16">
        <f t="shared" si="13"/>
        <v>0</v>
      </c>
      <c r="S88" s="18"/>
      <c r="T88" s="19" t="e">
        <f t="shared" si="14"/>
        <v>#DIV/0!</v>
      </c>
      <c r="U88" s="16" t="e">
        <f t="shared" si="15"/>
        <v>#DIV/0!</v>
      </c>
      <c r="V88" s="16"/>
      <c r="W88" s="16"/>
      <c r="X88" s="16">
        <v>0</v>
      </c>
      <c r="Y88" s="16">
        <v>0</v>
      </c>
      <c r="Z88" s="16">
        <v>0</v>
      </c>
      <c r="AA88" s="16" t="e">
        <f>VLOOKUP(A:A,[1]TDSheet!$A:$AA,27,0)</f>
        <v>#N/A</v>
      </c>
      <c r="AB88" s="16" t="e">
        <f>VLOOKUP(A:A,[1]TDSheet!$A:$AB,28,0)</f>
        <v>#N/A</v>
      </c>
      <c r="AC88" s="16">
        <f t="shared" si="16"/>
        <v>0</v>
      </c>
      <c r="AD88" s="16"/>
      <c r="AE88" s="16"/>
    </row>
    <row r="89" spans="1:31" s="1" customFormat="1" ht="11.1" customHeight="1" outlineLevel="1" x14ac:dyDescent="0.2">
      <c r="A89" s="8" t="s">
        <v>92</v>
      </c>
      <c r="B89" s="9" t="s">
        <v>8</v>
      </c>
      <c r="C89" s="10"/>
      <c r="D89" s="10">
        <v>140</v>
      </c>
      <c r="E89" s="10">
        <v>0</v>
      </c>
      <c r="F89" s="21">
        <v>140</v>
      </c>
      <c r="G89" s="1">
        <v>0</v>
      </c>
      <c r="H89" s="1" t="e">
        <f>VLOOKUP(A:A,[1]TDSheet!$A:$H,8,0)</f>
        <v>#N/A</v>
      </c>
      <c r="I89" s="16">
        <v>0</v>
      </c>
      <c r="J89" s="16">
        <f t="shared" si="12"/>
        <v>0</v>
      </c>
      <c r="K89" s="16">
        <v>0</v>
      </c>
      <c r="L89" s="16">
        <v>0</v>
      </c>
      <c r="M89" s="16">
        <v>0</v>
      </c>
      <c r="N89" s="16">
        <v>0</v>
      </c>
      <c r="O89" s="16"/>
      <c r="P89" s="16"/>
      <c r="Q89" s="16"/>
      <c r="R89" s="16">
        <f t="shared" si="13"/>
        <v>0</v>
      </c>
      <c r="S89" s="18"/>
      <c r="T89" s="19" t="e">
        <f t="shared" si="14"/>
        <v>#DIV/0!</v>
      </c>
      <c r="U89" s="16" t="e">
        <f t="shared" si="15"/>
        <v>#DIV/0!</v>
      </c>
      <c r="V89" s="16"/>
      <c r="W89" s="16"/>
      <c r="X89" s="16">
        <v>0</v>
      </c>
      <c r="Y89" s="16">
        <v>0</v>
      </c>
      <c r="Z89" s="16">
        <v>0</v>
      </c>
      <c r="AA89" s="16" t="e">
        <f>VLOOKUP(A:A,[1]TDSheet!$A:$AA,27,0)</f>
        <v>#N/A</v>
      </c>
      <c r="AB89" s="16" t="e">
        <f>VLOOKUP(A:A,[1]TDSheet!$A:$AB,28,0)</f>
        <v>#N/A</v>
      </c>
      <c r="AC89" s="16">
        <f t="shared" si="16"/>
        <v>0</v>
      </c>
      <c r="AD89" s="16"/>
      <c r="AE89" s="16"/>
    </row>
    <row r="90" spans="1:31" s="1" customFormat="1" ht="11.1" customHeight="1" outlineLevel="1" x14ac:dyDescent="0.2">
      <c r="A90" s="8" t="s">
        <v>93</v>
      </c>
      <c r="B90" s="9" t="s">
        <v>9</v>
      </c>
      <c r="C90" s="10"/>
      <c r="D90" s="10">
        <v>50</v>
      </c>
      <c r="E90" s="10">
        <v>6.101</v>
      </c>
      <c r="F90" s="10">
        <v>43.899000000000001</v>
      </c>
      <c r="G90" s="1">
        <v>0</v>
      </c>
      <c r="H90" s="1" t="e">
        <f>VLOOKUP(A:A,[1]TDSheet!$A:$H,8,0)</f>
        <v>#N/A</v>
      </c>
      <c r="I90" s="16">
        <f>VLOOKUP(A:A,[2]TDSheet!$A:$F,6,0)</f>
        <v>13</v>
      </c>
      <c r="J90" s="16">
        <f t="shared" si="12"/>
        <v>-6.899</v>
      </c>
      <c r="K90" s="16">
        <v>0</v>
      </c>
      <c r="L90" s="16">
        <v>0</v>
      </c>
      <c r="M90" s="16">
        <v>0</v>
      </c>
      <c r="N90" s="16">
        <v>0</v>
      </c>
      <c r="O90" s="16"/>
      <c r="P90" s="16"/>
      <c r="Q90" s="16"/>
      <c r="R90" s="16">
        <f t="shared" si="13"/>
        <v>1.2202</v>
      </c>
      <c r="S90" s="18"/>
      <c r="T90" s="19">
        <f t="shared" si="14"/>
        <v>35.976889034584495</v>
      </c>
      <c r="U90" s="16">
        <f t="shared" si="15"/>
        <v>35.976889034584495</v>
      </c>
      <c r="V90" s="16"/>
      <c r="W90" s="16"/>
      <c r="X90" s="16">
        <v>0</v>
      </c>
      <c r="Y90" s="16">
        <v>0</v>
      </c>
      <c r="Z90" s="16">
        <f>VLOOKUP(A:A,[3]TDSheet!$A:$D,4,0)</f>
        <v>2.0150000000000001</v>
      </c>
      <c r="AA90" s="16" t="e">
        <f>VLOOKUP(A:A,[1]TDSheet!$A:$AA,27,0)</f>
        <v>#N/A</v>
      </c>
      <c r="AB90" s="16" t="e">
        <f>VLOOKUP(A:A,[1]TDSheet!$A:$AB,28,0)</f>
        <v>#N/A</v>
      </c>
      <c r="AC90" s="16">
        <f t="shared" si="16"/>
        <v>0</v>
      </c>
      <c r="AD90" s="16"/>
      <c r="AE90" s="16"/>
    </row>
    <row r="91" spans="1:31" s="1" customFormat="1" ht="11.1" customHeight="1" outlineLevel="1" x14ac:dyDescent="0.2">
      <c r="A91" s="8" t="s">
        <v>94</v>
      </c>
      <c r="B91" s="9" t="s">
        <v>8</v>
      </c>
      <c r="C91" s="10"/>
      <c r="D91" s="10">
        <v>100</v>
      </c>
      <c r="E91" s="10">
        <v>7</v>
      </c>
      <c r="F91" s="10">
        <v>93</v>
      </c>
      <c r="G91" s="1">
        <v>0</v>
      </c>
      <c r="H91" s="1" t="e">
        <f>VLOOKUP(A:A,[1]TDSheet!$A:$H,8,0)</f>
        <v>#N/A</v>
      </c>
      <c r="I91" s="16">
        <f>VLOOKUP(A:A,[2]TDSheet!$A:$F,6,0)</f>
        <v>7</v>
      </c>
      <c r="J91" s="16">
        <f t="shared" si="12"/>
        <v>0</v>
      </c>
      <c r="K91" s="16">
        <v>0</v>
      </c>
      <c r="L91" s="16">
        <v>0</v>
      </c>
      <c r="M91" s="16">
        <v>0</v>
      </c>
      <c r="N91" s="16">
        <v>0</v>
      </c>
      <c r="O91" s="16"/>
      <c r="P91" s="16"/>
      <c r="Q91" s="16"/>
      <c r="R91" s="16">
        <f t="shared" si="13"/>
        <v>1.4</v>
      </c>
      <c r="S91" s="18"/>
      <c r="T91" s="19">
        <f t="shared" si="14"/>
        <v>66.428571428571431</v>
      </c>
      <c r="U91" s="16">
        <f t="shared" si="15"/>
        <v>66.428571428571431</v>
      </c>
      <c r="V91" s="16"/>
      <c r="W91" s="16"/>
      <c r="X91" s="16">
        <v>0</v>
      </c>
      <c r="Y91" s="16">
        <v>0</v>
      </c>
      <c r="Z91" s="16">
        <v>0</v>
      </c>
      <c r="AA91" s="16" t="e">
        <f>VLOOKUP(A:A,[1]TDSheet!$A:$AA,27,0)</f>
        <v>#N/A</v>
      </c>
      <c r="AB91" s="16" t="e">
        <f>VLOOKUP(A:A,[1]TDSheet!$A:$AB,28,0)</f>
        <v>#N/A</v>
      </c>
      <c r="AC91" s="16">
        <f t="shared" si="16"/>
        <v>0</v>
      </c>
      <c r="AD91" s="16"/>
      <c r="AE91" s="16"/>
    </row>
    <row r="92" spans="1:31" s="1" customFormat="1" ht="11.1" customHeight="1" outlineLevel="1" x14ac:dyDescent="0.2">
      <c r="A92" s="8" t="s">
        <v>95</v>
      </c>
      <c r="B92" s="9" t="s">
        <v>8</v>
      </c>
      <c r="C92" s="10">
        <v>244</v>
      </c>
      <c r="D92" s="10">
        <v>1094</v>
      </c>
      <c r="E92" s="21">
        <v>1069</v>
      </c>
      <c r="F92" s="21">
        <v>232</v>
      </c>
      <c r="G92" s="1">
        <f>VLOOKUP(A:A,[1]TDSheet!$A:$G,7,0)</f>
        <v>0</v>
      </c>
      <c r="H92" s="1">
        <f>VLOOKUP(A:A,[1]TDSheet!$A:$H,8,0)</f>
        <v>0</v>
      </c>
      <c r="I92" s="16">
        <f>VLOOKUP(A:A,[2]TDSheet!$A:$F,6,0)</f>
        <v>1109</v>
      </c>
      <c r="J92" s="16">
        <f t="shared" si="12"/>
        <v>-40</v>
      </c>
      <c r="K92" s="16">
        <f>VLOOKUP(A:A,[1]TDSheet!$A:$P,16,0)</f>
        <v>0</v>
      </c>
      <c r="L92" s="16">
        <f>VLOOKUP(A:A,[1]TDSheet!$A:$Q,17,0)</f>
        <v>0</v>
      </c>
      <c r="M92" s="16">
        <f>VLOOKUP(A:A,[1]TDSheet!$A:$S,19,0)</f>
        <v>0</v>
      </c>
      <c r="N92" s="16">
        <v>0</v>
      </c>
      <c r="O92" s="16"/>
      <c r="P92" s="16"/>
      <c r="Q92" s="16"/>
      <c r="R92" s="16">
        <f t="shared" si="13"/>
        <v>213.8</v>
      </c>
      <c r="S92" s="18"/>
      <c r="T92" s="19">
        <f t="shared" si="14"/>
        <v>1.0851262862488307</v>
      </c>
      <c r="U92" s="16">
        <f t="shared" si="15"/>
        <v>1.0851262862488307</v>
      </c>
      <c r="V92" s="16"/>
      <c r="W92" s="16"/>
      <c r="X92" s="16">
        <f>VLOOKUP(A:A,[1]TDSheet!$A:$Y,25,0)</f>
        <v>208.2</v>
      </c>
      <c r="Y92" s="16">
        <f>VLOOKUP(A:A,[1]TDSheet!$A:$R,18,0)</f>
        <v>203</v>
      </c>
      <c r="Z92" s="16">
        <f>VLOOKUP(A:A,[3]TDSheet!$A:$D,4,0)</f>
        <v>242</v>
      </c>
      <c r="AA92" s="16" t="e">
        <f>VLOOKUP(A:A,[1]TDSheet!$A:$AA,27,0)</f>
        <v>#N/A</v>
      </c>
      <c r="AB92" s="16" t="e">
        <f>VLOOKUP(A:A,[1]TDSheet!$A:$AB,28,0)</f>
        <v>#N/A</v>
      </c>
      <c r="AC92" s="16">
        <f t="shared" si="16"/>
        <v>0</v>
      </c>
      <c r="AD92" s="16"/>
      <c r="AE92" s="16"/>
    </row>
    <row r="93" spans="1:31" s="1" customFormat="1" ht="11.1" customHeight="1" outlineLevel="1" x14ac:dyDescent="0.2">
      <c r="A93" s="8" t="s">
        <v>96</v>
      </c>
      <c r="B93" s="9" t="s">
        <v>9</v>
      </c>
      <c r="C93" s="10">
        <v>264.12599999999998</v>
      </c>
      <c r="D93" s="10">
        <v>809.33199999999999</v>
      </c>
      <c r="E93" s="21">
        <v>419.63900000000001</v>
      </c>
      <c r="F93" s="21">
        <v>380.36099999999999</v>
      </c>
      <c r="G93" s="1">
        <f>VLOOKUP(A:A,[1]TDSheet!$A:$G,7,0)</f>
        <v>0</v>
      </c>
      <c r="H93" s="1">
        <f>VLOOKUP(A:A,[1]TDSheet!$A:$H,8,0)</f>
        <v>0</v>
      </c>
      <c r="I93" s="16">
        <f>VLOOKUP(A:A,[2]TDSheet!$A:$F,6,0)</f>
        <v>406.2</v>
      </c>
      <c r="J93" s="16">
        <f t="shared" si="12"/>
        <v>13.439000000000021</v>
      </c>
      <c r="K93" s="16">
        <f>VLOOKUP(A:A,[1]TDSheet!$A:$P,16,0)</f>
        <v>0</v>
      </c>
      <c r="L93" s="16">
        <f>VLOOKUP(A:A,[1]TDSheet!$A:$Q,17,0)</f>
        <v>0</v>
      </c>
      <c r="M93" s="16">
        <f>VLOOKUP(A:A,[1]TDSheet!$A:$S,19,0)</f>
        <v>0</v>
      </c>
      <c r="N93" s="16">
        <f>VLOOKUP(A:A,[1]TDSheet!$A:$O,15,0)</f>
        <v>0</v>
      </c>
      <c r="O93" s="16"/>
      <c r="P93" s="16"/>
      <c r="Q93" s="16"/>
      <c r="R93" s="16">
        <f t="shared" si="13"/>
        <v>83.927800000000005</v>
      </c>
      <c r="S93" s="18"/>
      <c r="T93" s="19">
        <f t="shared" si="14"/>
        <v>4.5320025069166592</v>
      </c>
      <c r="U93" s="16">
        <f t="shared" si="15"/>
        <v>4.5320025069166592</v>
      </c>
      <c r="V93" s="16"/>
      <c r="W93" s="16"/>
      <c r="X93" s="16">
        <f>VLOOKUP(A:A,[1]TDSheet!$A:$Y,25,0)</f>
        <v>93.479600000000005</v>
      </c>
      <c r="Y93" s="16">
        <f>VLOOKUP(A:A,[1]TDSheet!$A:$R,18,0)</f>
        <v>67.082999999999998</v>
      </c>
      <c r="Z93" s="16">
        <f>VLOOKUP(A:A,[3]TDSheet!$A:$D,4,0)</f>
        <v>106.1</v>
      </c>
      <c r="AA93" s="16" t="e">
        <f>VLOOKUP(A:A,[1]TDSheet!$A:$AA,27,0)</f>
        <v>#N/A</v>
      </c>
      <c r="AB93" s="16" t="e">
        <f>VLOOKUP(A:A,[1]TDSheet!$A:$AB,28,0)</f>
        <v>#N/A</v>
      </c>
      <c r="AC93" s="16">
        <f t="shared" si="16"/>
        <v>0</v>
      </c>
      <c r="AD93" s="16"/>
      <c r="AE93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2023-12-19T11:44:35Z</dcterms:modified>
</cp:coreProperties>
</file>