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1" i="1"/>
  <c r="AA92" i="1"/>
  <c r="AA93" i="1"/>
  <c r="AA7" i="1"/>
  <c r="AA6" i="1" s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6" i="1"/>
  <c r="V87" i="1"/>
  <c r="V88" i="1"/>
  <c r="V89" i="1"/>
  <c r="V90" i="1"/>
  <c r="V91" i="1"/>
  <c r="V92" i="1"/>
  <c r="V93" i="1"/>
  <c r="V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7" i="1"/>
  <c r="K8" i="1"/>
  <c r="K9" i="1"/>
  <c r="K10" i="1"/>
  <c r="K11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7" i="1"/>
  <c r="S8" i="1"/>
  <c r="S9" i="1"/>
  <c r="S10" i="1"/>
  <c r="S11" i="1"/>
  <c r="S12" i="1"/>
  <c r="S13" i="1"/>
  <c r="S14" i="1"/>
  <c r="S15" i="1"/>
  <c r="S16" i="1"/>
  <c r="S17" i="1"/>
  <c r="S18" i="1"/>
  <c r="S19" i="1"/>
  <c r="V19" i="1" s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V33" i="1" s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V64" i="1" s="1"/>
  <c r="S65" i="1"/>
  <c r="AD65" i="1" s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V84" i="1" s="1"/>
  <c r="S85" i="1"/>
  <c r="V85" i="1" s="1"/>
  <c r="S86" i="1"/>
  <c r="S87" i="1"/>
  <c r="S88" i="1"/>
  <c r="S89" i="1"/>
  <c r="S90" i="1"/>
  <c r="S91" i="1"/>
  <c r="S92" i="1"/>
  <c r="S93" i="1"/>
  <c r="S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7" i="1"/>
  <c r="AE6" i="1"/>
  <c r="Y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F6" i="1"/>
  <c r="E6" i="1"/>
  <c r="H7" i="1"/>
  <c r="G8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7" i="1"/>
  <c r="T6" i="1" l="1"/>
  <c r="V65" i="1"/>
  <c r="U64" i="1"/>
  <c r="AD6" i="1"/>
  <c r="U33" i="1"/>
  <c r="U19" i="1"/>
  <c r="Z6" i="1"/>
  <c r="M6" i="1"/>
  <c r="L6" i="1"/>
  <c r="K6" i="1"/>
  <c r="S6" i="1"/>
  <c r="J6" i="1"/>
  <c r="I6" i="1"/>
</calcChain>
</file>

<file path=xl/sharedStrings.xml><?xml version="1.0" encoding="utf-8"?>
<sst xmlns="http://schemas.openxmlformats.org/spreadsheetml/2006/main" count="218" uniqueCount="120">
  <si>
    <t>Период: 19.12.2023 - 26.12.2023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</si>
  <si>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</si>
  <si>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</si>
  <si>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</si>
  <si>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</si>
  <si>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</si>
  <si>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</si>
  <si>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</si>
  <si>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</si>
  <si>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</si>
  <si>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</si>
  <si>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</si>
  <si>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</si>
  <si>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</si>
  <si>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</si>
  <si>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</si>
  <si>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</si>
  <si>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</si>
  <si>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</si>
  <si>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</si>
  <si>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</si>
  <si>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</si>
  <si>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</si>
  <si>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</si>
  <si>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</si>
  <si>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</si>
  <si>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</si>
  <si>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</si>
  <si>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</si>
  <si>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</si>
  <si>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</si>
  <si>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</si>
  <si>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</si>
  <si>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</si>
  <si>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</si>
  <si>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</si>
  <si>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</si>
  <si>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</si>
  <si>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 сос п/о в/у 1/360 (1+1) ОСТАНКИНО</t>
  </si>
  <si>
    <t>6158 ВРЕМЯ ОЛИВЬЕ Папа может вар п/о 0.4кг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</si>
  <si>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</si>
  <si>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</si>
  <si>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</si>
  <si>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6225 ИМПЕРСКАЯ И БАЛЫКОВАЯ в/к с/н мгс 1/90  ОСТАНКИНО</t>
  </si>
  <si>
    <t>6227 МОЛОЧНЫЕ ТРАДИЦ. сос п/о мгс 0.6кг LTF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</si>
  <si>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</si>
  <si>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</si>
  <si>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</si>
  <si>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6259 К ЧАЮ Советское наследие вар н/о мгс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</si>
  <si>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</si>
  <si>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</si>
  <si>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</si>
  <si>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</si>
  <si>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</si>
  <si>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</si>
  <si>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</si>
  <si>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</si>
  <si>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</si>
  <si>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</si>
  <si>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</si>
  <si>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</si>
  <si>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</si>
  <si>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</si>
  <si>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</si>
  <si>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</si>
  <si>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</si>
  <si>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</si>
  <si>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</si>
  <si>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</si>
  <si>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</si>
  <si>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</si>
  <si>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</si>
  <si>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</si>
  <si>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</si>
  <si>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</si>
  <si>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</si>
  <si>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6648 СОЧНЫЕ Папа может сар п/о мгс 1*3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</si>
  <si>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</si>
  <si>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</si>
  <si>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</si>
  <si>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</si>
  <si>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</si>
  <si>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</si>
  <si>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</si>
  <si>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</si>
  <si>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</si>
  <si>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</si>
  <si>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</si>
  <si>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</si>
  <si>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6750 МОЛОЧНЫЕ ГОСТ СН сос п/о мгс 0,41 кг 10шт ОСТАНКИНО</t>
  </si>
  <si>
    <t>6751 СЛИВОЧНЫЕ СН сос п/о мгс 0,41кг 10шт.  ОСТАНКИНО</t>
  </si>
  <si>
    <t>6233 БУЖЕНИНА ЗАПЕЧЕННАЯ с/н в/у 1/100 10шт.  ОСТАНКИНО</t>
  </si>
  <si>
    <t>6734 ОСОБАЯ СО ШПИКОМ Коровино (в сетке) 0,5кг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</si>
  <si>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</si>
  <si>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</si>
  <si>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0.41кг_UZ (6087)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</si>
  <si>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</si>
  <si>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</si>
  <si>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</si>
  <si>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</si>
  <si>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</si>
  <si>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</si>
  <si>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</si>
  <si>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</si>
  <si>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</si>
  <si>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</si>
  <si>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</si>
  <si>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</si>
  <si>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</si>
  <si>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</si>
  <si>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27,12-1</t>
  </si>
  <si>
    <t>27,12-2</t>
  </si>
  <si>
    <t>28,12,</t>
  </si>
  <si>
    <t>03,01,</t>
  </si>
  <si>
    <t>15,12,</t>
  </si>
  <si>
    <t>22,12,</t>
  </si>
  <si>
    <t>26,12,</t>
  </si>
  <si>
    <t>7д</t>
  </si>
  <si>
    <t>16т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</si>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</sst>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12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15.12.2023 - 22.12.2023</v>
          </cell>
        </row>
        <row r="3">
          <cell r="O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пр</v>
          </cell>
          <cell r="AB4" t="str">
            <v>комен</v>
          </cell>
          <cell r="AC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21,12,</v>
          </cell>
          <cell r="L5" t="str">
            <v>22,12ц</v>
          </cell>
          <cell r="M5" t="str">
            <v>22,12п</v>
          </cell>
          <cell r="N5" t="str">
            <v>24,12,</v>
          </cell>
          <cell r="O5" t="str">
            <v>27,12-1</v>
          </cell>
          <cell r="P5" t="str">
            <v>27,12-2</v>
          </cell>
          <cell r="Q5" t="str">
            <v>28,12,</v>
          </cell>
          <cell r="R5" t="str">
            <v>доп</v>
          </cell>
          <cell r="T5" t="str">
            <v>29,12,</v>
          </cell>
          <cell r="Y5" t="str">
            <v>08,12,</v>
          </cell>
          <cell r="Z5" t="str">
            <v>15,12,</v>
          </cell>
          <cell r="AA5" t="str">
            <v>22,12,</v>
          </cell>
        </row>
        <row r="6">
          <cell r="E6">
            <v>79717.929000000004</v>
          </cell>
          <cell r="F6">
            <v>31859.333000000002</v>
          </cell>
          <cell r="I6">
            <v>80955.525999999998</v>
          </cell>
          <cell r="J6">
            <v>-1237.5969999999993</v>
          </cell>
          <cell r="K6">
            <v>21174</v>
          </cell>
          <cell r="L6">
            <v>19300</v>
          </cell>
          <cell r="M6">
            <v>2800</v>
          </cell>
          <cell r="N6">
            <v>27180</v>
          </cell>
          <cell r="O6">
            <v>42250</v>
          </cell>
          <cell r="P6">
            <v>1000</v>
          </cell>
          <cell r="Q6">
            <v>1000</v>
          </cell>
          <cell r="R6">
            <v>18600</v>
          </cell>
          <cell r="S6">
            <v>15943.585800000001</v>
          </cell>
          <cell r="T6">
            <v>7800</v>
          </cell>
          <cell r="W6">
            <v>0</v>
          </cell>
          <cell r="X6">
            <v>0</v>
          </cell>
          <cell r="Y6">
            <v>15247.005000000001</v>
          </cell>
          <cell r="Z6">
            <v>14328.712200000005</v>
          </cell>
          <cell r="AA6">
            <v>16933.641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141</v>
          </cell>
          <cell r="D7">
            <v>225</v>
          </cell>
          <cell r="E7">
            <v>230</v>
          </cell>
          <cell r="F7">
            <v>128</v>
          </cell>
          <cell r="G7">
            <v>0.4</v>
          </cell>
          <cell r="H7">
            <v>60</v>
          </cell>
          <cell r="I7">
            <v>238</v>
          </cell>
          <cell r="J7">
            <v>-8</v>
          </cell>
          <cell r="K7">
            <v>80</v>
          </cell>
          <cell r="L7">
            <v>0</v>
          </cell>
          <cell r="M7">
            <v>0</v>
          </cell>
          <cell r="N7">
            <v>40</v>
          </cell>
          <cell r="O7">
            <v>160</v>
          </cell>
          <cell r="S7">
            <v>46</v>
          </cell>
          <cell r="U7">
            <v>8.8695652173913047</v>
          </cell>
          <cell r="V7">
            <v>2.7826086956521738</v>
          </cell>
          <cell r="Y7">
            <v>48.2</v>
          </cell>
          <cell r="Z7">
            <v>46.6</v>
          </cell>
          <cell r="AA7">
            <v>63</v>
          </cell>
          <cell r="AB7">
            <v>0</v>
          </cell>
          <cell r="AC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44.134999999999998</v>
          </cell>
          <cell r="D8">
            <v>173.53</v>
          </cell>
          <cell r="E8">
            <v>129.35599999999999</v>
          </cell>
          <cell r="F8">
            <v>85.338999999999999</v>
          </cell>
          <cell r="G8">
            <v>1</v>
          </cell>
          <cell r="H8" t="e">
            <v>#N/A</v>
          </cell>
          <cell r="I8">
            <v>134</v>
          </cell>
          <cell r="J8">
            <v>-4.6440000000000055</v>
          </cell>
          <cell r="K8">
            <v>50</v>
          </cell>
          <cell r="L8">
            <v>0</v>
          </cell>
          <cell r="M8">
            <v>0</v>
          </cell>
          <cell r="N8">
            <v>50</v>
          </cell>
          <cell r="O8">
            <v>40</v>
          </cell>
          <cell r="S8">
            <v>25.871199999999998</v>
          </cell>
          <cell r="U8">
            <v>8.710032777760599</v>
          </cell>
          <cell r="V8">
            <v>3.2986100374161231</v>
          </cell>
          <cell r="Y8">
            <v>26.862200000000001</v>
          </cell>
          <cell r="Z8">
            <v>30.252400000000002</v>
          </cell>
          <cell r="AA8">
            <v>23.69</v>
          </cell>
          <cell r="AB8" t="e">
            <v>#N/A</v>
          </cell>
          <cell r="AC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930.05700000000002</v>
          </cell>
          <cell r="D9">
            <v>1029.183</v>
          </cell>
          <cell r="E9">
            <v>1513.2550000000001</v>
          </cell>
          <cell r="F9">
            <v>411.404</v>
          </cell>
          <cell r="G9">
            <v>1</v>
          </cell>
          <cell r="H9">
            <v>45</v>
          </cell>
          <cell r="I9">
            <v>1517.26</v>
          </cell>
          <cell r="J9">
            <v>-4.0049999999998818</v>
          </cell>
          <cell r="K9">
            <v>300</v>
          </cell>
          <cell r="L9">
            <v>200</v>
          </cell>
          <cell r="M9">
            <v>0</v>
          </cell>
          <cell r="N9">
            <v>500</v>
          </cell>
          <cell r="O9">
            <v>200</v>
          </cell>
          <cell r="P9">
            <v>1000</v>
          </cell>
          <cell r="R9">
            <v>300</v>
          </cell>
          <cell r="S9">
            <v>302.65100000000001</v>
          </cell>
          <cell r="U9">
            <v>8.6284334100994204</v>
          </cell>
          <cell r="V9">
            <v>1.359334679217977</v>
          </cell>
          <cell r="Y9">
            <v>227.7576</v>
          </cell>
          <cell r="Z9">
            <v>243.5686</v>
          </cell>
          <cell r="AA9">
            <v>198.40199999999999</v>
          </cell>
          <cell r="AB9">
            <v>0</v>
          </cell>
          <cell r="AC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1340.317</v>
          </cell>
          <cell r="D10">
            <v>2103.7890000000002</v>
          </cell>
          <cell r="E10">
            <v>2387.8270000000002</v>
          </cell>
          <cell r="F10">
            <v>1009.064</v>
          </cell>
          <cell r="G10">
            <v>1</v>
          </cell>
          <cell r="H10">
            <v>60</v>
          </cell>
          <cell r="I10">
            <v>2355.4</v>
          </cell>
          <cell r="J10">
            <v>32.427000000000135</v>
          </cell>
          <cell r="K10">
            <v>850</v>
          </cell>
          <cell r="L10">
            <v>1600</v>
          </cell>
          <cell r="M10">
            <v>2150</v>
          </cell>
          <cell r="N10">
            <v>0</v>
          </cell>
          <cell r="O10">
            <v>350</v>
          </cell>
          <cell r="R10">
            <v>1000</v>
          </cell>
          <cell r="S10">
            <v>477.56540000000007</v>
          </cell>
          <cell r="T10">
            <v>500</v>
          </cell>
          <cell r="U10">
            <v>13.524983175079266</v>
          </cell>
          <cell r="V10">
            <v>2.1129336421775946</v>
          </cell>
          <cell r="Y10">
            <v>380.62620000000004</v>
          </cell>
          <cell r="Z10">
            <v>392.09859999999998</v>
          </cell>
          <cell r="AA10">
            <v>589.12099999999998</v>
          </cell>
          <cell r="AB10">
            <v>0</v>
          </cell>
          <cell r="AC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51.24</v>
          </cell>
          <cell r="D11">
            <v>208.19900000000001</v>
          </cell>
          <cell r="E11">
            <v>81.875</v>
          </cell>
          <cell r="F11">
            <v>176.05699999999999</v>
          </cell>
          <cell r="G11">
            <v>1</v>
          </cell>
          <cell r="H11">
            <v>120</v>
          </cell>
          <cell r="I11">
            <v>82.2</v>
          </cell>
          <cell r="J11">
            <v>-0.32500000000000284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S11">
            <v>16.375</v>
          </cell>
          <cell r="U11">
            <v>10.751572519083968</v>
          </cell>
          <cell r="V11">
            <v>10.751572519083968</v>
          </cell>
          <cell r="Y11">
            <v>7.2447999999999997</v>
          </cell>
          <cell r="Z11">
            <v>16.340199999999999</v>
          </cell>
          <cell r="AA11">
            <v>23.832000000000001</v>
          </cell>
          <cell r="AB11">
            <v>0</v>
          </cell>
          <cell r="AC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98.488</v>
          </cell>
          <cell r="D12">
            <v>68.738</v>
          </cell>
          <cell r="E12">
            <v>143.666</v>
          </cell>
          <cell r="F12">
            <v>19.603999999999999</v>
          </cell>
          <cell r="G12">
            <v>1</v>
          </cell>
          <cell r="H12">
            <v>60</v>
          </cell>
          <cell r="I12">
            <v>143.69999999999999</v>
          </cell>
          <cell r="J12">
            <v>-3.3999999999991815E-2</v>
          </cell>
          <cell r="K12">
            <v>30</v>
          </cell>
          <cell r="L12">
            <v>0</v>
          </cell>
          <cell r="M12">
            <v>0</v>
          </cell>
          <cell r="N12">
            <v>120</v>
          </cell>
          <cell r="O12">
            <v>90</v>
          </cell>
          <cell r="S12">
            <v>28.7332</v>
          </cell>
          <cell r="U12">
            <v>9.0349839210390765</v>
          </cell>
          <cell r="V12">
            <v>0.68227694792087201</v>
          </cell>
          <cell r="Y12">
            <v>27.261200000000002</v>
          </cell>
          <cell r="Z12">
            <v>21.8264</v>
          </cell>
          <cell r="AA12">
            <v>20.271000000000001</v>
          </cell>
          <cell r="AB12">
            <v>0</v>
          </cell>
          <cell r="AC12">
            <v>0</v>
          </cell>
        </row>
        <row r="13">
          <cell r="A13" t="str">
            <v>4614 ВЕТЧ.ЛЮБИТЕЛЬСКАЯ п/о _ ОСТАНКИНО</v>
          </cell>
          <cell r="B13" t="str">
            <v>кг</v>
          </cell>
          <cell r="C13">
            <v>200.297</v>
          </cell>
          <cell r="D13">
            <v>179.28800000000001</v>
          </cell>
          <cell r="E13">
            <v>191.083</v>
          </cell>
          <cell r="F13">
            <v>68.224999999999994</v>
          </cell>
          <cell r="G13">
            <v>1</v>
          </cell>
          <cell r="H13">
            <v>60</v>
          </cell>
          <cell r="I13">
            <v>179.8</v>
          </cell>
          <cell r="J13">
            <v>11.282999999999987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300</v>
          </cell>
          <cell r="S13">
            <v>38.2166</v>
          </cell>
          <cell r="U13">
            <v>9.6352108769487614</v>
          </cell>
          <cell r="V13">
            <v>1.7852189886070449</v>
          </cell>
          <cell r="Y13">
            <v>43.957000000000001</v>
          </cell>
          <cell r="Z13">
            <v>22.494199999999999</v>
          </cell>
          <cell r="AA13">
            <v>34.755000000000003</v>
          </cell>
          <cell r="AB13">
            <v>0</v>
          </cell>
          <cell r="AC13">
            <v>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411.95400000000001</v>
          </cell>
          <cell r="D14">
            <v>63.53</v>
          </cell>
          <cell r="E14">
            <v>458.04399999999998</v>
          </cell>
          <cell r="F14">
            <v>5.2789999999999999</v>
          </cell>
          <cell r="G14">
            <v>1</v>
          </cell>
          <cell r="H14">
            <v>60</v>
          </cell>
          <cell r="I14">
            <v>556.53599999999994</v>
          </cell>
          <cell r="J14">
            <v>-98.491999999999962</v>
          </cell>
          <cell r="K14">
            <v>120</v>
          </cell>
          <cell r="L14">
            <v>0</v>
          </cell>
          <cell r="M14">
            <v>0</v>
          </cell>
          <cell r="N14">
            <v>600</v>
          </cell>
          <cell r="O14">
            <v>300</v>
          </cell>
          <cell r="R14">
            <v>200</v>
          </cell>
          <cell r="S14">
            <v>91.608800000000002</v>
          </cell>
          <cell r="T14">
            <v>200</v>
          </cell>
          <cell r="U14">
            <v>13.375123350595139</v>
          </cell>
          <cell r="V14">
            <v>5.7625468295622255E-2</v>
          </cell>
          <cell r="Y14">
            <v>93.952399999999997</v>
          </cell>
          <cell r="Z14">
            <v>80.092200000000005</v>
          </cell>
          <cell r="AA14">
            <v>55.389000000000003</v>
          </cell>
          <cell r="AB14">
            <v>0</v>
          </cell>
          <cell r="AC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936</v>
          </cell>
          <cell r="D15">
            <v>441</v>
          </cell>
          <cell r="E15">
            <v>625</v>
          </cell>
          <cell r="F15">
            <v>722</v>
          </cell>
          <cell r="G15">
            <v>0.25</v>
          </cell>
          <cell r="H15">
            <v>120</v>
          </cell>
          <cell r="I15">
            <v>656</v>
          </cell>
          <cell r="J15">
            <v>-31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800</v>
          </cell>
          <cell r="S15">
            <v>125</v>
          </cell>
          <cell r="T15">
            <v>400</v>
          </cell>
          <cell r="U15">
            <v>15.375999999999999</v>
          </cell>
          <cell r="V15">
            <v>5.7759999999999998</v>
          </cell>
          <cell r="Y15">
            <v>107.8</v>
          </cell>
          <cell r="Z15">
            <v>102.6</v>
          </cell>
          <cell r="AA15">
            <v>188</v>
          </cell>
          <cell r="AB15">
            <v>0</v>
          </cell>
          <cell r="AC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4.5010000000000003</v>
          </cell>
          <cell r="D16">
            <v>61.609000000000002</v>
          </cell>
          <cell r="E16">
            <v>27.861999999999998</v>
          </cell>
          <cell r="F16">
            <v>38.247999999999998</v>
          </cell>
          <cell r="G16">
            <v>1</v>
          </cell>
          <cell r="H16">
            <v>30</v>
          </cell>
          <cell r="I16">
            <v>28.5</v>
          </cell>
          <cell r="J16">
            <v>-0.63800000000000168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30</v>
          </cell>
          <cell r="S16">
            <v>5.5724</v>
          </cell>
          <cell r="U16">
            <v>12.247505563132581</v>
          </cell>
          <cell r="V16">
            <v>6.8638288708635411</v>
          </cell>
          <cell r="Y16">
            <v>5.3315999999999999</v>
          </cell>
          <cell r="Z16">
            <v>8.5960000000000001</v>
          </cell>
          <cell r="AA16">
            <v>0</v>
          </cell>
          <cell r="AB16" t="str">
            <v>увел</v>
          </cell>
          <cell r="AC16">
            <v>0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34.491</v>
          </cell>
          <cell r="D17">
            <v>71.031999999999996</v>
          </cell>
          <cell r="E17">
            <v>74.382000000000005</v>
          </cell>
          <cell r="F17">
            <v>25.206</v>
          </cell>
          <cell r="G17">
            <v>1</v>
          </cell>
          <cell r="H17">
            <v>30</v>
          </cell>
          <cell r="I17">
            <v>79.5</v>
          </cell>
          <cell r="J17">
            <v>-5.117999999999995</v>
          </cell>
          <cell r="K17">
            <v>20</v>
          </cell>
          <cell r="L17">
            <v>0</v>
          </cell>
          <cell r="M17">
            <v>0</v>
          </cell>
          <cell r="N17">
            <v>50</v>
          </cell>
          <cell r="O17">
            <v>40</v>
          </cell>
          <cell r="S17">
            <v>14.8764</v>
          </cell>
          <cell r="U17">
            <v>9.0886235917291831</v>
          </cell>
          <cell r="V17">
            <v>1.6943615390820359</v>
          </cell>
          <cell r="Y17">
            <v>15.140199999999998</v>
          </cell>
          <cell r="Z17">
            <v>14.303000000000001</v>
          </cell>
          <cell r="AA17">
            <v>4.4029999999999996</v>
          </cell>
          <cell r="AB17">
            <v>0</v>
          </cell>
          <cell r="AC17">
            <v>0</v>
          </cell>
        </row>
        <row r="18">
          <cell r="A18" t="str">
            <v>5336 ОСОБАЯ вар п/о  ОСТАНКИНО</v>
          </cell>
          <cell r="B18" t="str">
            <v>кг</v>
          </cell>
          <cell r="C18">
            <v>377.35500000000002</v>
          </cell>
          <cell r="D18">
            <v>167.18899999999999</v>
          </cell>
          <cell r="E18">
            <v>185</v>
          </cell>
          <cell r="F18">
            <v>275</v>
          </cell>
          <cell r="G18">
            <v>1</v>
          </cell>
          <cell r="H18">
            <v>60</v>
          </cell>
          <cell r="I18">
            <v>166.2</v>
          </cell>
          <cell r="J18">
            <v>18.800000000000011</v>
          </cell>
          <cell r="K18">
            <v>0</v>
          </cell>
          <cell r="L18">
            <v>0</v>
          </cell>
          <cell r="M18">
            <v>200</v>
          </cell>
          <cell r="N18">
            <v>0</v>
          </cell>
          <cell r="O18">
            <v>100</v>
          </cell>
          <cell r="S18">
            <v>37</v>
          </cell>
          <cell r="U18">
            <v>15.54054054054054</v>
          </cell>
          <cell r="V18">
            <v>7.4324324324324325</v>
          </cell>
          <cell r="Y18">
            <v>28.037400000000002</v>
          </cell>
          <cell r="Z18">
            <v>20.476400000000002</v>
          </cell>
          <cell r="AA18">
            <v>24.21</v>
          </cell>
          <cell r="AB18" t="str">
            <v>увел</v>
          </cell>
          <cell r="AC18" t="str">
            <v>костик</v>
          </cell>
        </row>
        <row r="19">
          <cell r="A19" t="str">
            <v>5337 ОСОБАЯ СО ШПИКОМ вар п/о  ОСТАНКИНО</v>
          </cell>
          <cell r="B19" t="str">
            <v>кг</v>
          </cell>
          <cell r="C19">
            <v>80.262</v>
          </cell>
          <cell r="D19">
            <v>16.018999999999998</v>
          </cell>
          <cell r="E19">
            <v>40.180999999999997</v>
          </cell>
          <cell r="F19">
            <v>52.332000000000001</v>
          </cell>
          <cell r="G19">
            <v>1</v>
          </cell>
          <cell r="H19">
            <v>60</v>
          </cell>
          <cell r="I19">
            <v>41.3</v>
          </cell>
          <cell r="J19">
            <v>-1.1189999999999998</v>
          </cell>
          <cell r="K19">
            <v>0</v>
          </cell>
          <cell r="L19">
            <v>0</v>
          </cell>
          <cell r="M19">
            <v>0</v>
          </cell>
          <cell r="N19">
            <v>20</v>
          </cell>
          <cell r="S19">
            <v>8.0361999999999991</v>
          </cell>
          <cell r="U19">
            <v>9.0007715089221279</v>
          </cell>
          <cell r="V19">
            <v>6.5120330504467292</v>
          </cell>
          <cell r="Y19">
            <v>12.8536</v>
          </cell>
          <cell r="Z19">
            <v>8.8412000000000006</v>
          </cell>
          <cell r="AA19">
            <v>12.03</v>
          </cell>
          <cell r="AB19">
            <v>0</v>
          </cell>
          <cell r="AC19">
            <v>0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311.66800000000001</v>
          </cell>
          <cell r="D20">
            <v>126.015</v>
          </cell>
          <cell r="E20">
            <v>390.13499999999999</v>
          </cell>
          <cell r="F20">
            <v>26.484000000000002</v>
          </cell>
          <cell r="G20">
            <v>1</v>
          </cell>
          <cell r="H20">
            <v>45</v>
          </cell>
          <cell r="I20">
            <v>400.9</v>
          </cell>
          <cell r="J20">
            <v>-10.764999999999986</v>
          </cell>
          <cell r="K20">
            <v>100</v>
          </cell>
          <cell r="L20">
            <v>100</v>
          </cell>
          <cell r="M20">
            <v>0</v>
          </cell>
          <cell r="N20">
            <v>200</v>
          </cell>
          <cell r="O20">
            <v>450</v>
          </cell>
          <cell r="R20">
            <v>200</v>
          </cell>
          <cell r="S20">
            <v>78.027000000000001</v>
          </cell>
          <cell r="U20">
            <v>11.233085983057148</v>
          </cell>
          <cell r="V20">
            <v>0.33942096966434698</v>
          </cell>
          <cell r="Y20">
            <v>67.368600000000001</v>
          </cell>
          <cell r="Z20">
            <v>55.361800000000002</v>
          </cell>
          <cell r="AA20">
            <v>104.977</v>
          </cell>
          <cell r="AB20" t="str">
            <v>акция</v>
          </cell>
          <cell r="AC20" t="str">
            <v>скидка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1401</v>
          </cell>
          <cell r="D21">
            <v>626</v>
          </cell>
          <cell r="E21">
            <v>942</v>
          </cell>
          <cell r="F21">
            <v>1063</v>
          </cell>
          <cell r="G21">
            <v>0.25</v>
          </cell>
          <cell r="H21">
            <v>120</v>
          </cell>
          <cell r="I21">
            <v>958</v>
          </cell>
          <cell r="J21">
            <v>-16</v>
          </cell>
          <cell r="K21">
            <v>0</v>
          </cell>
          <cell r="L21">
            <v>0</v>
          </cell>
          <cell r="M21">
            <v>0</v>
          </cell>
          <cell r="N21">
            <v>800</v>
          </cell>
          <cell r="O21">
            <v>800</v>
          </cell>
          <cell r="S21">
            <v>188.4</v>
          </cell>
          <cell r="U21">
            <v>14.134819532908704</v>
          </cell>
          <cell r="V21">
            <v>5.6422505307855628</v>
          </cell>
          <cell r="Y21">
            <v>149.80000000000001</v>
          </cell>
          <cell r="Z21">
            <v>145</v>
          </cell>
          <cell r="AA21">
            <v>182</v>
          </cell>
          <cell r="AB21">
            <v>0</v>
          </cell>
          <cell r="AC21" t="str">
            <v>скидка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505.447</v>
          </cell>
          <cell r="D22">
            <v>1098.5909999999999</v>
          </cell>
          <cell r="E22">
            <v>1171.817</v>
          </cell>
          <cell r="F22">
            <v>379.03100000000001</v>
          </cell>
          <cell r="G22">
            <v>1</v>
          </cell>
          <cell r="H22">
            <v>45</v>
          </cell>
          <cell r="I22">
            <v>1193.1479999999999</v>
          </cell>
          <cell r="J22">
            <v>-21.330999999999904</v>
          </cell>
          <cell r="K22">
            <v>350</v>
          </cell>
          <cell r="L22">
            <v>600</v>
          </cell>
          <cell r="M22">
            <v>0</v>
          </cell>
          <cell r="N22">
            <v>200</v>
          </cell>
          <cell r="O22">
            <v>900</v>
          </cell>
          <cell r="Q22">
            <v>200</v>
          </cell>
          <cell r="R22">
            <v>500</v>
          </cell>
          <cell r="S22">
            <v>234.36340000000001</v>
          </cell>
          <cell r="U22">
            <v>11.217754137378105</v>
          </cell>
          <cell r="V22">
            <v>1.6172789778608776</v>
          </cell>
          <cell r="Y22">
            <v>209.14180000000002</v>
          </cell>
          <cell r="Z22">
            <v>220.44839999999999</v>
          </cell>
          <cell r="AA22">
            <v>312.64</v>
          </cell>
          <cell r="AB22" t="str">
            <v>борд</v>
          </cell>
          <cell r="AC22" t="str">
            <v>скидка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729</v>
          </cell>
          <cell r="D23">
            <v>1659</v>
          </cell>
          <cell r="E23">
            <v>1751</v>
          </cell>
          <cell r="F23">
            <v>578</v>
          </cell>
          <cell r="G23">
            <v>0.12</v>
          </cell>
          <cell r="H23">
            <v>60</v>
          </cell>
          <cell r="I23">
            <v>1993</v>
          </cell>
          <cell r="J23">
            <v>-242</v>
          </cell>
          <cell r="K23">
            <v>600</v>
          </cell>
          <cell r="L23">
            <v>0</v>
          </cell>
          <cell r="M23">
            <v>0</v>
          </cell>
          <cell r="N23">
            <v>1400</v>
          </cell>
          <cell r="O23">
            <v>1200</v>
          </cell>
          <cell r="S23">
            <v>350.2</v>
          </cell>
          <cell r="U23">
            <v>10.788121073672187</v>
          </cell>
          <cell r="V23">
            <v>1.650485436893204</v>
          </cell>
          <cell r="Y23">
            <v>328</v>
          </cell>
          <cell r="Z23">
            <v>333.8</v>
          </cell>
          <cell r="AA23">
            <v>251</v>
          </cell>
          <cell r="AB23" t="str">
            <v>яб ак ян</v>
          </cell>
          <cell r="AC23" t="str">
            <v>скидка</v>
          </cell>
        </row>
        <row r="24">
          <cell r="A24" t="str">
            <v>5706 АРОМАТНАЯ Папа может с/к в/у 1/250 8шт.  ОСТАНКИНО</v>
          </cell>
          <cell r="B24" t="str">
            <v>шт</v>
          </cell>
          <cell r="C24">
            <v>1814</v>
          </cell>
          <cell r="D24">
            <v>445</v>
          </cell>
          <cell r="E24">
            <v>979</v>
          </cell>
          <cell r="F24">
            <v>1241</v>
          </cell>
          <cell r="G24">
            <v>0.25</v>
          </cell>
          <cell r="H24">
            <v>120</v>
          </cell>
          <cell r="I24">
            <v>1015</v>
          </cell>
          <cell r="J24">
            <v>-36</v>
          </cell>
          <cell r="K24">
            <v>0</v>
          </cell>
          <cell r="L24">
            <v>0</v>
          </cell>
          <cell r="M24">
            <v>0</v>
          </cell>
          <cell r="N24">
            <v>600</v>
          </cell>
          <cell r="O24">
            <v>800</v>
          </cell>
          <cell r="S24">
            <v>195.8</v>
          </cell>
          <cell r="T24">
            <v>400</v>
          </cell>
          <cell r="U24">
            <v>15.531154239019406</v>
          </cell>
          <cell r="V24">
            <v>6.3381001021450452</v>
          </cell>
          <cell r="Y24">
            <v>154.6</v>
          </cell>
          <cell r="Z24">
            <v>163</v>
          </cell>
          <cell r="AA24">
            <v>274</v>
          </cell>
          <cell r="AB24">
            <v>0</v>
          </cell>
          <cell r="AC24" t="str">
            <v>м1000</v>
          </cell>
        </row>
        <row r="25">
          <cell r="A25" t="str">
            <v>5708 ПОСОЛЬСКАЯ Папа может с/к в/у ОСТАНКИНО</v>
          </cell>
          <cell r="B25" t="str">
            <v>кг</v>
          </cell>
          <cell r="C25">
            <v>301.36700000000002</v>
          </cell>
          <cell r="D25">
            <v>206.32599999999999</v>
          </cell>
          <cell r="E25">
            <v>186.78899999999999</v>
          </cell>
          <cell r="F25">
            <v>315.197</v>
          </cell>
          <cell r="G25">
            <v>1</v>
          </cell>
          <cell r="H25">
            <v>120</v>
          </cell>
          <cell r="I25">
            <v>184.8</v>
          </cell>
          <cell r="J25">
            <v>1.9889999999999759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200</v>
          </cell>
          <cell r="S25">
            <v>37.357799999999997</v>
          </cell>
          <cell r="T25">
            <v>100</v>
          </cell>
          <cell r="U25">
            <v>16.467698847362534</v>
          </cell>
          <cell r="V25">
            <v>8.4372473753807782</v>
          </cell>
          <cell r="Y25">
            <v>46.476399999999998</v>
          </cell>
          <cell r="Z25">
            <v>14.5566</v>
          </cell>
          <cell r="AA25">
            <v>37.137</v>
          </cell>
          <cell r="AB25" t="str">
            <v>увел</v>
          </cell>
          <cell r="AC25" t="str">
            <v>м190</v>
          </cell>
        </row>
        <row r="26">
          <cell r="A26" t="str">
            <v>5820 СЛИВОЧНЫЕ Папа может сос п/о мгс 2*2_45с   ОСТАНКИНО</v>
          </cell>
          <cell r="B26" t="str">
            <v>кг</v>
          </cell>
          <cell r="C26">
            <v>35.406999999999996</v>
          </cell>
          <cell r="D26">
            <v>121.83199999999999</v>
          </cell>
          <cell r="E26">
            <v>87.798000000000002</v>
          </cell>
          <cell r="F26">
            <v>57.231000000000002</v>
          </cell>
          <cell r="G26">
            <v>1</v>
          </cell>
          <cell r="H26">
            <v>45</v>
          </cell>
          <cell r="I26">
            <v>92</v>
          </cell>
          <cell r="J26">
            <v>-4.2019999999999982</v>
          </cell>
          <cell r="K26">
            <v>30</v>
          </cell>
          <cell r="L26">
            <v>0</v>
          </cell>
          <cell r="M26">
            <v>0</v>
          </cell>
          <cell r="N26">
            <v>30</v>
          </cell>
          <cell r="O26">
            <v>20</v>
          </cell>
          <cell r="S26">
            <v>17.5596</v>
          </cell>
          <cell r="U26">
            <v>7.8151552427162345</v>
          </cell>
          <cell r="V26">
            <v>3.2592428073532429</v>
          </cell>
          <cell r="Y26">
            <v>22.537799999999997</v>
          </cell>
          <cell r="Z26">
            <v>20.793600000000001</v>
          </cell>
          <cell r="AA26">
            <v>22.437000000000001</v>
          </cell>
          <cell r="AB26" t="str">
            <v>увел</v>
          </cell>
          <cell r="AC26" t="e">
            <v>#N/A</v>
          </cell>
        </row>
        <row r="27">
          <cell r="A27" t="str">
            <v>5851 ЭКСТРА Папа может вар п/о   ОСТАНКИНО</v>
          </cell>
          <cell r="B27" t="str">
            <v>кг</v>
          </cell>
          <cell r="C27">
            <v>449.42200000000003</v>
          </cell>
          <cell r="D27">
            <v>114.208</v>
          </cell>
          <cell r="E27">
            <v>535.00800000000004</v>
          </cell>
          <cell r="F27">
            <v>21.927</v>
          </cell>
          <cell r="G27">
            <v>1</v>
          </cell>
          <cell r="H27">
            <v>60</v>
          </cell>
          <cell r="I27">
            <v>533</v>
          </cell>
          <cell r="J27">
            <v>2.0080000000000382</v>
          </cell>
          <cell r="K27">
            <v>150</v>
          </cell>
          <cell r="L27">
            <v>0</v>
          </cell>
          <cell r="M27">
            <v>0</v>
          </cell>
          <cell r="N27">
            <v>500</v>
          </cell>
          <cell r="O27">
            <v>600</v>
          </cell>
          <cell r="R27">
            <v>300</v>
          </cell>
          <cell r="S27">
            <v>107.00160000000001</v>
          </cell>
          <cell r="T27">
            <v>200</v>
          </cell>
          <cell r="U27">
            <v>13.756121403792093</v>
          </cell>
          <cell r="V27">
            <v>0.20492216938812127</v>
          </cell>
          <cell r="Y27">
            <v>100.2594</v>
          </cell>
          <cell r="Z27">
            <v>77.214799999999997</v>
          </cell>
          <cell r="AA27">
            <v>165.43100000000001</v>
          </cell>
          <cell r="AB27" t="str">
            <v>акция</v>
          </cell>
          <cell r="AC27" t="str">
            <v>скидка</v>
          </cell>
        </row>
        <row r="28">
          <cell r="A28" t="str">
            <v>5931 ОХОТНИЧЬЯ Папа может с/к в/у 1/220 8шт.   ОСТАНКИНО</v>
          </cell>
          <cell r="B28" t="str">
            <v>шт</v>
          </cell>
          <cell r="C28">
            <v>18</v>
          </cell>
          <cell r="D28">
            <v>818</v>
          </cell>
          <cell r="E28">
            <v>789</v>
          </cell>
          <cell r="F28">
            <v>28</v>
          </cell>
          <cell r="G28">
            <v>0.22</v>
          </cell>
          <cell r="H28">
            <v>120</v>
          </cell>
          <cell r="I28">
            <v>1032</v>
          </cell>
          <cell r="J28">
            <v>-243</v>
          </cell>
          <cell r="K28">
            <v>0</v>
          </cell>
          <cell r="L28">
            <v>0</v>
          </cell>
          <cell r="M28">
            <v>0</v>
          </cell>
          <cell r="N28">
            <v>400</v>
          </cell>
          <cell r="O28">
            <v>800</v>
          </cell>
          <cell r="S28">
            <v>157.80000000000001</v>
          </cell>
          <cell r="U28">
            <v>7.7820025348542456</v>
          </cell>
          <cell r="V28">
            <v>0.17743979721166031</v>
          </cell>
          <cell r="Y28">
            <v>141.80000000000001</v>
          </cell>
          <cell r="Z28">
            <v>44</v>
          </cell>
          <cell r="AA28">
            <v>113</v>
          </cell>
          <cell r="AB28">
            <v>0</v>
          </cell>
          <cell r="AC28">
            <v>0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102.31</v>
          </cell>
          <cell r="D29">
            <v>158.44</v>
          </cell>
          <cell r="E29">
            <v>143.84200000000001</v>
          </cell>
          <cell r="F29">
            <v>111.745</v>
          </cell>
          <cell r="G29">
            <v>1</v>
          </cell>
          <cell r="H29">
            <v>45</v>
          </cell>
          <cell r="I29">
            <v>144.4</v>
          </cell>
          <cell r="J29">
            <v>-0.55799999999999272</v>
          </cell>
          <cell r="K29">
            <v>60</v>
          </cell>
          <cell r="L29">
            <v>0</v>
          </cell>
          <cell r="M29">
            <v>0</v>
          </cell>
          <cell r="N29">
            <v>50</v>
          </cell>
          <cell r="S29">
            <v>28.768400000000003</v>
          </cell>
          <cell r="U29">
            <v>7.7079364858664361</v>
          </cell>
          <cell r="V29">
            <v>3.884296658833998</v>
          </cell>
          <cell r="Y29">
            <v>45.479199999999999</v>
          </cell>
          <cell r="Z29">
            <v>36.545000000000002</v>
          </cell>
          <cell r="AA29">
            <v>17.859000000000002</v>
          </cell>
          <cell r="AB29" t="str">
            <v>увел</v>
          </cell>
          <cell r="AC29" t="e">
            <v>#N/A</v>
          </cell>
        </row>
        <row r="30">
          <cell r="A30" t="str">
            <v>6041 МОЛОЧНЫЕ К ЗАВТРАКУ сос п/о мгс 1*3  ОСТАНКИНО</v>
          </cell>
          <cell r="B30" t="str">
            <v>кг</v>
          </cell>
          <cell r="C30">
            <v>80.283000000000001</v>
          </cell>
          <cell r="D30">
            <v>289.608</v>
          </cell>
          <cell r="E30">
            <v>237.36</v>
          </cell>
          <cell r="F30">
            <v>87.397000000000006</v>
          </cell>
          <cell r="G30">
            <v>1</v>
          </cell>
          <cell r="H30">
            <v>45</v>
          </cell>
          <cell r="I30">
            <v>237.71</v>
          </cell>
          <cell r="J30">
            <v>-0.34999999999999432</v>
          </cell>
          <cell r="K30">
            <v>60</v>
          </cell>
          <cell r="L30">
            <v>0</v>
          </cell>
          <cell r="M30">
            <v>0</v>
          </cell>
          <cell r="N30">
            <v>100</v>
          </cell>
          <cell r="O30">
            <v>120</v>
          </cell>
          <cell r="S30">
            <v>47.472000000000001</v>
          </cell>
          <cell r="U30">
            <v>7.739235760026963</v>
          </cell>
          <cell r="V30">
            <v>1.8410220761712168</v>
          </cell>
          <cell r="Y30">
            <v>45.512599999999999</v>
          </cell>
          <cell r="Z30">
            <v>45.568400000000004</v>
          </cell>
          <cell r="AA30">
            <v>46.759</v>
          </cell>
          <cell r="AB30" t="str">
            <v>зв50</v>
          </cell>
          <cell r="AC30" t="e">
            <v>#N/A</v>
          </cell>
        </row>
        <row r="31">
          <cell r="A31" t="str">
            <v>6042 МОЛОЧНЫЕ К ЗАВТРАКУ сос п/о в/у 0.4кг   ОСТАНКИНО</v>
          </cell>
          <cell r="B31" t="str">
            <v>шт</v>
          </cell>
          <cell r="C31">
            <v>721</v>
          </cell>
          <cell r="D31">
            <v>425</v>
          </cell>
          <cell r="E31">
            <v>1061</v>
          </cell>
          <cell r="F31">
            <v>58</v>
          </cell>
          <cell r="G31">
            <v>0.4</v>
          </cell>
          <cell r="H31">
            <v>45</v>
          </cell>
          <cell r="I31">
            <v>1114</v>
          </cell>
          <cell r="J31">
            <v>-53</v>
          </cell>
          <cell r="K31">
            <v>240</v>
          </cell>
          <cell r="L31">
            <v>0</v>
          </cell>
          <cell r="M31">
            <v>0</v>
          </cell>
          <cell r="N31">
            <v>600</v>
          </cell>
          <cell r="O31">
            <v>800</v>
          </cell>
          <cell r="S31">
            <v>212.2</v>
          </cell>
          <cell r="U31">
            <v>8.0018850141376063</v>
          </cell>
          <cell r="V31">
            <v>0.27332704995287466</v>
          </cell>
          <cell r="Y31">
            <v>196</v>
          </cell>
          <cell r="Z31">
            <v>162.80000000000001</v>
          </cell>
          <cell r="AA31">
            <v>247</v>
          </cell>
          <cell r="AB31" t="str">
            <v>увел</v>
          </cell>
          <cell r="AC31" t="e">
            <v>#N/A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930.83600000000001</v>
          </cell>
          <cell r="D32">
            <v>2733.5949999999998</v>
          </cell>
          <cell r="E32">
            <v>1962</v>
          </cell>
          <cell r="F32">
            <v>1462</v>
          </cell>
          <cell r="G32">
            <v>1</v>
          </cell>
          <cell r="H32">
            <v>45</v>
          </cell>
          <cell r="I32">
            <v>1600.95</v>
          </cell>
          <cell r="J32">
            <v>361.04999999999995</v>
          </cell>
          <cell r="K32">
            <v>600</v>
          </cell>
          <cell r="L32">
            <v>500</v>
          </cell>
          <cell r="M32">
            <v>450</v>
          </cell>
          <cell r="N32">
            <v>500</v>
          </cell>
          <cell r="R32">
            <v>700</v>
          </cell>
          <cell r="S32">
            <v>392.4</v>
          </cell>
          <cell r="U32">
            <v>8.9500509683995926</v>
          </cell>
          <cell r="V32">
            <v>3.7257900101936801</v>
          </cell>
          <cell r="Y32">
            <v>520.4</v>
          </cell>
          <cell r="Z32">
            <v>461.6</v>
          </cell>
          <cell r="AA32">
            <v>300.66899999999998</v>
          </cell>
          <cell r="AB32">
            <v>0</v>
          </cell>
          <cell r="AC32" t="e">
            <v>#N/A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68.926000000000002</v>
          </cell>
          <cell r="D33">
            <v>586.87400000000002</v>
          </cell>
          <cell r="E33">
            <v>462.71</v>
          </cell>
          <cell r="F33">
            <v>169.19499999999999</v>
          </cell>
          <cell r="G33">
            <v>1</v>
          </cell>
          <cell r="H33">
            <v>45</v>
          </cell>
          <cell r="I33">
            <v>435</v>
          </cell>
          <cell r="J33">
            <v>27.70999999999998</v>
          </cell>
          <cell r="K33">
            <v>200</v>
          </cell>
          <cell r="L33">
            <v>0</v>
          </cell>
          <cell r="M33">
            <v>0</v>
          </cell>
          <cell r="N33">
            <v>0</v>
          </cell>
          <cell r="O33">
            <v>330</v>
          </cell>
          <cell r="S33">
            <v>92.542000000000002</v>
          </cell>
          <cell r="U33">
            <v>7.5554342892956701</v>
          </cell>
          <cell r="V33">
            <v>1.8283049858442653</v>
          </cell>
          <cell r="Y33">
            <v>73.842999999999989</v>
          </cell>
          <cell r="Z33">
            <v>100.32759999999999</v>
          </cell>
          <cell r="AA33">
            <v>71.683999999999997</v>
          </cell>
          <cell r="AB33" t="str">
            <v>костик</v>
          </cell>
          <cell r="AC33" t="e">
            <v>#N/A</v>
          </cell>
        </row>
        <row r="34">
          <cell r="A34" t="str">
            <v>6144 МОЛОЧНЫЕ ТРАДИЦ сос п/о в/у 1/360 (1+1) ОСТАНКИНО</v>
          </cell>
          <cell r="B34" t="str">
            <v>шт</v>
          </cell>
          <cell r="C34">
            <v>138</v>
          </cell>
          <cell r="D34">
            <v>45</v>
          </cell>
          <cell r="E34">
            <v>124</v>
          </cell>
          <cell r="F34">
            <v>56</v>
          </cell>
          <cell r="G34">
            <v>0.36</v>
          </cell>
          <cell r="H34">
            <v>45</v>
          </cell>
          <cell r="I34">
            <v>129</v>
          </cell>
          <cell r="J34">
            <v>-5</v>
          </cell>
          <cell r="K34">
            <v>40</v>
          </cell>
          <cell r="L34">
            <v>0</v>
          </cell>
          <cell r="M34">
            <v>0</v>
          </cell>
          <cell r="N34">
            <v>50</v>
          </cell>
          <cell r="O34">
            <v>50</v>
          </cell>
          <cell r="S34">
            <v>24.8</v>
          </cell>
          <cell r="U34">
            <v>7.903225806451613</v>
          </cell>
          <cell r="V34">
            <v>2.258064516129032</v>
          </cell>
          <cell r="Y34">
            <v>34.799999999999997</v>
          </cell>
          <cell r="Z34">
            <v>24.8</v>
          </cell>
          <cell r="AA34">
            <v>22</v>
          </cell>
          <cell r="AB34" t="str">
            <v>костик</v>
          </cell>
          <cell r="AC34" t="e">
            <v>#N/A</v>
          </cell>
        </row>
        <row r="35">
          <cell r="A35" t="str">
            <v>6158 ВРЕМЯ ОЛИВЬЕ Папа может вар п/о 0.4кг   ОСТАНКИНО</v>
          </cell>
          <cell r="B35" t="str">
            <v>шт</v>
          </cell>
          <cell r="C35">
            <v>971</v>
          </cell>
          <cell r="D35">
            <v>741</v>
          </cell>
          <cell r="E35">
            <v>973</v>
          </cell>
          <cell r="G35">
            <v>0.4</v>
          </cell>
          <cell r="H35">
            <v>60</v>
          </cell>
          <cell r="I35">
            <v>1098</v>
          </cell>
          <cell r="J35">
            <v>-125</v>
          </cell>
          <cell r="K35">
            <v>0</v>
          </cell>
          <cell r="L35">
            <v>0</v>
          </cell>
          <cell r="M35">
            <v>0</v>
          </cell>
          <cell r="N35">
            <v>1400</v>
          </cell>
          <cell r="O35">
            <v>600</v>
          </cell>
          <cell r="R35">
            <v>600</v>
          </cell>
          <cell r="S35">
            <v>194.6</v>
          </cell>
          <cell r="U35">
            <v>10.277492291880781</v>
          </cell>
          <cell r="V35">
            <v>0</v>
          </cell>
          <cell r="Y35">
            <v>113</v>
          </cell>
          <cell r="Z35">
            <v>96.6</v>
          </cell>
          <cell r="AA35">
            <v>0</v>
          </cell>
          <cell r="AB35" t="str">
            <v>костик</v>
          </cell>
          <cell r="AC35" t="str">
            <v>кос</v>
          </cell>
        </row>
        <row r="36">
          <cell r="A36" t="str">
            <v>6169 КАРБОНАД к/в с/н в/у 1/100*10_Х5 СТМ МФ  ОСТАНКИНО</v>
          </cell>
          <cell r="B36" t="str">
            <v>шт</v>
          </cell>
          <cell r="C36">
            <v>872</v>
          </cell>
          <cell r="D36">
            <v>42</v>
          </cell>
          <cell r="E36">
            <v>741</v>
          </cell>
          <cell r="F36">
            <v>134</v>
          </cell>
          <cell r="G36">
            <v>0</v>
          </cell>
          <cell r="H36" t="e">
            <v>#N/A</v>
          </cell>
          <cell r="I36">
            <v>780</v>
          </cell>
          <cell r="J36">
            <v>-39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S36">
            <v>148.19999999999999</v>
          </cell>
          <cell r="U36">
            <v>0.90418353576248323</v>
          </cell>
          <cell r="V36">
            <v>0.90418353576248323</v>
          </cell>
          <cell r="Y36">
            <v>0</v>
          </cell>
          <cell r="Z36">
            <v>25.6</v>
          </cell>
          <cell r="AA36">
            <v>108</v>
          </cell>
          <cell r="AB36" t="str">
            <v>увел</v>
          </cell>
          <cell r="AC36" t="e">
            <v>#N/A</v>
          </cell>
        </row>
        <row r="37">
          <cell r="A37" t="str">
            <v>6213 СЕРВЕЛАТ ФИНСКИЙ СН в/к в/у 0.35кг 8шт.  ОСТАНКИНО</v>
          </cell>
          <cell r="B37" t="str">
            <v>шт</v>
          </cell>
          <cell r="C37">
            <v>154</v>
          </cell>
          <cell r="D37">
            <v>260</v>
          </cell>
          <cell r="E37">
            <v>389</v>
          </cell>
          <cell r="F37">
            <v>4</v>
          </cell>
          <cell r="G37">
            <v>0.35</v>
          </cell>
          <cell r="H37">
            <v>45</v>
          </cell>
          <cell r="I37">
            <v>433</v>
          </cell>
          <cell r="J37">
            <v>-44</v>
          </cell>
          <cell r="K37">
            <v>0</v>
          </cell>
          <cell r="L37">
            <v>0</v>
          </cell>
          <cell r="M37">
            <v>0</v>
          </cell>
          <cell r="N37">
            <v>240</v>
          </cell>
          <cell r="O37">
            <v>400</v>
          </cell>
          <cell r="S37">
            <v>77.8</v>
          </cell>
          <cell r="U37">
            <v>8.2776349614395883</v>
          </cell>
          <cell r="V37">
            <v>5.1413881748071981E-2</v>
          </cell>
          <cell r="Y37">
            <v>62.6</v>
          </cell>
          <cell r="Z37">
            <v>42.6</v>
          </cell>
          <cell r="AA37">
            <v>55</v>
          </cell>
          <cell r="AB37" t="str">
            <v>магаз</v>
          </cell>
          <cell r="AC37" t="e">
            <v>#N/A</v>
          </cell>
        </row>
        <row r="38">
          <cell r="A38" t="str">
            <v>6215 СЕРВЕЛАТ ОРЕХОВЫЙ СН в/к в/у 0.35кг 8шт  ОСТАНКИНО</v>
          </cell>
          <cell r="B38" t="str">
            <v>шт</v>
          </cell>
          <cell r="C38">
            <v>8</v>
          </cell>
          <cell r="D38">
            <v>80</v>
          </cell>
          <cell r="E38">
            <v>80</v>
          </cell>
          <cell r="F38">
            <v>8</v>
          </cell>
          <cell r="G38">
            <v>0.35</v>
          </cell>
          <cell r="H38">
            <v>45</v>
          </cell>
          <cell r="I38">
            <v>334</v>
          </cell>
          <cell r="J38">
            <v>-254</v>
          </cell>
          <cell r="K38">
            <v>0</v>
          </cell>
          <cell r="L38">
            <v>0</v>
          </cell>
          <cell r="M38">
            <v>0</v>
          </cell>
          <cell r="N38">
            <v>160</v>
          </cell>
          <cell r="O38">
            <v>120</v>
          </cell>
          <cell r="S38">
            <v>16</v>
          </cell>
          <cell r="U38">
            <v>18</v>
          </cell>
          <cell r="V38">
            <v>0.5</v>
          </cell>
          <cell r="Y38">
            <v>50.8</v>
          </cell>
          <cell r="Z38">
            <v>14.6</v>
          </cell>
          <cell r="AA38">
            <v>0</v>
          </cell>
          <cell r="AB38" t="str">
            <v>магаз</v>
          </cell>
          <cell r="AC38" t="e">
            <v>#N/A</v>
          </cell>
        </row>
        <row r="39">
          <cell r="A39" t="str">
            <v>6217 ШПИКАЧКИ ДОМАШНИЕ СН п/о мгс 0.4кг 8шт.  ОСТАНКИНО</v>
          </cell>
          <cell r="B39" t="str">
            <v>шт</v>
          </cell>
          <cell r="C39">
            <v>170</v>
          </cell>
          <cell r="D39">
            <v>56</v>
          </cell>
          <cell r="E39">
            <v>107</v>
          </cell>
          <cell r="F39">
            <v>112</v>
          </cell>
          <cell r="G39">
            <v>0.4</v>
          </cell>
          <cell r="H39">
            <v>45</v>
          </cell>
          <cell r="I39">
            <v>114</v>
          </cell>
          <cell r="J39">
            <v>-7</v>
          </cell>
          <cell r="K39">
            <v>40</v>
          </cell>
          <cell r="L39">
            <v>0</v>
          </cell>
          <cell r="M39">
            <v>0</v>
          </cell>
          <cell r="N39">
            <v>0</v>
          </cell>
          <cell r="S39">
            <v>21.4</v>
          </cell>
          <cell r="U39">
            <v>7.1028037383177578</v>
          </cell>
          <cell r="V39">
            <v>5.2336448598130847</v>
          </cell>
          <cell r="Y39">
            <v>30.4</v>
          </cell>
          <cell r="Z39">
            <v>28.2</v>
          </cell>
          <cell r="AA39">
            <v>24</v>
          </cell>
          <cell r="AB39" t="str">
            <v>магаз</v>
          </cell>
          <cell r="AC39" t="e">
            <v>#N/A</v>
          </cell>
        </row>
        <row r="40">
          <cell r="A40" t="str">
            <v>6225 ИМПЕРСКАЯ И БАЛЫКОВАЯ в/к с/н мгс 1/90  ОСТАНКИНО</v>
          </cell>
          <cell r="B40" t="str">
            <v>шт</v>
          </cell>
          <cell r="C40">
            <v>603</v>
          </cell>
          <cell r="D40">
            <v>7</v>
          </cell>
          <cell r="E40">
            <v>323</v>
          </cell>
          <cell r="F40">
            <v>281</v>
          </cell>
          <cell r="G40">
            <v>0.09</v>
          </cell>
          <cell r="H40" t="e">
            <v>#N/A</v>
          </cell>
          <cell r="I40">
            <v>329</v>
          </cell>
          <cell r="J40">
            <v>-6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280</v>
          </cell>
          <cell r="S40">
            <v>64.599999999999994</v>
          </cell>
          <cell r="U40">
            <v>8.6842105263157894</v>
          </cell>
          <cell r="V40">
            <v>4.3498452012383906</v>
          </cell>
          <cell r="Y40">
            <v>54.6</v>
          </cell>
          <cell r="Z40">
            <v>60</v>
          </cell>
          <cell r="AA40">
            <v>97</v>
          </cell>
          <cell r="AB40" t="str">
            <v>костик</v>
          </cell>
          <cell r="AC40" t="str">
            <v>кос</v>
          </cell>
        </row>
        <row r="41">
          <cell r="A41" t="str">
            <v>6227 МОЛОЧНЫЕ ТРАДИЦ. сос п/о мгс 0.6кг LTF  ОСТАНКИНО</v>
          </cell>
          <cell r="B41" t="str">
            <v>шт</v>
          </cell>
          <cell r="C41">
            <v>609</v>
          </cell>
          <cell r="D41">
            <v>101</v>
          </cell>
          <cell r="E41">
            <v>399</v>
          </cell>
          <cell r="F41">
            <v>242</v>
          </cell>
          <cell r="G41">
            <v>0.6</v>
          </cell>
          <cell r="H41">
            <v>45</v>
          </cell>
          <cell r="I41">
            <v>468</v>
          </cell>
          <cell r="J41">
            <v>-69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79.8</v>
          </cell>
          <cell r="U41">
            <v>3.0325814536340854</v>
          </cell>
          <cell r="V41">
            <v>3.0325814536340854</v>
          </cell>
          <cell r="Y41">
            <v>33.6</v>
          </cell>
          <cell r="Z41">
            <v>54.8</v>
          </cell>
          <cell r="AA41">
            <v>92</v>
          </cell>
          <cell r="AB41" t="str">
            <v>см кода</v>
          </cell>
          <cell r="AC41" t="e">
            <v>#N/A</v>
          </cell>
        </row>
        <row r="42">
          <cell r="A42" t="str">
            <v>6228 МЯСНОЕ АССОРТИ к/з с/н мгс 1/90 10шт.  ОСТАНКИНО</v>
          </cell>
          <cell r="B42" t="str">
            <v>шт</v>
          </cell>
          <cell r="C42">
            <v>397</v>
          </cell>
          <cell r="D42">
            <v>212</v>
          </cell>
          <cell r="E42">
            <v>497</v>
          </cell>
          <cell r="F42">
            <v>106</v>
          </cell>
          <cell r="G42">
            <v>0.09</v>
          </cell>
          <cell r="H42" t="e">
            <v>#N/A</v>
          </cell>
          <cell r="I42">
            <v>503</v>
          </cell>
          <cell r="J42">
            <v>-6</v>
          </cell>
          <cell r="K42">
            <v>160</v>
          </cell>
          <cell r="L42">
            <v>0</v>
          </cell>
          <cell r="M42">
            <v>0</v>
          </cell>
          <cell r="N42">
            <v>280</v>
          </cell>
          <cell r="O42">
            <v>320</v>
          </cell>
          <cell r="S42">
            <v>99.4</v>
          </cell>
          <cell r="U42">
            <v>8.7122736418511053</v>
          </cell>
          <cell r="V42">
            <v>1.0663983903420522</v>
          </cell>
          <cell r="Y42">
            <v>60.6</v>
          </cell>
          <cell r="Z42">
            <v>89.2</v>
          </cell>
          <cell r="AA42">
            <v>131</v>
          </cell>
          <cell r="AB42" t="str">
            <v>костик</v>
          </cell>
          <cell r="AC42">
            <v>0</v>
          </cell>
        </row>
        <row r="43">
          <cell r="A43" t="str">
            <v>6241 ХОТ-ДОГ Папа может сос п/о мгс 0.38кг  ОСТАНКИНО</v>
          </cell>
          <cell r="B43" t="str">
            <v>шт</v>
          </cell>
          <cell r="C43">
            <v>1</v>
          </cell>
          <cell r="D43">
            <v>451</v>
          </cell>
          <cell r="E43">
            <v>246</v>
          </cell>
          <cell r="F43">
            <v>167</v>
          </cell>
          <cell r="G43">
            <v>0.38</v>
          </cell>
          <cell r="H43">
            <v>45</v>
          </cell>
          <cell r="I43">
            <v>336</v>
          </cell>
          <cell r="J43">
            <v>-90</v>
          </cell>
          <cell r="K43">
            <v>120</v>
          </cell>
          <cell r="L43">
            <v>0</v>
          </cell>
          <cell r="M43">
            <v>0</v>
          </cell>
          <cell r="N43">
            <v>120</v>
          </cell>
          <cell r="O43">
            <v>40</v>
          </cell>
          <cell r="S43">
            <v>49.2</v>
          </cell>
          <cell r="U43">
            <v>9.0853658536585353</v>
          </cell>
          <cell r="V43">
            <v>3.3943089430894307</v>
          </cell>
          <cell r="Y43">
            <v>33.4</v>
          </cell>
          <cell r="Z43">
            <v>54.4</v>
          </cell>
          <cell r="AA43">
            <v>36</v>
          </cell>
          <cell r="AB43">
            <v>0</v>
          </cell>
          <cell r="AC43" t="e">
            <v>#N/A</v>
          </cell>
        </row>
        <row r="44">
          <cell r="A44" t="str">
            <v>6247 ДОМАШНЯЯ Папа может вар п/о 0,4кг 8шт.  ОСТАНКИНО</v>
          </cell>
          <cell r="B44" t="str">
            <v>шт</v>
          </cell>
          <cell r="C44">
            <v>182</v>
          </cell>
          <cell r="D44">
            <v>44</v>
          </cell>
          <cell r="E44">
            <v>215</v>
          </cell>
          <cell r="F44">
            <v>9</v>
          </cell>
          <cell r="G44">
            <v>0.4</v>
          </cell>
          <cell r="H44">
            <v>60</v>
          </cell>
          <cell r="I44">
            <v>241</v>
          </cell>
          <cell r="J44">
            <v>-26</v>
          </cell>
          <cell r="K44">
            <v>0</v>
          </cell>
          <cell r="L44">
            <v>0</v>
          </cell>
          <cell r="M44">
            <v>0</v>
          </cell>
          <cell r="N44">
            <v>200</v>
          </cell>
          <cell r="O44">
            <v>160</v>
          </cell>
          <cell r="S44">
            <v>43</v>
          </cell>
          <cell r="U44">
            <v>8.5813953488372086</v>
          </cell>
          <cell r="V44">
            <v>0.20930232558139536</v>
          </cell>
          <cell r="Y44">
            <v>41.8</v>
          </cell>
          <cell r="Z44">
            <v>25.6</v>
          </cell>
          <cell r="AA44">
            <v>35</v>
          </cell>
          <cell r="AB44" t="str">
            <v>костик</v>
          </cell>
          <cell r="AC44" t="e">
            <v>#N/A</v>
          </cell>
        </row>
        <row r="45">
          <cell r="A45" t="str">
            <v>6259 К ЧАЮ Советское наследие вар н/о мгс  ОСТАНКИНО</v>
          </cell>
          <cell r="B45" t="str">
            <v>кг</v>
          </cell>
          <cell r="C45">
            <v>5.2190000000000003</v>
          </cell>
          <cell r="D45">
            <v>1E-3</v>
          </cell>
          <cell r="E45">
            <v>5.22</v>
          </cell>
          <cell r="G45">
            <v>1</v>
          </cell>
          <cell r="H45">
            <v>30</v>
          </cell>
          <cell r="I45">
            <v>7</v>
          </cell>
          <cell r="J45">
            <v>-1.7800000000000002</v>
          </cell>
          <cell r="K45">
            <v>0</v>
          </cell>
          <cell r="L45">
            <v>0</v>
          </cell>
          <cell r="M45">
            <v>0</v>
          </cell>
          <cell r="N45">
            <v>10</v>
          </cell>
          <cell r="S45">
            <v>1.044</v>
          </cell>
          <cell r="U45">
            <v>9.5785440613026811</v>
          </cell>
          <cell r="V45">
            <v>0</v>
          </cell>
          <cell r="Y45">
            <v>0.2918</v>
          </cell>
          <cell r="Z45">
            <v>1.0448</v>
          </cell>
          <cell r="AA45">
            <v>0</v>
          </cell>
          <cell r="AB45" t="str">
            <v>увел</v>
          </cell>
          <cell r="AC45" t="e">
            <v>#N/A</v>
          </cell>
        </row>
        <row r="46">
          <cell r="A46" t="str">
            <v>6268 ГОВЯЖЬЯ Папа может вар п/о 0,4кг 8 шт.  ОСТАНКИНО</v>
          </cell>
          <cell r="B46" t="str">
            <v>шт</v>
          </cell>
          <cell r="C46">
            <v>260</v>
          </cell>
          <cell r="D46">
            <v>195</v>
          </cell>
          <cell r="E46">
            <v>391</v>
          </cell>
          <cell r="F46">
            <v>48</v>
          </cell>
          <cell r="G46">
            <v>0.4</v>
          </cell>
          <cell r="H46">
            <v>60</v>
          </cell>
          <cell r="I46">
            <v>439</v>
          </cell>
          <cell r="J46">
            <v>-48</v>
          </cell>
          <cell r="K46">
            <v>80</v>
          </cell>
          <cell r="L46">
            <v>0</v>
          </cell>
          <cell r="M46">
            <v>0</v>
          </cell>
          <cell r="N46">
            <v>280</v>
          </cell>
          <cell r="O46">
            <v>280</v>
          </cell>
          <cell r="S46">
            <v>78.2</v>
          </cell>
          <cell r="U46">
            <v>8.7979539641943738</v>
          </cell>
          <cell r="V46">
            <v>0.61381074168797956</v>
          </cell>
          <cell r="Y46">
            <v>79.8</v>
          </cell>
          <cell r="Z46">
            <v>61.8</v>
          </cell>
          <cell r="AA46">
            <v>105</v>
          </cell>
          <cell r="AB46" t="str">
            <v>костик</v>
          </cell>
          <cell r="AC46" t="e">
            <v>#N/A</v>
          </cell>
        </row>
        <row r="47">
          <cell r="A47" t="str">
            <v>6281 СВИНИНА ДЕЛИКАТ. к/в мл/к в/у 0.3кг 45с  ОСТАНКИНО</v>
          </cell>
          <cell r="B47" t="str">
            <v>шт</v>
          </cell>
          <cell r="C47">
            <v>631</v>
          </cell>
          <cell r="D47">
            <v>268</v>
          </cell>
          <cell r="E47">
            <v>739</v>
          </cell>
          <cell r="F47">
            <v>135</v>
          </cell>
          <cell r="G47">
            <v>0.3</v>
          </cell>
          <cell r="H47">
            <v>45</v>
          </cell>
          <cell r="I47">
            <v>754</v>
          </cell>
          <cell r="J47">
            <v>-15</v>
          </cell>
          <cell r="K47">
            <v>240</v>
          </cell>
          <cell r="L47">
            <v>0</v>
          </cell>
          <cell r="M47">
            <v>0</v>
          </cell>
          <cell r="N47">
            <v>720</v>
          </cell>
          <cell r="O47">
            <v>360</v>
          </cell>
          <cell r="S47">
            <v>147.80000000000001</v>
          </cell>
          <cell r="U47">
            <v>9.8443843031123137</v>
          </cell>
          <cell r="V47">
            <v>0.91339648173207033</v>
          </cell>
          <cell r="Y47">
            <v>103.8</v>
          </cell>
          <cell r="Z47">
            <v>121</v>
          </cell>
          <cell r="AA47">
            <v>208</v>
          </cell>
          <cell r="AB47">
            <v>0</v>
          </cell>
          <cell r="AC47" t="str">
            <v>кост</v>
          </cell>
        </row>
        <row r="48">
          <cell r="A48" t="str">
            <v>6297 ФИЛЕЙНЫЕ сос ц/о в/у 1/270 12шт_45с  ОСТАНКИНО</v>
          </cell>
          <cell r="B48" t="str">
            <v>шт</v>
          </cell>
          <cell r="C48">
            <v>773</v>
          </cell>
          <cell r="D48">
            <v>2155</v>
          </cell>
          <cell r="E48">
            <v>2146</v>
          </cell>
          <cell r="F48">
            <v>748</v>
          </cell>
          <cell r="G48">
            <v>0.27</v>
          </cell>
          <cell r="H48">
            <v>45</v>
          </cell>
          <cell r="I48">
            <v>2165</v>
          </cell>
          <cell r="J48">
            <v>-19</v>
          </cell>
          <cell r="K48">
            <v>600</v>
          </cell>
          <cell r="L48">
            <v>0</v>
          </cell>
          <cell r="M48">
            <v>0</v>
          </cell>
          <cell r="N48">
            <v>960</v>
          </cell>
          <cell r="O48">
            <v>900</v>
          </cell>
          <cell r="S48">
            <v>429.2</v>
          </cell>
          <cell r="U48">
            <v>7.4743709226467852</v>
          </cell>
          <cell r="V48">
            <v>1.7427772600186393</v>
          </cell>
          <cell r="Y48">
            <v>403.6</v>
          </cell>
          <cell r="Z48">
            <v>408.4</v>
          </cell>
          <cell r="AA48">
            <v>532</v>
          </cell>
          <cell r="AB48">
            <v>0</v>
          </cell>
          <cell r="AC48" t="e">
            <v>#N/A</v>
          </cell>
        </row>
        <row r="49">
          <cell r="A49" t="str">
            <v>6302 БАЛЫКОВАЯ СН в/к в/у 0.35кг 8шт.  ОСТАНКИНО</v>
          </cell>
          <cell r="B49" t="str">
            <v>шт</v>
          </cell>
          <cell r="C49">
            <v>124</v>
          </cell>
          <cell r="D49">
            <v>24</v>
          </cell>
          <cell r="E49">
            <v>113</v>
          </cell>
          <cell r="G49">
            <v>0.35</v>
          </cell>
          <cell r="H49">
            <v>45</v>
          </cell>
          <cell r="I49">
            <v>182</v>
          </cell>
          <cell r="J49">
            <v>-69</v>
          </cell>
          <cell r="K49">
            <v>40</v>
          </cell>
          <cell r="L49">
            <v>0</v>
          </cell>
          <cell r="M49">
            <v>0</v>
          </cell>
          <cell r="N49">
            <v>160</v>
          </cell>
          <cell r="O49">
            <v>40</v>
          </cell>
          <cell r="S49">
            <v>22.6</v>
          </cell>
          <cell r="U49">
            <v>10.619469026548671</v>
          </cell>
          <cell r="V49">
            <v>0</v>
          </cell>
          <cell r="Y49">
            <v>29.4</v>
          </cell>
          <cell r="Z49">
            <v>21.6</v>
          </cell>
          <cell r="AA49">
            <v>6</v>
          </cell>
          <cell r="AB49" t="e">
            <v>#N/A</v>
          </cell>
          <cell r="AC49" t="e">
            <v>#N/A</v>
          </cell>
        </row>
        <row r="50">
          <cell r="A50" t="str">
            <v>6303 МЯСНЫЕ Папа может сос п/о мгс 1.5*3  ОСТАНКИНО</v>
          </cell>
          <cell r="B50" t="str">
            <v>кг</v>
          </cell>
          <cell r="C50">
            <v>78.554000000000002</v>
          </cell>
          <cell r="D50">
            <v>253.78299999999999</v>
          </cell>
          <cell r="E50">
            <v>223.68</v>
          </cell>
          <cell r="F50">
            <v>100.53</v>
          </cell>
          <cell r="G50">
            <v>1</v>
          </cell>
          <cell r="H50">
            <v>45</v>
          </cell>
          <cell r="I50">
            <v>212.21600000000001</v>
          </cell>
          <cell r="J50">
            <v>11.463999999999999</v>
          </cell>
          <cell r="K50">
            <v>120</v>
          </cell>
          <cell r="L50">
            <v>0</v>
          </cell>
          <cell r="M50">
            <v>0</v>
          </cell>
          <cell r="N50">
            <v>120</v>
          </cell>
          <cell r="O50">
            <v>30</v>
          </cell>
          <cell r="S50">
            <v>44.736000000000004</v>
          </cell>
          <cell r="U50">
            <v>8.2825912017167376</v>
          </cell>
          <cell r="V50">
            <v>2.2471834763948495</v>
          </cell>
          <cell r="Y50">
            <v>48.191600000000001</v>
          </cell>
          <cell r="Z50">
            <v>52.386400000000002</v>
          </cell>
          <cell r="AA50">
            <v>42.674999999999997</v>
          </cell>
          <cell r="AB50" t="e">
            <v>#N/A</v>
          </cell>
          <cell r="AC50" t="e">
            <v>#N/A</v>
          </cell>
        </row>
        <row r="51">
          <cell r="A51" t="str">
            <v>6325 ДОКТОРСКАЯ ПРЕМИУМ вар п/о 0.4кг 8шт.  ОСТАНКИНО</v>
          </cell>
          <cell r="B51" t="str">
            <v>шт</v>
          </cell>
          <cell r="C51">
            <v>246</v>
          </cell>
          <cell r="D51">
            <v>638</v>
          </cell>
          <cell r="E51">
            <v>681</v>
          </cell>
          <cell r="F51">
            <v>174</v>
          </cell>
          <cell r="G51">
            <v>0.4</v>
          </cell>
          <cell r="H51">
            <v>60</v>
          </cell>
          <cell r="I51">
            <v>712</v>
          </cell>
          <cell r="J51">
            <v>-31</v>
          </cell>
          <cell r="K51">
            <v>200</v>
          </cell>
          <cell r="L51">
            <v>0</v>
          </cell>
          <cell r="M51">
            <v>0</v>
          </cell>
          <cell r="N51">
            <v>320</v>
          </cell>
          <cell r="O51">
            <v>800</v>
          </cell>
          <cell r="S51">
            <v>136.19999999999999</v>
          </cell>
          <cell r="U51">
            <v>10.969162995594715</v>
          </cell>
          <cell r="V51">
            <v>1.2775330396475773</v>
          </cell>
          <cell r="Y51">
            <v>123.4</v>
          </cell>
          <cell r="Z51">
            <v>121</v>
          </cell>
          <cell r="AA51">
            <v>136</v>
          </cell>
          <cell r="AB51">
            <v>0</v>
          </cell>
          <cell r="AC51" t="e">
            <v>#N/A</v>
          </cell>
        </row>
        <row r="52">
          <cell r="A52" t="str">
            <v>6333 МЯСНАЯ Папа может вар п/о 0.4кг 8шт.  ОСТАНКИНО</v>
          </cell>
          <cell r="B52" t="str">
            <v>шт</v>
          </cell>
          <cell r="C52">
            <v>5663</v>
          </cell>
          <cell r="D52">
            <v>8376</v>
          </cell>
          <cell r="E52">
            <v>7726</v>
          </cell>
          <cell r="F52">
            <v>6185</v>
          </cell>
          <cell r="G52">
            <v>0.4</v>
          </cell>
          <cell r="H52">
            <v>60</v>
          </cell>
          <cell r="I52">
            <v>7882</v>
          </cell>
          <cell r="J52">
            <v>-156</v>
          </cell>
          <cell r="K52">
            <v>1400</v>
          </cell>
          <cell r="L52">
            <v>4200</v>
          </cell>
          <cell r="M52">
            <v>0</v>
          </cell>
          <cell r="N52">
            <v>1000</v>
          </cell>
          <cell r="O52">
            <v>3200</v>
          </cell>
          <cell r="R52">
            <v>2600</v>
          </cell>
          <cell r="S52">
            <v>1545.2</v>
          </cell>
          <cell r="T52">
            <v>1800</v>
          </cell>
          <cell r="U52">
            <v>11.509836914315299</v>
          </cell>
          <cell r="V52">
            <v>4.0027180947450169</v>
          </cell>
          <cell r="Y52">
            <v>1902.8</v>
          </cell>
          <cell r="Z52">
            <v>1527.8</v>
          </cell>
          <cell r="AA52">
            <v>1840</v>
          </cell>
          <cell r="AB52" t="str">
            <v>м1800</v>
          </cell>
          <cell r="AC52">
            <v>0</v>
          </cell>
        </row>
        <row r="53">
          <cell r="A53" t="str">
            <v>6353 ЭКСТРА Папа может вар п/о 0.4кг 8шт.  ОСТАНКИНО</v>
          </cell>
          <cell r="B53" t="str">
            <v>шт</v>
          </cell>
          <cell r="C53">
            <v>1002</v>
          </cell>
          <cell r="D53">
            <v>1810</v>
          </cell>
          <cell r="E53">
            <v>2467</v>
          </cell>
          <cell r="F53">
            <v>290</v>
          </cell>
          <cell r="G53">
            <v>0.4</v>
          </cell>
          <cell r="H53">
            <v>60</v>
          </cell>
          <cell r="I53">
            <v>2525</v>
          </cell>
          <cell r="J53">
            <v>-58</v>
          </cell>
          <cell r="K53">
            <v>600</v>
          </cell>
          <cell r="L53">
            <v>1000</v>
          </cell>
          <cell r="M53">
            <v>0</v>
          </cell>
          <cell r="N53">
            <v>1400</v>
          </cell>
          <cell r="O53">
            <v>1200</v>
          </cell>
          <cell r="R53">
            <v>800</v>
          </cell>
          <cell r="S53">
            <v>493.4</v>
          </cell>
          <cell r="T53">
            <v>600</v>
          </cell>
          <cell r="U53">
            <v>10.316173490068911</v>
          </cell>
          <cell r="V53">
            <v>0.58775841102553716</v>
          </cell>
          <cell r="Y53">
            <v>403.6</v>
          </cell>
          <cell r="Z53">
            <v>379.4</v>
          </cell>
          <cell r="AA53">
            <v>397</v>
          </cell>
          <cell r="AB53">
            <v>0</v>
          </cell>
          <cell r="AC53" t="e">
            <v>#N/A</v>
          </cell>
        </row>
        <row r="54">
          <cell r="A54" t="str">
            <v>6392 ФИЛЕЙНАЯ Папа может вар п/о 0.4кг. ОСТАНКИНО</v>
          </cell>
          <cell r="B54" t="str">
            <v>шт</v>
          </cell>
          <cell r="C54">
            <v>2062</v>
          </cell>
          <cell r="D54">
            <v>4066</v>
          </cell>
          <cell r="E54">
            <v>4892</v>
          </cell>
          <cell r="F54">
            <v>1170</v>
          </cell>
          <cell r="G54">
            <v>0.4</v>
          </cell>
          <cell r="H54">
            <v>60</v>
          </cell>
          <cell r="I54">
            <v>4959</v>
          </cell>
          <cell r="J54">
            <v>-67</v>
          </cell>
          <cell r="K54">
            <v>1200</v>
          </cell>
          <cell r="L54">
            <v>2200</v>
          </cell>
          <cell r="M54">
            <v>0</v>
          </cell>
          <cell r="N54">
            <v>1000</v>
          </cell>
          <cell r="O54">
            <v>3200</v>
          </cell>
          <cell r="R54">
            <v>2000</v>
          </cell>
          <cell r="S54">
            <v>978.4</v>
          </cell>
          <cell r="T54">
            <v>1600</v>
          </cell>
          <cell r="U54">
            <v>10.598937040065413</v>
          </cell>
          <cell r="V54">
            <v>1.1958299264104661</v>
          </cell>
          <cell r="Y54">
            <v>874.6</v>
          </cell>
          <cell r="Z54">
            <v>812</v>
          </cell>
          <cell r="AA54">
            <v>1199</v>
          </cell>
          <cell r="AB54" t="str">
            <v>м1000</v>
          </cell>
          <cell r="AC54" t="e">
            <v>#N/A</v>
          </cell>
        </row>
        <row r="55">
          <cell r="A55" t="str">
            <v>6427 КЛАССИЧЕСКАЯ ПМ вар п/о 0.35кг 8шт. ОСТАНКИНО</v>
          </cell>
          <cell r="B55" t="str">
            <v>шт</v>
          </cell>
          <cell r="C55">
            <v>720</v>
          </cell>
          <cell r="D55">
            <v>1587</v>
          </cell>
          <cell r="E55">
            <v>1668</v>
          </cell>
          <cell r="F55">
            <v>623</v>
          </cell>
          <cell r="G55">
            <v>0.35</v>
          </cell>
          <cell r="H55">
            <v>60</v>
          </cell>
          <cell r="I55">
            <v>1688</v>
          </cell>
          <cell r="J55">
            <v>-20</v>
          </cell>
          <cell r="K55">
            <v>400</v>
          </cell>
          <cell r="L55">
            <v>600</v>
          </cell>
          <cell r="M55">
            <v>0</v>
          </cell>
          <cell r="N55">
            <v>400</v>
          </cell>
          <cell r="O55">
            <v>800</v>
          </cell>
          <cell r="R55">
            <v>400</v>
          </cell>
          <cell r="S55">
            <v>333.6</v>
          </cell>
          <cell r="U55">
            <v>8.4622302158273381</v>
          </cell>
          <cell r="V55">
            <v>1.8675059952038369</v>
          </cell>
          <cell r="Y55">
            <v>314.60000000000002</v>
          </cell>
          <cell r="Z55">
            <v>302.60000000000002</v>
          </cell>
          <cell r="AA55">
            <v>376</v>
          </cell>
          <cell r="AB55" t="str">
            <v>костик</v>
          </cell>
          <cell r="AC55" t="e">
            <v>#N/A</v>
          </cell>
        </row>
        <row r="56">
          <cell r="A56" t="str">
            <v>6438 БОГАТЫРСКИЕ Папа Может сос п/о в/у 0,3кг  ОСТАНКИНО</v>
          </cell>
          <cell r="B56" t="str">
            <v>шт</v>
          </cell>
          <cell r="C56">
            <v>96</v>
          </cell>
          <cell r="D56">
            <v>452</v>
          </cell>
          <cell r="E56">
            <v>364</v>
          </cell>
          <cell r="F56">
            <v>177</v>
          </cell>
          <cell r="G56">
            <v>0.3</v>
          </cell>
          <cell r="H56">
            <v>45</v>
          </cell>
          <cell r="I56">
            <v>385</v>
          </cell>
          <cell r="J56">
            <v>-21</v>
          </cell>
          <cell r="K56">
            <v>240</v>
          </cell>
          <cell r="L56">
            <v>0</v>
          </cell>
          <cell r="M56">
            <v>0</v>
          </cell>
          <cell r="N56">
            <v>240</v>
          </cell>
          <cell r="S56">
            <v>72.8</v>
          </cell>
          <cell r="U56">
            <v>9.0247252747252755</v>
          </cell>
          <cell r="V56">
            <v>2.4313186813186816</v>
          </cell>
          <cell r="Y56">
            <v>95.2</v>
          </cell>
          <cell r="Z56">
            <v>90.6</v>
          </cell>
          <cell r="AA56">
            <v>70</v>
          </cell>
          <cell r="AB56" t="str">
            <v>м160</v>
          </cell>
          <cell r="AC56" t="e">
            <v>#N/A</v>
          </cell>
        </row>
        <row r="57">
          <cell r="A57" t="str">
            <v>6453 ЭКСТРА Папа может с/к с/н в/у 1/100 14шт.   ОСТАНКИНО</v>
          </cell>
          <cell r="B57" t="str">
            <v>шт</v>
          </cell>
          <cell r="C57">
            <v>496</v>
          </cell>
          <cell r="D57">
            <v>876</v>
          </cell>
          <cell r="E57">
            <v>1146</v>
          </cell>
          <cell r="F57">
            <v>196</v>
          </cell>
          <cell r="G57">
            <v>0.1</v>
          </cell>
          <cell r="H57">
            <v>60</v>
          </cell>
          <cell r="I57">
            <v>1172</v>
          </cell>
          <cell r="J57">
            <v>-26</v>
          </cell>
          <cell r="K57">
            <v>280</v>
          </cell>
          <cell r="L57">
            <v>0</v>
          </cell>
          <cell r="M57">
            <v>0</v>
          </cell>
          <cell r="N57">
            <v>420</v>
          </cell>
          <cell r="O57">
            <v>700</v>
          </cell>
          <cell r="S57">
            <v>229.2</v>
          </cell>
          <cell r="U57">
            <v>6.9633507853403147</v>
          </cell>
          <cell r="V57">
            <v>0.85514834205933687</v>
          </cell>
          <cell r="Y57">
            <v>193</v>
          </cell>
          <cell r="Z57">
            <v>191.4</v>
          </cell>
          <cell r="AA57">
            <v>341</v>
          </cell>
          <cell r="AB57" t="str">
            <v>костик</v>
          </cell>
          <cell r="AC57" t="e">
            <v>#N/A</v>
          </cell>
        </row>
        <row r="58">
          <cell r="A58" t="str">
            <v>6454 АРОМАТНАЯ с/к с/н в/у 1/100 14шт.  ОСТАНКИНО</v>
          </cell>
          <cell r="B58" t="str">
            <v>шт</v>
          </cell>
          <cell r="C58">
            <v>470</v>
          </cell>
          <cell r="D58">
            <v>616</v>
          </cell>
          <cell r="E58">
            <v>845</v>
          </cell>
          <cell r="F58">
            <v>194</v>
          </cell>
          <cell r="G58">
            <v>0.1</v>
          </cell>
          <cell r="H58">
            <v>60</v>
          </cell>
          <cell r="I58">
            <v>892</v>
          </cell>
          <cell r="J58">
            <v>-47</v>
          </cell>
          <cell r="K58">
            <v>280</v>
          </cell>
          <cell r="L58">
            <v>0</v>
          </cell>
          <cell r="M58">
            <v>0</v>
          </cell>
          <cell r="N58">
            <v>420</v>
          </cell>
          <cell r="O58">
            <v>560</v>
          </cell>
          <cell r="S58">
            <v>169</v>
          </cell>
          <cell r="U58">
            <v>8.603550295857989</v>
          </cell>
          <cell r="V58">
            <v>1.1479289940828403</v>
          </cell>
          <cell r="Y58">
            <v>154.4</v>
          </cell>
          <cell r="Z58">
            <v>147</v>
          </cell>
          <cell r="AA58">
            <v>197</v>
          </cell>
          <cell r="AB58" t="str">
            <v>костик</v>
          </cell>
          <cell r="AC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101</v>
          </cell>
          <cell r="D59">
            <v>306</v>
          </cell>
          <cell r="E59">
            <v>314</v>
          </cell>
          <cell r="F59">
            <v>88</v>
          </cell>
          <cell r="G59">
            <v>0.4</v>
          </cell>
          <cell r="H59">
            <v>30</v>
          </cell>
          <cell r="I59">
            <v>319</v>
          </cell>
          <cell r="J59">
            <v>-5</v>
          </cell>
          <cell r="K59">
            <v>120</v>
          </cell>
          <cell r="L59">
            <v>0</v>
          </cell>
          <cell r="M59">
            <v>0</v>
          </cell>
          <cell r="N59">
            <v>120</v>
          </cell>
          <cell r="O59">
            <v>150</v>
          </cell>
          <cell r="S59">
            <v>62.8</v>
          </cell>
          <cell r="U59">
            <v>7.611464968152867</v>
          </cell>
          <cell r="V59">
            <v>1.4012738853503186</v>
          </cell>
          <cell r="Y59">
            <v>57.8</v>
          </cell>
          <cell r="Z59">
            <v>62.6</v>
          </cell>
          <cell r="AA59">
            <v>38</v>
          </cell>
          <cell r="AB59" t="str">
            <v>костик</v>
          </cell>
          <cell r="AC59" t="e">
            <v>#N/A</v>
          </cell>
        </row>
        <row r="60">
          <cell r="A60" t="str">
            <v>6527 ШПИКАЧКИ СОЧНЫЕ ПМ сар б/о мгс 1*3 45с ОСТАНКИНО</v>
          </cell>
          <cell r="B60" t="str">
            <v>кг</v>
          </cell>
          <cell r="C60">
            <v>135.18700000000001</v>
          </cell>
          <cell r="D60">
            <v>467.142</v>
          </cell>
          <cell r="E60">
            <v>440.262</v>
          </cell>
          <cell r="F60">
            <v>154.05500000000001</v>
          </cell>
          <cell r="G60">
            <v>1</v>
          </cell>
          <cell r="H60">
            <v>45</v>
          </cell>
          <cell r="I60">
            <v>450.06299999999999</v>
          </cell>
          <cell r="J60">
            <v>-9.8009999999999877</v>
          </cell>
          <cell r="K60">
            <v>150</v>
          </cell>
          <cell r="L60">
            <v>0</v>
          </cell>
          <cell r="M60">
            <v>0</v>
          </cell>
          <cell r="N60">
            <v>200</v>
          </cell>
          <cell r="O60">
            <v>150</v>
          </cell>
          <cell r="S60">
            <v>88.052400000000006</v>
          </cell>
          <cell r="U60">
            <v>7.4280201334659814</v>
          </cell>
          <cell r="V60">
            <v>1.7495832027292839</v>
          </cell>
          <cell r="Y60">
            <v>81.639399999999995</v>
          </cell>
          <cell r="Z60">
            <v>86.634600000000006</v>
          </cell>
          <cell r="AA60">
            <v>97.844999999999999</v>
          </cell>
          <cell r="AB60" t="e">
            <v>#N/A</v>
          </cell>
          <cell r="AC60" t="e">
            <v>#N/A</v>
          </cell>
        </row>
        <row r="61">
          <cell r="A61" t="str">
            <v>6562 СЕРВЕЛАТ КАРЕЛЬСКИЙ СН в/к в/у 0,28кг  ОСТАНКИНО</v>
          </cell>
          <cell r="B61" t="str">
            <v>шт</v>
          </cell>
          <cell r="C61">
            <v>602</v>
          </cell>
          <cell r="D61">
            <v>291</v>
          </cell>
          <cell r="E61">
            <v>850</v>
          </cell>
          <cell r="F61">
            <v>11</v>
          </cell>
          <cell r="G61">
            <v>0.28000000000000003</v>
          </cell>
          <cell r="H61">
            <v>45</v>
          </cell>
          <cell r="I61">
            <v>927</v>
          </cell>
          <cell r="J61">
            <v>-77</v>
          </cell>
          <cell r="K61">
            <v>240</v>
          </cell>
          <cell r="L61">
            <v>0</v>
          </cell>
          <cell r="M61">
            <v>0</v>
          </cell>
          <cell r="N61">
            <v>600</v>
          </cell>
          <cell r="O61">
            <v>600</v>
          </cell>
          <cell r="S61">
            <v>170</v>
          </cell>
          <cell r="U61">
            <v>8.5352941176470587</v>
          </cell>
          <cell r="V61">
            <v>6.4705882352941183E-2</v>
          </cell>
          <cell r="Y61">
            <v>195.6</v>
          </cell>
          <cell r="Z61">
            <v>151.19999999999999</v>
          </cell>
          <cell r="AA61">
            <v>110</v>
          </cell>
          <cell r="AB61" t="str">
            <v>костик</v>
          </cell>
          <cell r="AC61" t="e">
            <v>#N/A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57.3</v>
          </cell>
          <cell r="D62">
            <v>58.482999999999997</v>
          </cell>
          <cell r="E62">
            <v>98.861999999999995</v>
          </cell>
          <cell r="F62">
            <v>15.853</v>
          </cell>
          <cell r="G62">
            <v>1</v>
          </cell>
          <cell r="H62">
            <v>45</v>
          </cell>
          <cell r="I62">
            <v>93</v>
          </cell>
          <cell r="J62">
            <v>5.8619999999999948</v>
          </cell>
          <cell r="K62">
            <v>0</v>
          </cell>
          <cell r="L62">
            <v>0</v>
          </cell>
          <cell r="M62">
            <v>0</v>
          </cell>
          <cell r="N62">
            <v>40</v>
          </cell>
          <cell r="O62">
            <v>60</v>
          </cell>
          <cell r="S62">
            <v>19.772399999999998</v>
          </cell>
          <cell r="U62">
            <v>5.8593291659080347</v>
          </cell>
          <cell r="V62">
            <v>0.8017741902854485</v>
          </cell>
          <cell r="Y62">
            <v>15.891</v>
          </cell>
          <cell r="Z62">
            <v>11.0276</v>
          </cell>
          <cell r="AA62">
            <v>21.122</v>
          </cell>
          <cell r="AB62" t="str">
            <v>магаз</v>
          </cell>
          <cell r="AC62" t="e">
            <v>#N/A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64</v>
          </cell>
          <cell r="D63">
            <v>110</v>
          </cell>
          <cell r="E63">
            <v>178</v>
          </cell>
          <cell r="F63">
            <v>152</v>
          </cell>
          <cell r="G63">
            <v>0.41</v>
          </cell>
          <cell r="H63">
            <v>45</v>
          </cell>
          <cell r="I63">
            <v>130</v>
          </cell>
          <cell r="J63">
            <v>48</v>
          </cell>
          <cell r="K63">
            <v>100</v>
          </cell>
          <cell r="L63">
            <v>0</v>
          </cell>
          <cell r="M63">
            <v>0</v>
          </cell>
          <cell r="N63">
            <v>50</v>
          </cell>
          <cell r="S63">
            <v>35.6</v>
          </cell>
          <cell r="U63">
            <v>8.4831460674157295</v>
          </cell>
          <cell r="V63">
            <v>4.2696629213483144</v>
          </cell>
          <cell r="Y63">
            <v>51.6</v>
          </cell>
          <cell r="Z63">
            <v>45.4</v>
          </cell>
          <cell r="AA63">
            <v>12</v>
          </cell>
          <cell r="AB63" t="str">
            <v>костик</v>
          </cell>
          <cell r="AC63" t="e">
            <v>#N/A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347</v>
          </cell>
          <cell r="D64">
            <v>206</v>
          </cell>
          <cell r="E64">
            <v>468</v>
          </cell>
          <cell r="F64">
            <v>257</v>
          </cell>
          <cell r="G64">
            <v>0.41</v>
          </cell>
          <cell r="H64">
            <v>45</v>
          </cell>
          <cell r="I64">
            <v>464</v>
          </cell>
          <cell r="J64">
            <v>4</v>
          </cell>
          <cell r="K64">
            <v>150</v>
          </cell>
          <cell r="L64">
            <v>0</v>
          </cell>
          <cell r="M64">
            <v>0</v>
          </cell>
          <cell r="N64">
            <v>250</v>
          </cell>
          <cell r="O64">
            <v>100</v>
          </cell>
          <cell r="S64">
            <v>93.6</v>
          </cell>
          <cell r="U64">
            <v>8.0876068376068382</v>
          </cell>
          <cell r="V64">
            <v>2.7457264957264957</v>
          </cell>
          <cell r="Y64">
            <v>124.8</v>
          </cell>
          <cell r="Z64">
            <v>100.2</v>
          </cell>
          <cell r="AA64">
            <v>94</v>
          </cell>
          <cell r="AB64" t="str">
            <v>магаз</v>
          </cell>
          <cell r="AC64" t="e">
            <v>#N/A</v>
          </cell>
        </row>
        <row r="65">
          <cell r="A65" t="str">
            <v>6592 ДОКТОРСКАЯ СН вар п/о  ОСТАНКИНО</v>
          </cell>
          <cell r="B65" t="str">
            <v>кг</v>
          </cell>
          <cell r="C65">
            <v>56.613</v>
          </cell>
          <cell r="D65">
            <v>20.114999999999998</v>
          </cell>
          <cell r="E65">
            <v>45.73</v>
          </cell>
          <cell r="F65">
            <v>30.998000000000001</v>
          </cell>
          <cell r="G65">
            <v>1</v>
          </cell>
          <cell r="H65">
            <v>60</v>
          </cell>
          <cell r="I65">
            <v>44.35</v>
          </cell>
          <cell r="J65">
            <v>1.3799999999999955</v>
          </cell>
          <cell r="K65">
            <v>20</v>
          </cell>
          <cell r="L65">
            <v>0</v>
          </cell>
          <cell r="M65">
            <v>0</v>
          </cell>
          <cell r="N65">
            <v>60</v>
          </cell>
          <cell r="S65">
            <v>9.145999999999999</v>
          </cell>
          <cell r="U65">
            <v>12.136234419418328</v>
          </cell>
          <cell r="V65">
            <v>3.3892411983380719</v>
          </cell>
          <cell r="Y65">
            <v>12.993600000000001</v>
          </cell>
          <cell r="Z65">
            <v>9.4657999999999998</v>
          </cell>
          <cell r="AA65">
            <v>5.391</v>
          </cell>
          <cell r="AB65" t="str">
            <v>костик</v>
          </cell>
          <cell r="AC65" t="e">
            <v>#N/A</v>
          </cell>
        </row>
        <row r="66">
          <cell r="A66" t="str">
            <v>6593 ДОКТОРСКАЯ СН вар п/о 0.45кг 8шт.  ОСТАНКИНО</v>
          </cell>
          <cell r="B66" t="str">
            <v>шт</v>
          </cell>
          <cell r="C66">
            <v>256</v>
          </cell>
          <cell r="D66">
            <v>78</v>
          </cell>
          <cell r="E66">
            <v>303</v>
          </cell>
          <cell r="F66">
            <v>22</v>
          </cell>
          <cell r="G66">
            <v>0.45</v>
          </cell>
          <cell r="H66">
            <v>60</v>
          </cell>
          <cell r="I66">
            <v>312</v>
          </cell>
          <cell r="J66">
            <v>-9</v>
          </cell>
          <cell r="K66">
            <v>80</v>
          </cell>
          <cell r="L66">
            <v>0</v>
          </cell>
          <cell r="M66">
            <v>0</v>
          </cell>
          <cell r="N66">
            <v>400</v>
          </cell>
          <cell r="O66">
            <v>80</v>
          </cell>
          <cell r="S66">
            <v>60.6</v>
          </cell>
          <cell r="U66">
            <v>9.6039603960396036</v>
          </cell>
          <cell r="V66">
            <v>0.36303630363036304</v>
          </cell>
          <cell r="Y66">
            <v>70.400000000000006</v>
          </cell>
          <cell r="Z66">
            <v>46.6</v>
          </cell>
          <cell r="AA66">
            <v>23</v>
          </cell>
          <cell r="AB66" t="str">
            <v>магаз</v>
          </cell>
          <cell r="AC66" t="e">
            <v>#N/A</v>
          </cell>
        </row>
        <row r="67">
          <cell r="A67" t="str">
            <v>6594 МОЛОЧНАЯ СН вар п/о  ОСТАНКИНО</v>
          </cell>
          <cell r="B67" t="str">
            <v>кг</v>
          </cell>
          <cell r="C67">
            <v>80.037999999999997</v>
          </cell>
          <cell r="D67">
            <v>20.314</v>
          </cell>
          <cell r="E67">
            <v>61.006999999999998</v>
          </cell>
          <cell r="F67">
            <v>39.344999999999999</v>
          </cell>
          <cell r="G67">
            <v>1</v>
          </cell>
          <cell r="H67">
            <v>60</v>
          </cell>
          <cell r="I67">
            <v>59.15</v>
          </cell>
          <cell r="J67">
            <v>1.8569999999999993</v>
          </cell>
          <cell r="K67">
            <v>0</v>
          </cell>
          <cell r="L67">
            <v>0</v>
          </cell>
          <cell r="M67">
            <v>0</v>
          </cell>
          <cell r="N67">
            <v>20</v>
          </cell>
          <cell r="O67">
            <v>60</v>
          </cell>
          <cell r="S67">
            <v>12.2014</v>
          </cell>
          <cell r="U67">
            <v>9.781254610126707</v>
          </cell>
          <cell r="V67">
            <v>3.2246299604963364</v>
          </cell>
          <cell r="Y67">
            <v>16.153200000000002</v>
          </cell>
          <cell r="Z67">
            <v>8.6611999999999991</v>
          </cell>
          <cell r="AA67">
            <v>4.0490000000000004</v>
          </cell>
          <cell r="AB67" t="str">
            <v>магаз</v>
          </cell>
          <cell r="AC67" t="e">
            <v>#N/A</v>
          </cell>
        </row>
        <row r="68">
          <cell r="A68" t="str">
            <v>6595 МОЛОЧНАЯ СН вар п/о 0.45кг 8шт.  ОСТАНКИНО</v>
          </cell>
          <cell r="B68" t="str">
            <v>шт</v>
          </cell>
          <cell r="C68">
            <v>223</v>
          </cell>
          <cell r="D68">
            <v>129</v>
          </cell>
          <cell r="E68">
            <v>270</v>
          </cell>
          <cell r="F68">
            <v>78</v>
          </cell>
          <cell r="G68">
            <v>0.45</v>
          </cell>
          <cell r="H68">
            <v>60</v>
          </cell>
          <cell r="I68">
            <v>309</v>
          </cell>
          <cell r="J68">
            <v>-39</v>
          </cell>
          <cell r="K68">
            <v>80</v>
          </cell>
          <cell r="L68">
            <v>0</v>
          </cell>
          <cell r="M68">
            <v>0</v>
          </cell>
          <cell r="N68">
            <v>200</v>
          </cell>
          <cell r="O68">
            <v>160</v>
          </cell>
          <cell r="S68">
            <v>54</v>
          </cell>
          <cell r="U68">
            <v>9.5925925925925934</v>
          </cell>
          <cell r="V68">
            <v>1.4444444444444444</v>
          </cell>
          <cell r="Y68">
            <v>68.400000000000006</v>
          </cell>
          <cell r="Z68">
            <v>49.2</v>
          </cell>
          <cell r="AA68">
            <v>68</v>
          </cell>
          <cell r="AB68" t="str">
            <v>магаз</v>
          </cell>
          <cell r="AC68" t="e">
            <v>#N/A</v>
          </cell>
        </row>
        <row r="69">
          <cell r="A69" t="str">
            <v>6597 РУССКАЯ СН вар п/о 0.45кг 8шт.  ОСТАНКИНО</v>
          </cell>
          <cell r="B69" t="str">
            <v>шт</v>
          </cell>
          <cell r="C69">
            <v>66</v>
          </cell>
          <cell r="D69">
            <v>1</v>
          </cell>
          <cell r="E69">
            <v>8</v>
          </cell>
          <cell r="F69">
            <v>59</v>
          </cell>
          <cell r="G69">
            <v>0.45</v>
          </cell>
          <cell r="H69">
            <v>60</v>
          </cell>
          <cell r="I69">
            <v>8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S69">
            <v>1.6</v>
          </cell>
          <cell r="U69">
            <v>36.875</v>
          </cell>
          <cell r="V69">
            <v>36.875</v>
          </cell>
          <cell r="Y69">
            <v>12.2</v>
          </cell>
          <cell r="Z69">
            <v>5.6</v>
          </cell>
          <cell r="AA69">
            <v>2</v>
          </cell>
          <cell r="AB69" t="str">
            <v>н6евыв</v>
          </cell>
          <cell r="AC69" t="e">
            <v>#N/A</v>
          </cell>
        </row>
        <row r="70">
          <cell r="A70" t="str">
            <v>6601 ГОВЯЖЬИ СН сос п/о мгс 1*6  ОСТАНКИНО</v>
          </cell>
          <cell r="B70" t="str">
            <v>кг</v>
          </cell>
          <cell r="C70">
            <v>76.108000000000004</v>
          </cell>
          <cell r="D70">
            <v>133.12700000000001</v>
          </cell>
          <cell r="E70">
            <v>153.578</v>
          </cell>
          <cell r="F70">
            <v>55.656999999999996</v>
          </cell>
          <cell r="G70">
            <v>1</v>
          </cell>
          <cell r="H70">
            <v>45</v>
          </cell>
          <cell r="I70">
            <v>146</v>
          </cell>
          <cell r="J70">
            <v>7.578000000000003</v>
          </cell>
          <cell r="K70">
            <v>50</v>
          </cell>
          <cell r="L70">
            <v>0</v>
          </cell>
          <cell r="M70">
            <v>0</v>
          </cell>
          <cell r="N70">
            <v>50</v>
          </cell>
          <cell r="O70">
            <v>60</v>
          </cell>
          <cell r="S70">
            <v>30.715600000000002</v>
          </cell>
          <cell r="U70">
            <v>7.0210902603237431</v>
          </cell>
          <cell r="V70">
            <v>1.8120108348852046</v>
          </cell>
          <cell r="Y70">
            <v>33.706200000000003</v>
          </cell>
          <cell r="Z70">
            <v>31.240400000000001</v>
          </cell>
          <cell r="AA70">
            <v>18.864999999999998</v>
          </cell>
          <cell r="AB70" t="str">
            <v>к</v>
          </cell>
          <cell r="AC70" t="e">
            <v>#N/A</v>
          </cell>
        </row>
        <row r="71">
          <cell r="A71" t="str">
            <v>6602 БАВАРСКИЕ ПМ сос ц/о мгс 0,35кг 8шт.  ОСТАНКИНО</v>
          </cell>
          <cell r="B71" t="str">
            <v>шт</v>
          </cell>
          <cell r="C71">
            <v>262</v>
          </cell>
          <cell r="D71">
            <v>9</v>
          </cell>
          <cell r="E71">
            <v>136</v>
          </cell>
          <cell r="F71">
            <v>131</v>
          </cell>
          <cell r="G71">
            <v>0.35</v>
          </cell>
          <cell r="H71" t="e">
            <v>#N/A</v>
          </cell>
          <cell r="I71">
            <v>140</v>
          </cell>
          <cell r="J71">
            <v>-4</v>
          </cell>
          <cell r="K71">
            <v>24</v>
          </cell>
          <cell r="L71">
            <v>0</v>
          </cell>
          <cell r="M71">
            <v>0</v>
          </cell>
          <cell r="N71">
            <v>120</v>
          </cell>
          <cell r="S71">
            <v>27.2</v>
          </cell>
          <cell r="U71">
            <v>10.11029411764706</v>
          </cell>
          <cell r="V71">
            <v>4.8161764705882355</v>
          </cell>
          <cell r="Y71">
            <v>11.4</v>
          </cell>
          <cell r="Z71">
            <v>32.200000000000003</v>
          </cell>
          <cell r="AA71">
            <v>19</v>
          </cell>
          <cell r="AB71" t="str">
            <v>костик</v>
          </cell>
          <cell r="AC71" t="e">
            <v>#N/A</v>
          </cell>
        </row>
        <row r="72">
          <cell r="A72" t="str">
            <v>6645 ВЕТЧ.КЛАССИЧЕСКАЯ СН п/о 0.8кг 4шт.  ОСТАНКИНО</v>
          </cell>
          <cell r="B72" t="str">
            <v>шт</v>
          </cell>
          <cell r="C72">
            <v>19</v>
          </cell>
          <cell r="D72">
            <v>44</v>
          </cell>
          <cell r="E72">
            <v>16</v>
          </cell>
          <cell r="F72">
            <v>44</v>
          </cell>
          <cell r="G72">
            <v>0.8</v>
          </cell>
          <cell r="H72">
            <v>60</v>
          </cell>
          <cell r="I72">
            <v>19</v>
          </cell>
          <cell r="J72">
            <v>-3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S72">
            <v>3.2</v>
          </cell>
          <cell r="U72">
            <v>13.75</v>
          </cell>
          <cell r="V72">
            <v>13.75</v>
          </cell>
          <cell r="Y72">
            <v>6.4</v>
          </cell>
          <cell r="Z72">
            <v>5.2</v>
          </cell>
          <cell r="AA72">
            <v>1</v>
          </cell>
          <cell r="AB72" t="str">
            <v>магаз</v>
          </cell>
          <cell r="AC72" t="str">
            <v>???</v>
          </cell>
        </row>
        <row r="73">
          <cell r="A73" t="str">
            <v>6648 СОЧНЫЕ Папа может сар п/о мгс 1*3  ОСТАНКИНО</v>
          </cell>
          <cell r="B73" t="str">
            <v>кг</v>
          </cell>
          <cell r="C73">
            <v>23.907</v>
          </cell>
          <cell r="D73">
            <v>13.557</v>
          </cell>
          <cell r="E73">
            <v>27.273</v>
          </cell>
          <cell r="F73">
            <v>10.191000000000001</v>
          </cell>
          <cell r="G73">
            <v>1</v>
          </cell>
          <cell r="H73">
            <v>45</v>
          </cell>
          <cell r="I73">
            <v>26</v>
          </cell>
          <cell r="J73">
            <v>1.2729999999999997</v>
          </cell>
          <cell r="K73">
            <v>10</v>
          </cell>
          <cell r="L73">
            <v>0</v>
          </cell>
          <cell r="M73">
            <v>0</v>
          </cell>
          <cell r="N73">
            <v>20</v>
          </cell>
          <cell r="S73">
            <v>5.4546000000000001</v>
          </cell>
          <cell r="U73">
            <v>7.3682763172368277</v>
          </cell>
          <cell r="V73">
            <v>1.8683313166868332</v>
          </cell>
          <cell r="Y73">
            <v>6.0430000000000001</v>
          </cell>
          <cell r="Z73">
            <v>4.5524000000000004</v>
          </cell>
          <cell r="AA73">
            <v>7.3170000000000002</v>
          </cell>
          <cell r="AB73" t="str">
            <v>к</v>
          </cell>
          <cell r="AC73" t="e">
            <v>#N/A</v>
          </cell>
        </row>
        <row r="74">
          <cell r="A74" t="str">
            <v>6661 СОЧНЫЙ ГРИЛЬ ПМ сос п/о мгс 1.5*4_Маяк  ОСТАНКИНО</v>
          </cell>
          <cell r="B74" t="str">
            <v>кг</v>
          </cell>
          <cell r="C74">
            <v>19.099</v>
          </cell>
          <cell r="D74">
            <v>78.061999999999998</v>
          </cell>
          <cell r="E74">
            <v>46.722999999999999</v>
          </cell>
          <cell r="F74">
            <v>25.04</v>
          </cell>
          <cell r="G74">
            <v>1</v>
          </cell>
          <cell r="H74">
            <v>45</v>
          </cell>
          <cell r="I74">
            <v>52.243000000000002</v>
          </cell>
          <cell r="J74">
            <v>-5.5200000000000031</v>
          </cell>
          <cell r="K74">
            <v>20</v>
          </cell>
          <cell r="L74">
            <v>0</v>
          </cell>
          <cell r="M74">
            <v>0</v>
          </cell>
          <cell r="N74">
            <v>30</v>
          </cell>
          <cell r="S74">
            <v>9.3445999999999998</v>
          </cell>
          <cell r="U74">
            <v>8.0303062731417061</v>
          </cell>
          <cell r="V74">
            <v>2.6796224557498447</v>
          </cell>
          <cell r="Y74">
            <v>9.3726000000000003</v>
          </cell>
          <cell r="Z74">
            <v>9.7105999999999995</v>
          </cell>
          <cell r="AA74">
            <v>12.477</v>
          </cell>
          <cell r="AB74" t="str">
            <v>увел</v>
          </cell>
          <cell r="AC74" t="e">
            <v>#N/A</v>
          </cell>
        </row>
        <row r="75">
          <cell r="A75" t="str">
            <v>6666 БОЯНСКАЯ Папа может п/к в/у 0,28кг 8 шт. ОСТАНКИНО</v>
          </cell>
          <cell r="B75" t="str">
            <v>шт</v>
          </cell>
          <cell r="C75">
            <v>644</v>
          </cell>
          <cell r="D75">
            <v>1074</v>
          </cell>
          <cell r="E75">
            <v>1350</v>
          </cell>
          <cell r="F75">
            <v>315</v>
          </cell>
          <cell r="G75">
            <v>0.28000000000000003</v>
          </cell>
          <cell r="H75">
            <v>45</v>
          </cell>
          <cell r="I75">
            <v>1406</v>
          </cell>
          <cell r="J75">
            <v>-56</v>
          </cell>
          <cell r="K75">
            <v>400</v>
          </cell>
          <cell r="L75">
            <v>400</v>
          </cell>
          <cell r="M75">
            <v>0</v>
          </cell>
          <cell r="N75">
            <v>400</v>
          </cell>
          <cell r="O75">
            <v>1080</v>
          </cell>
          <cell r="R75">
            <v>400</v>
          </cell>
          <cell r="S75">
            <v>270</v>
          </cell>
          <cell r="T75">
            <v>200</v>
          </cell>
          <cell r="U75">
            <v>10.351851851851851</v>
          </cell>
          <cell r="V75">
            <v>1.1666666666666667</v>
          </cell>
          <cell r="Y75">
            <v>260.60000000000002</v>
          </cell>
          <cell r="Z75">
            <v>232.2</v>
          </cell>
          <cell r="AA75">
            <v>316</v>
          </cell>
          <cell r="AB75" t="e">
            <v>#N/A</v>
          </cell>
          <cell r="AC75" t="e">
            <v>#N/A</v>
          </cell>
        </row>
        <row r="76">
          <cell r="A76" t="str">
            <v>6669 ВЕНСКАЯ САЛЯМИ п/к в/у 0.28кг 8шт  ОСТАНКИНО</v>
          </cell>
          <cell r="B76" t="str">
            <v>шт</v>
          </cell>
          <cell r="C76">
            <v>382</v>
          </cell>
          <cell r="D76">
            <v>507</v>
          </cell>
          <cell r="E76">
            <v>664</v>
          </cell>
          <cell r="F76">
            <v>206</v>
          </cell>
          <cell r="G76">
            <v>0.28000000000000003</v>
          </cell>
          <cell r="H76">
            <v>45</v>
          </cell>
          <cell r="I76">
            <v>680</v>
          </cell>
          <cell r="J76">
            <v>-16</v>
          </cell>
          <cell r="K76">
            <v>280</v>
          </cell>
          <cell r="L76">
            <v>200</v>
          </cell>
          <cell r="M76">
            <v>0</v>
          </cell>
          <cell r="N76">
            <v>120</v>
          </cell>
          <cell r="O76">
            <v>480</v>
          </cell>
          <cell r="S76">
            <v>132.80000000000001</v>
          </cell>
          <cell r="U76">
            <v>9.6837349397590344</v>
          </cell>
          <cell r="V76">
            <v>1.5512048192771084</v>
          </cell>
          <cell r="Y76">
            <v>150.19999999999999</v>
          </cell>
          <cell r="Z76">
            <v>130.4</v>
          </cell>
          <cell r="AA76">
            <v>176</v>
          </cell>
          <cell r="AB76" t="e">
            <v>#N/A</v>
          </cell>
          <cell r="AC76" t="e">
            <v>#N/A</v>
          </cell>
        </row>
        <row r="77">
          <cell r="A77" t="str">
            <v>6683 СЕРВЕЛАТ ЗЕРНИСТЫЙ ПМ в/к в/у 0,35кг  ОСТАНКИНО</v>
          </cell>
          <cell r="B77" t="str">
            <v>шт</v>
          </cell>
          <cell r="C77">
            <v>1132</v>
          </cell>
          <cell r="D77">
            <v>1992</v>
          </cell>
          <cell r="E77">
            <v>2503</v>
          </cell>
          <cell r="F77">
            <v>542</v>
          </cell>
          <cell r="G77">
            <v>0.35</v>
          </cell>
          <cell r="H77">
            <v>45</v>
          </cell>
          <cell r="I77">
            <v>2568</v>
          </cell>
          <cell r="J77">
            <v>-65</v>
          </cell>
          <cell r="K77">
            <v>600</v>
          </cell>
          <cell r="L77">
            <v>800</v>
          </cell>
          <cell r="M77">
            <v>0</v>
          </cell>
          <cell r="N77">
            <v>800</v>
          </cell>
          <cell r="O77">
            <v>2000</v>
          </cell>
          <cell r="R77">
            <v>800</v>
          </cell>
          <cell r="S77">
            <v>500.6</v>
          </cell>
          <cell r="U77">
            <v>9.4726328405912898</v>
          </cell>
          <cell r="V77">
            <v>1.0827007590890931</v>
          </cell>
          <cell r="Y77">
            <v>476.8</v>
          </cell>
          <cell r="Z77">
            <v>450</v>
          </cell>
          <cell r="AA77">
            <v>621</v>
          </cell>
          <cell r="AB77">
            <v>0</v>
          </cell>
          <cell r="AC77" t="e">
            <v>#N/A</v>
          </cell>
        </row>
        <row r="78">
          <cell r="A78" t="str">
            <v>6684 СЕРВЕЛАТ КАРЕЛЬСКИЙ ПМ в/к в/у 0.28кг  ОСТАНКИНО</v>
          </cell>
          <cell r="B78" t="str">
            <v>шт</v>
          </cell>
          <cell r="C78">
            <v>1089</v>
          </cell>
          <cell r="D78">
            <v>1507</v>
          </cell>
          <cell r="E78">
            <v>2412</v>
          </cell>
          <cell r="F78">
            <v>135</v>
          </cell>
          <cell r="G78">
            <v>0.28000000000000003</v>
          </cell>
          <cell r="H78">
            <v>45</v>
          </cell>
          <cell r="I78">
            <v>2464</v>
          </cell>
          <cell r="J78">
            <v>-52</v>
          </cell>
          <cell r="K78">
            <v>600</v>
          </cell>
          <cell r="L78">
            <v>600</v>
          </cell>
          <cell r="M78">
            <v>0</v>
          </cell>
          <cell r="N78">
            <v>1200</v>
          </cell>
          <cell r="O78">
            <v>2000</v>
          </cell>
          <cell r="R78">
            <v>800</v>
          </cell>
          <cell r="S78">
            <v>482.4</v>
          </cell>
          <cell r="U78">
            <v>9.400912106135987</v>
          </cell>
          <cell r="V78">
            <v>0.27985074626865675</v>
          </cell>
          <cell r="Y78">
            <v>436.4</v>
          </cell>
          <cell r="Z78">
            <v>394</v>
          </cell>
          <cell r="AA78">
            <v>623</v>
          </cell>
          <cell r="AB78" t="str">
            <v>???</v>
          </cell>
          <cell r="AC78" t="e">
            <v>#N/A</v>
          </cell>
        </row>
        <row r="79">
          <cell r="A79" t="str">
            <v>6689 СЕРВЕЛАТ ОХОТНИЧИЙ ПМ в/к в/у 0,35кг 8шт  ОСТАНКИНО</v>
          </cell>
          <cell r="B79" t="str">
            <v>шт</v>
          </cell>
          <cell r="C79">
            <v>1937</v>
          </cell>
          <cell r="D79">
            <v>5923</v>
          </cell>
          <cell r="E79">
            <v>5860</v>
          </cell>
          <cell r="F79">
            <v>1906</v>
          </cell>
          <cell r="G79">
            <v>0.35</v>
          </cell>
          <cell r="H79">
            <v>45</v>
          </cell>
          <cell r="I79">
            <v>5954</v>
          </cell>
          <cell r="J79">
            <v>-94</v>
          </cell>
          <cell r="K79">
            <v>2000</v>
          </cell>
          <cell r="L79">
            <v>1800</v>
          </cell>
          <cell r="M79">
            <v>0</v>
          </cell>
          <cell r="N79">
            <v>1600</v>
          </cell>
          <cell r="O79">
            <v>3600</v>
          </cell>
          <cell r="Q79">
            <v>400</v>
          </cell>
          <cell r="R79">
            <v>2000</v>
          </cell>
          <cell r="S79">
            <v>1172</v>
          </cell>
          <cell r="T79">
            <v>800</v>
          </cell>
          <cell r="U79">
            <v>10.329351535836178</v>
          </cell>
          <cell r="V79">
            <v>1.6262798634812288</v>
          </cell>
          <cell r="Y79">
            <v>1062.2</v>
          </cell>
          <cell r="Z79">
            <v>1123.4000000000001</v>
          </cell>
          <cell r="AA79">
            <v>1366</v>
          </cell>
          <cell r="AB79">
            <v>0</v>
          </cell>
          <cell r="AC79" t="e">
            <v>#N/A</v>
          </cell>
        </row>
        <row r="80">
          <cell r="A80" t="str">
            <v>6692 СЕРВЕЛАТ ПРИМА в/к в/у 0.28кг 8шт.  ОСТАНКИНО</v>
          </cell>
          <cell r="B80" t="str">
            <v>шт</v>
          </cell>
          <cell r="C80">
            <v>236</v>
          </cell>
          <cell r="D80">
            <v>881</v>
          </cell>
          <cell r="E80">
            <v>792</v>
          </cell>
          <cell r="F80">
            <v>301</v>
          </cell>
          <cell r="G80">
            <v>0.28000000000000003</v>
          </cell>
          <cell r="H80">
            <v>45</v>
          </cell>
          <cell r="I80">
            <v>817</v>
          </cell>
          <cell r="J80">
            <v>-25</v>
          </cell>
          <cell r="K80">
            <v>320</v>
          </cell>
          <cell r="L80">
            <v>200</v>
          </cell>
          <cell r="M80">
            <v>0</v>
          </cell>
          <cell r="N80">
            <v>0</v>
          </cell>
          <cell r="O80">
            <v>600</v>
          </cell>
          <cell r="S80">
            <v>158.4</v>
          </cell>
          <cell r="U80">
            <v>8.9709595959595951</v>
          </cell>
          <cell r="V80">
            <v>1.9002525252525251</v>
          </cell>
          <cell r="Y80">
            <v>145.6</v>
          </cell>
          <cell r="Z80">
            <v>153.19999999999999</v>
          </cell>
          <cell r="AA80">
            <v>235</v>
          </cell>
          <cell r="AB80">
            <v>0</v>
          </cell>
          <cell r="AC80" t="e">
            <v>#N/A</v>
          </cell>
        </row>
        <row r="81">
          <cell r="A81" t="str">
            <v>6697 СЕРВЕЛАТ ФИНСКИЙ ПМ в/к в/у 0,35кг 8шт.  ОСТАНКИНО</v>
          </cell>
          <cell r="B81" t="str">
            <v>шт</v>
          </cell>
          <cell r="C81">
            <v>1406</v>
          </cell>
          <cell r="D81">
            <v>8357</v>
          </cell>
          <cell r="E81">
            <v>6300</v>
          </cell>
          <cell r="F81">
            <v>3341</v>
          </cell>
          <cell r="G81">
            <v>0.35</v>
          </cell>
          <cell r="H81">
            <v>45</v>
          </cell>
          <cell r="I81">
            <v>6405</v>
          </cell>
          <cell r="J81">
            <v>-105</v>
          </cell>
          <cell r="K81">
            <v>2200</v>
          </cell>
          <cell r="L81">
            <v>2200</v>
          </cell>
          <cell r="M81">
            <v>0</v>
          </cell>
          <cell r="N81">
            <v>1000</v>
          </cell>
          <cell r="O81">
            <v>3200</v>
          </cell>
          <cell r="Q81">
            <v>400</v>
          </cell>
          <cell r="R81">
            <v>2000</v>
          </cell>
          <cell r="S81">
            <v>1260</v>
          </cell>
          <cell r="T81">
            <v>1000</v>
          </cell>
          <cell r="U81">
            <v>10.588095238095239</v>
          </cell>
          <cell r="V81">
            <v>2.6515873015873015</v>
          </cell>
          <cell r="Y81">
            <v>1129</v>
          </cell>
          <cell r="Z81">
            <v>1311.2</v>
          </cell>
          <cell r="AA81">
            <v>1388</v>
          </cell>
          <cell r="AB81" t="str">
            <v>м1200</v>
          </cell>
          <cell r="AC81" t="e">
            <v>#N/A</v>
          </cell>
        </row>
        <row r="82">
          <cell r="A82" t="str">
            <v>6713 СОЧНЫЙ ГРИЛЬ ПМ сос п/о мгс 0.41кг 8шт.  ОСТАНКИНО</v>
          </cell>
          <cell r="B82" t="str">
            <v>шт</v>
          </cell>
          <cell r="C82">
            <v>679</v>
          </cell>
          <cell r="D82">
            <v>833</v>
          </cell>
          <cell r="E82">
            <v>1357</v>
          </cell>
          <cell r="F82">
            <v>134</v>
          </cell>
          <cell r="G82">
            <v>0.41</v>
          </cell>
          <cell r="H82">
            <v>45</v>
          </cell>
          <cell r="I82">
            <v>1502</v>
          </cell>
          <cell r="J82">
            <v>-145</v>
          </cell>
          <cell r="K82">
            <v>600</v>
          </cell>
          <cell r="L82">
            <v>200</v>
          </cell>
          <cell r="M82">
            <v>0</v>
          </cell>
          <cell r="N82">
            <v>400</v>
          </cell>
          <cell r="O82">
            <v>800</v>
          </cell>
          <cell r="R82">
            <v>400</v>
          </cell>
          <cell r="S82">
            <v>271.39999999999998</v>
          </cell>
          <cell r="U82">
            <v>7.8629329403095065</v>
          </cell>
          <cell r="V82">
            <v>0.49373618275607961</v>
          </cell>
          <cell r="Y82">
            <v>294.8</v>
          </cell>
          <cell r="Z82">
            <v>275</v>
          </cell>
          <cell r="AA82">
            <v>266</v>
          </cell>
          <cell r="AB82" t="e">
            <v>#N/A</v>
          </cell>
          <cell r="AC82" t="e">
            <v>#N/A</v>
          </cell>
        </row>
        <row r="83">
          <cell r="A83" t="str">
            <v>6716 ОСОБАЯ Коровино (в сетке) 0.5кг 8шт.  ОСТАНКИНО</v>
          </cell>
          <cell r="B83" t="str">
            <v>шт</v>
          </cell>
          <cell r="C83">
            <v>815</v>
          </cell>
          <cell r="D83">
            <v>78</v>
          </cell>
          <cell r="E83">
            <v>345</v>
          </cell>
          <cell r="F83">
            <v>448</v>
          </cell>
          <cell r="G83">
            <v>0.5</v>
          </cell>
          <cell r="H83">
            <v>0.6</v>
          </cell>
          <cell r="I83">
            <v>343</v>
          </cell>
          <cell r="J83">
            <v>2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200</v>
          </cell>
          <cell r="R83">
            <v>200</v>
          </cell>
          <cell r="S83">
            <v>69</v>
          </cell>
          <cell r="U83">
            <v>9.3913043478260878</v>
          </cell>
          <cell r="V83">
            <v>6.4927536231884062</v>
          </cell>
          <cell r="Y83">
            <v>108</v>
          </cell>
          <cell r="Z83">
            <v>62</v>
          </cell>
          <cell r="AA83">
            <v>45</v>
          </cell>
          <cell r="AB83">
            <v>0</v>
          </cell>
          <cell r="AC83" t="str">
            <v>кост</v>
          </cell>
        </row>
        <row r="84">
          <cell r="A84" t="str">
            <v>6722 СОЧНЫЕ ПМ сос п/о мгс 0,41кг 10шт.  ОСТАНКИНО</v>
          </cell>
          <cell r="B84" t="str">
            <v>шт</v>
          </cell>
          <cell r="C84">
            <v>2877</v>
          </cell>
          <cell r="D84">
            <v>6652</v>
          </cell>
          <cell r="E84">
            <v>6684</v>
          </cell>
          <cell r="F84">
            <v>2328</v>
          </cell>
          <cell r="G84">
            <v>0.41</v>
          </cell>
          <cell r="H84">
            <v>45</v>
          </cell>
          <cell r="I84">
            <v>5603</v>
          </cell>
          <cell r="J84">
            <v>1081</v>
          </cell>
          <cell r="K84">
            <v>2600</v>
          </cell>
          <cell r="L84">
            <v>1400</v>
          </cell>
          <cell r="M84">
            <v>0</v>
          </cell>
          <cell r="N84">
            <v>1600</v>
          </cell>
          <cell r="O84">
            <v>3000</v>
          </cell>
          <cell r="R84">
            <v>2000</v>
          </cell>
          <cell r="S84">
            <v>1336.8</v>
          </cell>
          <cell r="U84">
            <v>8.1747456612806708</v>
          </cell>
          <cell r="V84">
            <v>1.7414721723518851</v>
          </cell>
          <cell r="Y84">
            <v>1346.8</v>
          </cell>
          <cell r="Z84">
            <v>1225.4000000000001</v>
          </cell>
          <cell r="AA84">
            <v>1240</v>
          </cell>
          <cell r="AB84">
            <v>0</v>
          </cell>
          <cell r="AC84" t="e">
            <v>#N/A</v>
          </cell>
        </row>
        <row r="85">
          <cell r="A85" t="str">
            <v>6726 СЛИВОЧНЫЕ ПМ сос п/о мгс 0.41кг 10шт.  ОСТАНКИНО</v>
          </cell>
          <cell r="B85" t="str">
            <v>шт</v>
          </cell>
          <cell r="C85">
            <v>713</v>
          </cell>
          <cell r="D85">
            <v>2007</v>
          </cell>
          <cell r="E85">
            <v>2083</v>
          </cell>
          <cell r="F85">
            <v>608</v>
          </cell>
          <cell r="G85">
            <v>0.41</v>
          </cell>
          <cell r="H85">
            <v>45</v>
          </cell>
          <cell r="I85">
            <v>2142</v>
          </cell>
          <cell r="J85">
            <v>-59</v>
          </cell>
          <cell r="K85">
            <v>650</v>
          </cell>
          <cell r="L85">
            <v>500</v>
          </cell>
          <cell r="M85">
            <v>0</v>
          </cell>
          <cell r="N85">
            <v>1200</v>
          </cell>
          <cell r="O85">
            <v>400</v>
          </cell>
          <cell r="R85">
            <v>400</v>
          </cell>
          <cell r="S85">
            <v>416.6</v>
          </cell>
          <cell r="U85">
            <v>8.0604896783485351</v>
          </cell>
          <cell r="V85">
            <v>1.4594335093614978</v>
          </cell>
          <cell r="Y85">
            <v>388.6</v>
          </cell>
          <cell r="Z85">
            <v>383.4</v>
          </cell>
          <cell r="AA85">
            <v>342</v>
          </cell>
          <cell r="AB85" t="e">
            <v>#N/A</v>
          </cell>
          <cell r="AC85" t="e">
            <v>#N/A</v>
          </cell>
        </row>
        <row r="86">
          <cell r="A86" t="str">
            <v>6734 ОСОБАЯ СО ШПИКОМ Коровино (в сетке) 0,5кг ОСТАНКИНО</v>
          </cell>
          <cell r="B86" t="str">
            <v>шт</v>
          </cell>
          <cell r="C86">
            <v>106</v>
          </cell>
          <cell r="D86">
            <v>3</v>
          </cell>
          <cell r="E86">
            <v>45</v>
          </cell>
          <cell r="F86">
            <v>48</v>
          </cell>
          <cell r="G86">
            <v>0.5</v>
          </cell>
          <cell r="H86" t="e">
            <v>#N/A</v>
          </cell>
          <cell r="I86">
            <v>47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N86">
            <v>40</v>
          </cell>
          <cell r="S86">
            <v>9</v>
          </cell>
          <cell r="U86">
            <v>9.7777777777777786</v>
          </cell>
          <cell r="V86">
            <v>5.333333333333333</v>
          </cell>
          <cell r="Y86">
            <v>3.4</v>
          </cell>
          <cell r="Z86">
            <v>15.4</v>
          </cell>
          <cell r="AA86">
            <v>4</v>
          </cell>
          <cell r="AB86" t="str">
            <v>увел</v>
          </cell>
          <cell r="AC86" t="e">
            <v>#N/A</v>
          </cell>
        </row>
        <row r="87">
          <cell r="A87" t="str">
            <v>6750 МОЛОЧНЫЕ ГОСТ СН сос п/о мгс 0,41 кг 10шт ОСТАНКИНО</v>
          </cell>
          <cell r="B87" t="str">
            <v>шт</v>
          </cell>
          <cell r="D87">
            <v>164</v>
          </cell>
          <cell r="E87">
            <v>53</v>
          </cell>
          <cell r="F87">
            <v>107</v>
          </cell>
          <cell r="G87">
            <v>0</v>
          </cell>
          <cell r="H87" t="e">
            <v>#N/A</v>
          </cell>
          <cell r="I87">
            <v>57</v>
          </cell>
          <cell r="J87">
            <v>-4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10.6</v>
          </cell>
          <cell r="U87">
            <v>10.09433962264151</v>
          </cell>
          <cell r="V87">
            <v>10.09433962264151</v>
          </cell>
          <cell r="Y87">
            <v>0</v>
          </cell>
          <cell r="Z87">
            <v>0</v>
          </cell>
          <cell r="AA87">
            <v>17</v>
          </cell>
          <cell r="AB87" t="e">
            <v>#N/A</v>
          </cell>
          <cell r="AC87" t="e">
            <v>#N/A</v>
          </cell>
        </row>
        <row r="88">
          <cell r="A88" t="str">
            <v>6751 СЛИВОЧНЫЕ СН сос п/о мгс 0,41кг 10шт.  ОСТАНКИНО</v>
          </cell>
          <cell r="B88" t="str">
            <v>шт</v>
          </cell>
          <cell r="D88">
            <v>180</v>
          </cell>
          <cell r="E88">
            <v>12</v>
          </cell>
          <cell r="F88">
            <v>168</v>
          </cell>
          <cell r="G88">
            <v>0</v>
          </cell>
          <cell r="H88" t="e">
            <v>#N/A</v>
          </cell>
          <cell r="I88">
            <v>12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>
            <v>2.4</v>
          </cell>
          <cell r="U88">
            <v>70</v>
          </cell>
          <cell r="V88">
            <v>70</v>
          </cell>
          <cell r="Y88">
            <v>0</v>
          </cell>
          <cell r="Z88">
            <v>0</v>
          </cell>
          <cell r="AA88">
            <v>0</v>
          </cell>
          <cell r="AB88" t="e">
            <v>#N/A</v>
          </cell>
          <cell r="AC88" t="e">
            <v>#N/A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D89">
            <v>50</v>
          </cell>
          <cell r="E89">
            <v>16.164999999999999</v>
          </cell>
          <cell r="F89">
            <v>33.835000000000001</v>
          </cell>
          <cell r="G89">
            <v>0</v>
          </cell>
          <cell r="H89" t="e">
            <v>#N/A</v>
          </cell>
          <cell r="I89">
            <v>23</v>
          </cell>
          <cell r="J89">
            <v>-6.8350000000000009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S89">
            <v>3.2329999999999997</v>
          </cell>
          <cell r="U89">
            <v>10.465511908444171</v>
          </cell>
          <cell r="V89">
            <v>10.465511908444171</v>
          </cell>
          <cell r="Y89">
            <v>0</v>
          </cell>
          <cell r="Z89">
            <v>0</v>
          </cell>
          <cell r="AA89">
            <v>2.0169999999999999</v>
          </cell>
          <cell r="AB89" t="e">
            <v>#N/A</v>
          </cell>
          <cell r="AC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D90">
            <v>100</v>
          </cell>
          <cell r="E90">
            <v>11</v>
          </cell>
          <cell r="F90">
            <v>89</v>
          </cell>
          <cell r="G90">
            <v>0</v>
          </cell>
          <cell r="H90" t="e">
            <v>#N/A</v>
          </cell>
          <cell r="I90">
            <v>11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2.2000000000000002</v>
          </cell>
          <cell r="U90">
            <v>40.454545454545453</v>
          </cell>
          <cell r="V90">
            <v>40.454545454545453</v>
          </cell>
          <cell r="Y90">
            <v>0</v>
          </cell>
          <cell r="Z90">
            <v>0</v>
          </cell>
          <cell r="AA90">
            <v>0</v>
          </cell>
          <cell r="AB90" t="e">
            <v>#N/A</v>
          </cell>
          <cell r="AC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441</v>
          </cell>
          <cell r="D91">
            <v>793</v>
          </cell>
          <cell r="E91">
            <v>1153</v>
          </cell>
          <cell r="F91">
            <v>29</v>
          </cell>
          <cell r="G91">
            <v>0</v>
          </cell>
          <cell r="H91">
            <v>0</v>
          </cell>
          <cell r="I91">
            <v>1207</v>
          </cell>
          <cell r="J91">
            <v>-54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230.6</v>
          </cell>
          <cell r="U91">
            <v>0.12575888985255854</v>
          </cell>
          <cell r="V91">
            <v>0.12575888985255854</v>
          </cell>
          <cell r="Y91">
            <v>208.2</v>
          </cell>
          <cell r="Z91">
            <v>203</v>
          </cell>
          <cell r="AA91">
            <v>235</v>
          </cell>
          <cell r="AB91" t="e">
            <v>#N/A</v>
          </cell>
          <cell r="AC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247.303</v>
          </cell>
          <cell r="D92">
            <v>306.34300000000002</v>
          </cell>
          <cell r="E92">
            <v>373.43900000000002</v>
          </cell>
          <cell r="F92">
            <v>173.864</v>
          </cell>
          <cell r="G92">
            <v>0</v>
          </cell>
          <cell r="H92">
            <v>0</v>
          </cell>
          <cell r="I92">
            <v>364.2</v>
          </cell>
          <cell r="J92">
            <v>9.2390000000000327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S92">
            <v>74.68780000000001</v>
          </cell>
          <cell r="U92">
            <v>2.3278768420009692</v>
          </cell>
          <cell r="V92">
            <v>2.3278768420009692</v>
          </cell>
          <cell r="Y92">
            <v>93.479600000000005</v>
          </cell>
          <cell r="Z92">
            <v>67.082999999999998</v>
          </cell>
          <cell r="AA92">
            <v>90.186999999999998</v>
          </cell>
          <cell r="AB92" t="e">
            <v>#N/A</v>
          </cell>
          <cell r="AC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20.12.2023 - 26.12.2023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4.5</v>
          </cell>
        </row>
        <row r="8">
          <cell r="A8" t="str">
            <v xml:space="preserve"> 004   Колбаса Вязанка со шпиком, вектор ВЕС, ПОКОМ</v>
          </cell>
          <cell r="D8">
            <v>3.4</v>
          </cell>
          <cell r="F8">
            <v>100.636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7.25</v>
          </cell>
          <cell r="F9">
            <v>2212.6799999999998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5.2</v>
          </cell>
          <cell r="F10">
            <v>627.86199999999997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7.202</v>
          </cell>
          <cell r="F11">
            <v>2059.0659999999998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3.8660000000000001</v>
          </cell>
          <cell r="F12">
            <v>244.33199999999999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4</v>
          </cell>
          <cell r="F13">
            <v>8</v>
          </cell>
        </row>
        <row r="14">
          <cell r="A14" t="str">
            <v xml:space="preserve"> 022  Колбаса Вязанка со шпиком, вектор 0,5кг, ПОКОМ</v>
          </cell>
          <cell r="D14">
            <v>8</v>
          </cell>
          <cell r="F14">
            <v>232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613</v>
          </cell>
          <cell r="F15">
            <v>2822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1212</v>
          </cell>
          <cell r="F16">
            <v>4686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4817</v>
          </cell>
          <cell r="F17">
            <v>8930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11</v>
          </cell>
          <cell r="F18">
            <v>352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159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</v>
          </cell>
          <cell r="F20">
            <v>308</v>
          </cell>
        </row>
        <row r="21">
          <cell r="A21" t="str">
            <v xml:space="preserve"> 048  Колбаса Баварушка с балыком, в/у 0,35 кг срез, ТМ Стародворье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2</v>
          </cell>
          <cell r="F22">
            <v>424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3</v>
          </cell>
          <cell r="F23">
            <v>395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D24">
            <v>5</v>
          </cell>
          <cell r="F24">
            <v>307</v>
          </cell>
        </row>
        <row r="25">
          <cell r="A25" t="str">
            <v xml:space="preserve"> 068  Колбаса Особая ТМ Особый рецепт, 0,5 кг, ПОКОМ</v>
          </cell>
          <cell r="D25">
            <v>3</v>
          </cell>
          <cell r="F25">
            <v>131</v>
          </cell>
        </row>
        <row r="26">
          <cell r="A26" t="str">
            <v xml:space="preserve"> 073  Колбаса Салями Баварушка зернистая, в/у 0.35 кг срез, ТМ Стародворье ПОКОМ</v>
          </cell>
          <cell r="D26">
            <v>3</v>
          </cell>
          <cell r="F26">
            <v>3</v>
          </cell>
        </row>
        <row r="27">
          <cell r="A27" t="str">
            <v xml:space="preserve"> 079  Колбаса Сервелат Кремлевский,  0.35 кг, ПОКОМ</v>
          </cell>
          <cell r="F27">
            <v>135</v>
          </cell>
        </row>
        <row r="28">
          <cell r="A28" t="str">
            <v xml:space="preserve"> 080  Колбаса Сервелат Филейбургский, в/у 0,35 кг срез, БАВАРУШКА ПОКОМ</v>
          </cell>
          <cell r="D28">
            <v>3</v>
          </cell>
          <cell r="F28">
            <v>3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12</v>
          </cell>
          <cell r="F29">
            <v>2249</v>
          </cell>
        </row>
        <row r="30">
          <cell r="A30" t="str">
            <v xml:space="preserve"> 091  Сардельки Баварские, МГС 0.38кг, ТМ Стародворье  ПОКОМ</v>
          </cell>
          <cell r="D30">
            <v>2</v>
          </cell>
          <cell r="F30">
            <v>265</v>
          </cell>
        </row>
        <row r="31">
          <cell r="A31" t="str">
            <v xml:space="preserve"> 092  Сосиски Баварские с сыром,  0.42кг,ПОКОМ</v>
          </cell>
          <cell r="D31">
            <v>2496</v>
          </cell>
          <cell r="F31">
            <v>2507</v>
          </cell>
        </row>
        <row r="32">
          <cell r="A32" t="str">
            <v xml:space="preserve"> 096  Сосиски Баварские,  0.42кг,ПОКОМ</v>
          </cell>
          <cell r="D32">
            <v>6456</v>
          </cell>
          <cell r="F32">
            <v>6466</v>
          </cell>
        </row>
        <row r="33">
          <cell r="A33" t="str">
            <v xml:space="preserve"> 115  Колбаса Салями Филейбургская зернистая, в/у 0,35 кг срез, БАВАРУШКА ПОКОМ</v>
          </cell>
          <cell r="D33">
            <v>7</v>
          </cell>
          <cell r="F33">
            <v>1858</v>
          </cell>
        </row>
        <row r="34">
          <cell r="A34" t="str">
            <v xml:space="preserve"> 116  Колбаса Балыкбурская с копченым балыком, в/у 0,35 кг срез, БАВАРУШКА ПОКОМ</v>
          </cell>
          <cell r="D34">
            <v>358</v>
          </cell>
          <cell r="F34">
            <v>1039</v>
          </cell>
        </row>
        <row r="35">
          <cell r="A35" t="str">
            <v xml:space="preserve"> 117  Колбаса Сервелат Филейбургский с ароматными пряностями, в/у 0,35 кг срез, БАВАРУШКА ПОКОМ</v>
          </cell>
          <cell r="D35">
            <v>905</v>
          </cell>
          <cell r="F35">
            <v>1984</v>
          </cell>
        </row>
        <row r="36">
          <cell r="A36" t="str">
            <v xml:space="preserve"> 118  Колбаса Сервелат Филейбургский с филе сочного окорока, в/у 0,35 кг срез, БАВАРУШКА ПОКОМ</v>
          </cell>
          <cell r="D36">
            <v>7</v>
          </cell>
          <cell r="F36">
            <v>1736</v>
          </cell>
        </row>
        <row r="37">
          <cell r="A37" t="str">
            <v xml:space="preserve"> 200  Ветчина Дугушка ТМ Стародворье, вектор в/у    ПОКОМ</v>
          </cell>
          <cell r="D37">
            <v>2.4500000000000002</v>
          </cell>
          <cell r="F37">
            <v>908.70500000000004</v>
          </cell>
        </row>
        <row r="38">
          <cell r="A38" t="str">
            <v xml:space="preserve"> 201  Ветчина Нежная ТМ Особый рецепт, (2,5кг), ПОКОМ</v>
          </cell>
          <cell r="D38">
            <v>20.003</v>
          </cell>
          <cell r="F38">
            <v>10686.508</v>
          </cell>
        </row>
        <row r="39">
          <cell r="A39" t="str">
            <v xml:space="preserve"> 215  Колбаса Докторская ГОСТ Дугушка, ВЕС, ТМ Стародворье ПОКОМ</v>
          </cell>
          <cell r="D39">
            <v>0.9</v>
          </cell>
          <cell r="F39">
            <v>574.95600000000002</v>
          </cell>
        </row>
        <row r="40">
          <cell r="A40" t="str">
            <v xml:space="preserve"> 217  Колбаса Докторская Дугушка, ВЕС, НЕ ГОСТ, ТМ Стародворье ПОКОМ</v>
          </cell>
          <cell r="D40">
            <v>2.15</v>
          </cell>
          <cell r="F40">
            <v>1576.7449999999999</v>
          </cell>
        </row>
        <row r="41">
          <cell r="A41" t="str">
            <v xml:space="preserve"> 218  Колбаса Докторская оригинальная ТМ Особый рецепт БОЛЬШОЙ БАТОН, п/а ВЕС, ТМ Стародворье ПОКОМ</v>
          </cell>
          <cell r="D41">
            <v>0.8</v>
          </cell>
          <cell r="F41">
            <v>283.48399999999998</v>
          </cell>
        </row>
        <row r="42">
          <cell r="A42" t="str">
            <v xml:space="preserve"> 219  Колбаса Докторская Особая ТМ Особый рецепт, ВЕС  ПОКОМ</v>
          </cell>
          <cell r="D42">
            <v>32.606000000000002</v>
          </cell>
          <cell r="F42">
            <v>19427.742999999999</v>
          </cell>
        </row>
        <row r="43">
          <cell r="A43" t="str">
            <v xml:space="preserve"> 220  Колбаса Докторская по-стародворски, амифлекс, ВЕС,   ПОКОМ</v>
          </cell>
          <cell r="F43">
            <v>284.315</v>
          </cell>
        </row>
        <row r="44">
          <cell r="A44" t="str">
            <v xml:space="preserve"> 225  Колбаса Дугушка со шпиком, ВЕС, ТМ Стародворье   ПОКОМ</v>
          </cell>
          <cell r="F44">
            <v>62.009</v>
          </cell>
        </row>
        <row r="45">
          <cell r="A45" t="str">
            <v xml:space="preserve"> 229  Колбаса Молочная Дугушка, в/у, ВЕС, ТМ Стародворье   ПОКОМ</v>
          </cell>
          <cell r="D45">
            <v>5.5510000000000002</v>
          </cell>
          <cell r="F45">
            <v>1002.751</v>
          </cell>
        </row>
        <row r="46">
          <cell r="A46" t="str">
            <v xml:space="preserve"> 230  Колбаса Молочная Особая ТМ Особый рецепт, п/а, ВЕС. ПОКОМ</v>
          </cell>
          <cell r="D46">
            <v>15.003</v>
          </cell>
          <cell r="F46">
            <v>6484.9030000000002</v>
          </cell>
        </row>
        <row r="47">
          <cell r="A47" t="str">
            <v xml:space="preserve"> 235  Колбаса Особая ТМ Особый рецепт, ВЕС, ТМ Стародворье ПОКОМ</v>
          </cell>
          <cell r="D47">
            <v>20.004999999999999</v>
          </cell>
          <cell r="F47">
            <v>7073.8720000000003</v>
          </cell>
        </row>
        <row r="48">
          <cell r="A48" t="str">
            <v xml:space="preserve"> 236  Колбаса Рубленая ЗАПЕЧ. Дугушка ТМ Стародворье, вектор, в/к    ПОКОМ</v>
          </cell>
          <cell r="D48">
            <v>0.9</v>
          </cell>
          <cell r="F48">
            <v>438.51499999999999</v>
          </cell>
        </row>
        <row r="49">
          <cell r="A49" t="str">
            <v xml:space="preserve"> 239  Колбаса Салями запеч Дугушка, оболочка вектор, ВЕС, ТМ Стародворье  ПОКОМ</v>
          </cell>
          <cell r="F49">
            <v>547.94500000000005</v>
          </cell>
        </row>
        <row r="50">
          <cell r="A50" t="str">
            <v xml:space="preserve"> 240  Колбаса Салями охотничья, ВЕС. ПОКОМ</v>
          </cell>
          <cell r="D50">
            <v>0.4</v>
          </cell>
          <cell r="F50">
            <v>120.425</v>
          </cell>
        </row>
        <row r="51">
          <cell r="A51" t="str">
            <v xml:space="preserve"> 242  Колбаса Сервелат ЗАПЕЧ.Дугушка ТМ Стародворье, вектор, в/к     ПОКОМ</v>
          </cell>
          <cell r="D51">
            <v>0.85</v>
          </cell>
          <cell r="F51">
            <v>801.54700000000003</v>
          </cell>
        </row>
        <row r="52">
          <cell r="A52" t="str">
            <v xml:space="preserve"> 243  Колбаса Сервелат Зернистый, ВЕС.  ПОКОМ</v>
          </cell>
          <cell r="F52">
            <v>246.84200000000001</v>
          </cell>
        </row>
        <row r="53">
          <cell r="A53" t="str">
            <v xml:space="preserve"> 247  Сардельки Нежные, ВЕС.  ПОКОМ</v>
          </cell>
          <cell r="F53">
            <v>154.232</v>
          </cell>
        </row>
        <row r="54">
          <cell r="A54" t="str">
            <v xml:space="preserve"> 248  Сардельки Сочные ТМ Особый рецепт,   ПОКОМ</v>
          </cell>
          <cell r="D54">
            <v>1.3</v>
          </cell>
          <cell r="F54">
            <v>169.65700000000001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6.3</v>
          </cell>
          <cell r="F55">
            <v>1247.54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1.3</v>
          </cell>
          <cell r="F56">
            <v>74.849999999999994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268.262</v>
          </cell>
        </row>
        <row r="58">
          <cell r="A58" t="str">
            <v xml:space="preserve"> 263  Шпикачки Стародворские, ВЕС.  ПОКОМ</v>
          </cell>
          <cell r="D58">
            <v>2.6</v>
          </cell>
          <cell r="F58">
            <v>178.82400000000001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5.6289999999999996</v>
          </cell>
          <cell r="F59">
            <v>1072.374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4.2030000000000003</v>
          </cell>
          <cell r="F60">
            <v>776.64300000000003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2.1</v>
          </cell>
          <cell r="F61">
            <v>638.96299999999997</v>
          </cell>
        </row>
        <row r="62">
          <cell r="A62" t="str">
            <v xml:space="preserve"> 268  Сосиски Филейбургские с филе сочного окорока, ВЕС, ТМ Баварушка  ПОКОМ</v>
          </cell>
          <cell r="F62">
            <v>0.7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9</v>
          </cell>
          <cell r="F63">
            <v>3499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24</v>
          </cell>
          <cell r="F64">
            <v>4104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14</v>
          </cell>
          <cell r="F65">
            <v>5805</v>
          </cell>
        </row>
        <row r="66">
          <cell r="A66" t="str">
            <v xml:space="preserve"> 277  Колбаса Мясорубская ТМ Стародворье с сочной грудинкой , 0,35 кг срез  ПОКОМ</v>
          </cell>
          <cell r="D66">
            <v>4</v>
          </cell>
          <cell r="F66">
            <v>4</v>
          </cell>
        </row>
        <row r="67">
          <cell r="A67" t="str">
            <v xml:space="preserve"> 283  Сосиски Сочинки, ВЕС, ТМ Стародворье ПОКОМ</v>
          </cell>
          <cell r="D67">
            <v>1.3</v>
          </cell>
          <cell r="F67">
            <v>545.14200000000005</v>
          </cell>
        </row>
        <row r="68">
          <cell r="A68" t="str">
            <v xml:space="preserve"> 285  Паштет печеночный со слив.маслом ТМ Стародворье ламистер 0,1 кг  ПОКОМ</v>
          </cell>
          <cell r="D68">
            <v>3</v>
          </cell>
          <cell r="F68">
            <v>534</v>
          </cell>
        </row>
        <row r="69">
          <cell r="A69" t="str">
            <v xml:space="preserve"> 289  Ветчина Запекуша с сочным окороком, Вязанка 0,42кг,  ПОКОМ</v>
          </cell>
          <cell r="F69">
            <v>1</v>
          </cell>
        </row>
        <row r="70">
          <cell r="A70" t="str">
            <v xml:space="preserve"> 296  Колбаса Мясорубская с рубленой грудинкой 0,35кг срез ТМ Стародворье  ПОКОМ</v>
          </cell>
          <cell r="D70">
            <v>14</v>
          </cell>
          <cell r="F70">
            <v>1906</v>
          </cell>
        </row>
        <row r="71">
          <cell r="A71" t="str">
            <v xml:space="preserve"> 297  Колбаса Мясорубская с рубленой грудинкой ВЕС ТМ Стародворье  ПОКОМ</v>
          </cell>
          <cell r="D71">
            <v>0.70099999999999996</v>
          </cell>
          <cell r="F71">
            <v>373.07499999999999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18</v>
          </cell>
          <cell r="F72">
            <v>3344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27</v>
          </cell>
          <cell r="F73">
            <v>4227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76.179000000000002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204.155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9</v>
          </cell>
          <cell r="F76">
            <v>1476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12</v>
          </cell>
          <cell r="F77">
            <v>2360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</v>
          </cell>
          <cell r="F78">
            <v>957</v>
          </cell>
        </row>
        <row r="79">
          <cell r="A79" t="str">
            <v xml:space="preserve"> 312  Ветчина Филейская ВЕС ТМ  Вязанка ТС Столичная  ПОКОМ</v>
          </cell>
          <cell r="D79">
            <v>6.55</v>
          </cell>
          <cell r="F79">
            <v>332.97699999999998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9.85</v>
          </cell>
          <cell r="F80">
            <v>2088.7750000000001</v>
          </cell>
        </row>
        <row r="81">
          <cell r="A81" t="str">
            <v xml:space="preserve"> 316  Колбаса Нежная ТМ Зареченские ВЕС  ПОКОМ</v>
          </cell>
          <cell r="F81">
            <v>207.506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7.7</v>
          </cell>
        </row>
        <row r="83">
          <cell r="A83" t="str">
            <v xml:space="preserve"> 318  Сосиски Датские ТМ Зареченские, ВЕС  ПОКОМ</v>
          </cell>
          <cell r="D83">
            <v>8.5020000000000007</v>
          </cell>
          <cell r="F83">
            <v>2514.5790000000002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5016</v>
          </cell>
          <cell r="F84">
            <v>9927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620</v>
          </cell>
          <cell r="F85">
            <v>5572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13</v>
          </cell>
          <cell r="F86">
            <v>1639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18.791</v>
          </cell>
        </row>
        <row r="88">
          <cell r="A88" t="str">
            <v xml:space="preserve"> 328  Сардельки Сочинки Стародворье ТМ  0,4 кг ПОКОМ</v>
          </cell>
          <cell r="D88">
            <v>9</v>
          </cell>
          <cell r="F88">
            <v>377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358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8.5370000000000008</v>
          </cell>
          <cell r="F90">
            <v>1640.0419999999999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17.472000000000001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5</v>
          </cell>
          <cell r="F92">
            <v>385</v>
          </cell>
        </row>
        <row r="93">
          <cell r="A93" t="str">
            <v xml:space="preserve"> 335  Колбаса Сливушка ТМ Вязанка. ВЕС.  ПОКОМ </v>
          </cell>
          <cell r="D93">
            <v>2.6</v>
          </cell>
          <cell r="F93">
            <v>204.714</v>
          </cell>
        </row>
        <row r="94">
          <cell r="A94" t="str">
            <v xml:space="preserve"> 342 Сосиски Сочинки Молочные ТМ Стародворье 0,4 кг ПОКОМ</v>
          </cell>
          <cell r="D94">
            <v>5</v>
          </cell>
          <cell r="F94">
            <v>4052</v>
          </cell>
        </row>
        <row r="95">
          <cell r="A95" t="str">
            <v xml:space="preserve"> 343 Сосиски Сочинки Сливочные ТМ Стародворье  0,4 кг</v>
          </cell>
          <cell r="D95">
            <v>4</v>
          </cell>
          <cell r="F95">
            <v>2685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D96">
            <v>3.2</v>
          </cell>
          <cell r="F96">
            <v>1064.2739999999999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3.2010000000000001</v>
          </cell>
          <cell r="F97">
            <v>738.95299999999997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48.000999999999998</v>
          </cell>
          <cell r="F98">
            <v>1399.83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5.6</v>
          </cell>
          <cell r="F99">
            <v>1218.279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2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63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60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72</v>
          </cell>
        </row>
        <row r="104">
          <cell r="A104" t="str">
            <v xml:space="preserve"> 364  Сардельки Филейские Вязанка ВЕС NDX ТМ Вязанка  ПОКОМ</v>
          </cell>
          <cell r="D104">
            <v>3.9020000000000001</v>
          </cell>
          <cell r="F104">
            <v>335.20100000000002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4</v>
          </cell>
          <cell r="F105">
            <v>328</v>
          </cell>
        </row>
        <row r="106">
          <cell r="A106" t="str">
            <v xml:space="preserve"> 372  Ветчина Сочинка ТМ Стародворье. ВЕС ПОКОМ</v>
          </cell>
          <cell r="F106">
            <v>39.701999999999998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207.25399999999999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4</v>
          </cell>
          <cell r="F108">
            <v>220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4</v>
          </cell>
          <cell r="F109">
            <v>308</v>
          </cell>
        </row>
        <row r="110">
          <cell r="A110" t="str">
            <v xml:space="preserve"> 378  Колбаса Докторская Дугушка 0,6кг НЕГОСТ ТМ Стародворье  ПОКОМ </v>
          </cell>
          <cell r="F110">
            <v>48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D111">
            <v>3</v>
          </cell>
          <cell r="F111">
            <v>394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7</v>
          </cell>
          <cell r="F112">
            <v>2431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F113">
            <v>153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5</v>
          </cell>
          <cell r="F114">
            <v>553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4</v>
          </cell>
          <cell r="F115">
            <v>383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21</v>
          </cell>
          <cell r="F116">
            <v>4444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23</v>
          </cell>
          <cell r="F117">
            <v>7520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1</v>
          </cell>
        </row>
        <row r="119">
          <cell r="A119" t="str">
            <v xml:space="preserve"> ВЫВЕДЕНА!!024  Колбаса Классическая, Вязанка вектор 0,5кг, ПОКОМ</v>
          </cell>
          <cell r="F119">
            <v>1</v>
          </cell>
        </row>
        <row r="120">
          <cell r="A120" t="str">
            <v>1002 Ветчина По Швейцарскому рецепту 0,3 (Знаменский СГЦ)  МК</v>
          </cell>
          <cell r="D120">
            <v>229</v>
          </cell>
          <cell r="F120">
            <v>229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90</v>
          </cell>
          <cell r="F121">
            <v>90</v>
          </cell>
        </row>
        <row r="122">
          <cell r="A122" t="str">
            <v>1004 Рулька свиная бескостная в/к в/у (Знаменский СГЦ) МК</v>
          </cell>
          <cell r="D122">
            <v>86</v>
          </cell>
          <cell r="F122">
            <v>86</v>
          </cell>
        </row>
        <row r="123">
          <cell r="A123" t="str">
            <v>1008 Хлеб печеночный 0,3кг в/у ШТ (Знаменский СГЦ)  МК</v>
          </cell>
          <cell r="D123">
            <v>231</v>
          </cell>
          <cell r="F123">
            <v>231</v>
          </cell>
        </row>
        <row r="124">
          <cell r="A124" t="str">
            <v>1009 Мясо по домашнему в/у 0,35шт (Знаменский СГЦ)  МК</v>
          </cell>
          <cell r="D124">
            <v>144</v>
          </cell>
          <cell r="F124">
            <v>144</v>
          </cell>
        </row>
        <row r="125">
          <cell r="A125" t="str">
            <v>3215 ВЕТЧ.МЯСНАЯ Папа может п/о 0.4кг 8шт.    ОСТАНКИНО</v>
          </cell>
          <cell r="D125">
            <v>316</v>
          </cell>
          <cell r="F125">
            <v>316</v>
          </cell>
        </row>
        <row r="126">
          <cell r="A126" t="str">
            <v>3297 СЫТНЫЕ Папа может сар б/о мгс 1*3 СНГ  ОСТАНКИНО</v>
          </cell>
          <cell r="D126">
            <v>129</v>
          </cell>
          <cell r="F126">
            <v>129</v>
          </cell>
        </row>
        <row r="127">
          <cell r="A127" t="str">
            <v>3812 СОЧНЫЕ сос п/о мгс 2*2  ОСТАНКИНО</v>
          </cell>
          <cell r="D127">
            <v>1466.96</v>
          </cell>
          <cell r="F127">
            <v>1466.96</v>
          </cell>
        </row>
        <row r="128">
          <cell r="A128" t="str">
            <v>3969 МЯСНАЯ Папа может вар п/о_Ашан  ОСТАНКИНО</v>
          </cell>
          <cell r="D128">
            <v>1.3</v>
          </cell>
          <cell r="F128">
            <v>1.3</v>
          </cell>
        </row>
        <row r="129">
          <cell r="A129" t="str">
            <v>4063 МЯСНАЯ Папа может вар п/о_Л   ОСТАНКИНО</v>
          </cell>
          <cell r="D129">
            <v>2846.55</v>
          </cell>
          <cell r="F129">
            <v>2846.55</v>
          </cell>
        </row>
        <row r="130">
          <cell r="A130" t="str">
            <v>4117 ЭКСТРА Папа может с/к в/у_Л   ОСТАНКИНО</v>
          </cell>
          <cell r="D130">
            <v>105.6</v>
          </cell>
          <cell r="F130">
            <v>105.6</v>
          </cell>
        </row>
        <row r="131">
          <cell r="A131" t="str">
            <v>4574 Мясная со шпиком Папа может вар п/о ОСТАНКИНО</v>
          </cell>
          <cell r="D131">
            <v>133.6</v>
          </cell>
          <cell r="F131">
            <v>133.6</v>
          </cell>
        </row>
        <row r="132">
          <cell r="A132" t="str">
            <v>4614 ВЕТЧ.ЛЮБИТЕЛЬСКАЯ п/о _ ОСТАНКИНО</v>
          </cell>
          <cell r="D132">
            <v>212.9</v>
          </cell>
          <cell r="F132">
            <v>218</v>
          </cell>
        </row>
        <row r="133">
          <cell r="A133" t="str">
            <v>4813 ФИЛЕЙНАЯ Папа может вар п/о_Л   ОСТАНКИНО</v>
          </cell>
          <cell r="D133">
            <v>806.05</v>
          </cell>
          <cell r="F133">
            <v>806.05</v>
          </cell>
        </row>
        <row r="134">
          <cell r="A134" t="str">
            <v>4993 САЛЯМИ ИТАЛЬЯНСКАЯ с/к в/у 1/250*8_120c ОСТАНКИНО</v>
          </cell>
          <cell r="D134">
            <v>836</v>
          </cell>
          <cell r="F134">
            <v>836</v>
          </cell>
        </row>
        <row r="135">
          <cell r="A135" t="str">
            <v>5161 Печеночный пашт 0,150 ОСТАНКИНО</v>
          </cell>
          <cell r="D135">
            <v>14</v>
          </cell>
          <cell r="F135">
            <v>14</v>
          </cell>
        </row>
        <row r="136">
          <cell r="A136" t="str">
            <v>5246 ДОКТОРСКАЯ ПРЕМИУМ вар б/о мгс_30с ОСТАНКИНО</v>
          </cell>
          <cell r="D136">
            <v>65.5</v>
          </cell>
          <cell r="F136">
            <v>65.5</v>
          </cell>
        </row>
        <row r="137">
          <cell r="A137" t="str">
            <v>5247 РУССКАЯ ПРЕМИУМ вар б/о мгс_30с ОСТАНКИНО</v>
          </cell>
          <cell r="D137">
            <v>94.5</v>
          </cell>
          <cell r="F137">
            <v>94.5</v>
          </cell>
        </row>
        <row r="138">
          <cell r="A138" t="str">
            <v>5336 ОСОБАЯ вар п/о  ОСТАНКИНО</v>
          </cell>
          <cell r="D138">
            <v>154</v>
          </cell>
          <cell r="F138">
            <v>156.05000000000001</v>
          </cell>
        </row>
        <row r="139">
          <cell r="A139" t="str">
            <v>5337 ОСОБАЯ СО ШПИКОМ вар п/о  ОСТАНКИНО</v>
          </cell>
          <cell r="D139">
            <v>49.3</v>
          </cell>
          <cell r="F139">
            <v>51.331000000000003</v>
          </cell>
        </row>
        <row r="140">
          <cell r="A140" t="str">
            <v>5341 СЕРВЕЛАТ ОХОТНИЧИЙ в/к в/у  ОСТАНКИНО</v>
          </cell>
          <cell r="D140">
            <v>529.29999999999995</v>
          </cell>
          <cell r="F140">
            <v>529.29999999999995</v>
          </cell>
        </row>
        <row r="141">
          <cell r="A141" t="str">
            <v>5483 ЭКСТРА Папа может с/к в/у 1/250 8шт.   ОСТАНКИНО</v>
          </cell>
          <cell r="D141">
            <v>1211</v>
          </cell>
          <cell r="F141">
            <v>1219</v>
          </cell>
        </row>
        <row r="142">
          <cell r="A142" t="str">
            <v>5544 Сервелат Финский в/к в/у_45с НОВАЯ ОСТАНКИНО</v>
          </cell>
          <cell r="D142">
            <v>1522.6</v>
          </cell>
          <cell r="F142">
            <v>1522.6</v>
          </cell>
        </row>
        <row r="143">
          <cell r="A143" t="str">
            <v>5682 САЛЯМИ МЕЛКОЗЕРНЕНАЯ с/к в/у 1/120_60с   ОСТАНКИНО</v>
          </cell>
          <cell r="D143">
            <v>2551</v>
          </cell>
          <cell r="F143">
            <v>2551</v>
          </cell>
        </row>
        <row r="144">
          <cell r="A144" t="str">
            <v>5706 АРОМАТНАЯ Папа может с/к в/у 1/250 8шт.  ОСТАНКИНО</v>
          </cell>
          <cell r="D144">
            <v>1362</v>
          </cell>
          <cell r="F144">
            <v>1362</v>
          </cell>
        </row>
        <row r="145">
          <cell r="A145" t="str">
            <v>5708 ПОСОЛЬСКАЯ Папа может с/к в/у ОСТАНКИНО</v>
          </cell>
          <cell r="D145">
            <v>219.31700000000001</v>
          </cell>
          <cell r="F145">
            <v>219.31700000000001</v>
          </cell>
        </row>
        <row r="146">
          <cell r="A146" t="str">
            <v>5820 СЛИВОЧНЫЕ Папа может сос п/о мгс 2*2_45с   ОСТАНКИНО</v>
          </cell>
          <cell r="D146">
            <v>100</v>
          </cell>
          <cell r="F146">
            <v>100</v>
          </cell>
        </row>
        <row r="147">
          <cell r="A147" t="str">
            <v>5851 ЭКСТРА Папа может вар п/о   ОСТАНКИНО</v>
          </cell>
          <cell r="D147">
            <v>736.4</v>
          </cell>
          <cell r="F147">
            <v>736.4</v>
          </cell>
        </row>
        <row r="148">
          <cell r="A148" t="str">
            <v>5931 ОХОТНИЧЬЯ Папа может с/к в/у 1/220 8шт.   ОСТАНКИНО</v>
          </cell>
          <cell r="D148">
            <v>1222</v>
          </cell>
          <cell r="F148">
            <v>1222</v>
          </cell>
        </row>
        <row r="149">
          <cell r="A149" t="str">
            <v>5981 МОЛОЧНЫЕ ТРАДИЦ. сос п/о мгс 1*6_45с   ОСТАНКИНО</v>
          </cell>
          <cell r="D149">
            <v>119</v>
          </cell>
          <cell r="F149">
            <v>119</v>
          </cell>
        </row>
        <row r="150">
          <cell r="A150" t="str">
            <v>6004 РАГУ СВИНОЕ 1кг 8шт.зам_120с ОСТАНКИНО</v>
          </cell>
          <cell r="D150">
            <v>29</v>
          </cell>
          <cell r="F150">
            <v>29</v>
          </cell>
        </row>
        <row r="151">
          <cell r="A151" t="str">
            <v>6041 МОЛОЧНЫЕ К ЗАВТРАКУ сос п/о мгс 1*3  ОСТАНКИНО</v>
          </cell>
          <cell r="D151">
            <v>223</v>
          </cell>
          <cell r="F151">
            <v>223</v>
          </cell>
        </row>
        <row r="152">
          <cell r="A152" t="str">
            <v>6042 МОЛОЧНЫЕ К ЗАВТРАКУ сос п/о в/у 0.4кг   ОСТАНКИНО</v>
          </cell>
          <cell r="D152">
            <v>1214</v>
          </cell>
          <cell r="F152">
            <v>1217</v>
          </cell>
        </row>
        <row r="153">
          <cell r="A153" t="str">
            <v>6113 СОЧНЫЕ сос п/о мгс 1*6_Ашан  ОСТАНКИНО</v>
          </cell>
          <cell r="D153">
            <v>1802.2</v>
          </cell>
          <cell r="F153">
            <v>1802.2</v>
          </cell>
        </row>
        <row r="154">
          <cell r="A154" t="str">
            <v>6123 МОЛОЧНЫЕ КЛАССИЧЕСКИЕ ПМ сос п/о мгс 2*4   ОСТАНКИНО</v>
          </cell>
          <cell r="D154">
            <v>579</v>
          </cell>
          <cell r="F154">
            <v>579</v>
          </cell>
        </row>
        <row r="155">
          <cell r="A155" t="str">
            <v>6144 МОЛОЧНЫЕ ТРАДИЦ сос п/о в/у 1/360 (1+1) ОСТАНКИНО</v>
          </cell>
          <cell r="D155">
            <v>101</v>
          </cell>
          <cell r="F155">
            <v>101</v>
          </cell>
        </row>
        <row r="156">
          <cell r="A156" t="str">
            <v>6158 ВРЕМЯ ОЛИВЬЕ Папа может вар п/о 0.4кг   ОСТАНКИНО</v>
          </cell>
          <cell r="D156">
            <v>312</v>
          </cell>
          <cell r="F156">
            <v>312</v>
          </cell>
        </row>
        <row r="157">
          <cell r="A157" t="str">
            <v>6169 КАРБОНАД к/в с/н в/у 1/100*10_Х5 СТМ МФ  ОСТАНКИНО</v>
          </cell>
          <cell r="D157">
            <v>668</v>
          </cell>
          <cell r="F157">
            <v>668</v>
          </cell>
        </row>
        <row r="158">
          <cell r="A158" t="str">
            <v>6212 СЕРВЕЛАТ ФИНСКИЙ СН в/к в/у  ОСТАНКИНО</v>
          </cell>
          <cell r="D158">
            <v>6.6</v>
          </cell>
          <cell r="F158">
            <v>6.6</v>
          </cell>
        </row>
        <row r="159">
          <cell r="A159" t="str">
            <v>6213 СЕРВЕЛАТ ФИНСКИЙ СН в/к в/у 0.35кг 8шт.  ОСТАНКИНО</v>
          </cell>
          <cell r="D159">
            <v>362</v>
          </cell>
          <cell r="F159">
            <v>363</v>
          </cell>
        </row>
        <row r="160">
          <cell r="A160" t="str">
            <v>6215 СЕРВЕЛАТ ОРЕХОВЫЙ СН в/к в/у 0.35кг 8шт  ОСТАНКИНО</v>
          </cell>
          <cell r="D160">
            <v>329</v>
          </cell>
          <cell r="F160">
            <v>330</v>
          </cell>
        </row>
        <row r="161">
          <cell r="A161" t="str">
            <v>6217 ШПИКАЧКИ ДОМАШНИЕ СН п/о мгс 0.4кг 8шт.  ОСТАНКИНО</v>
          </cell>
          <cell r="D161">
            <v>175</v>
          </cell>
          <cell r="F161">
            <v>175</v>
          </cell>
        </row>
        <row r="162">
          <cell r="A162" t="str">
            <v>6225 ИМПЕРСКАЯ И БАЛЫКОВАЯ в/к с/н мгс 1/90  ОСТАНКИНО</v>
          </cell>
          <cell r="D162">
            <v>447</v>
          </cell>
          <cell r="F162">
            <v>447</v>
          </cell>
        </row>
        <row r="163">
          <cell r="A163" t="str">
            <v>6227 МОЛОЧНЫЕ ТРАДИЦ. сос п/о мгс 0.6кг LTF  ОСТАНКИНО</v>
          </cell>
          <cell r="D163">
            <v>436</v>
          </cell>
          <cell r="F163">
            <v>443</v>
          </cell>
        </row>
        <row r="164">
          <cell r="A164" t="str">
            <v>6228 МЯСНОЕ АССОРТИ к/з с/н мгс 1/90 10шт.  ОСТАНКИНО</v>
          </cell>
          <cell r="D164">
            <v>779</v>
          </cell>
          <cell r="F164">
            <v>779</v>
          </cell>
        </row>
        <row r="165">
          <cell r="A165" t="str">
            <v>6241 ХОТ-ДОГ Папа может сос п/о мгс 0.38кг  ОСТАНКИНО</v>
          </cell>
          <cell r="D165">
            <v>402</v>
          </cell>
          <cell r="F165">
            <v>404</v>
          </cell>
        </row>
        <row r="166">
          <cell r="A166" t="str">
            <v>6247 ДОМАШНЯЯ Папа может вар п/о 0,4кг 8шт.  ОСТАНКИНО</v>
          </cell>
          <cell r="D166">
            <v>318</v>
          </cell>
          <cell r="F166">
            <v>318</v>
          </cell>
        </row>
        <row r="167">
          <cell r="A167" t="str">
            <v>6259 К ЧАЮ Советское наследие вар н/о мгс  ОСТАНКИНО</v>
          </cell>
          <cell r="D167">
            <v>3</v>
          </cell>
          <cell r="F167">
            <v>3</v>
          </cell>
        </row>
        <row r="168">
          <cell r="A168" t="str">
            <v>6268 ГОВЯЖЬЯ Папа может вар п/о 0,4кг 8 шт.  ОСТАНКИНО</v>
          </cell>
          <cell r="D168">
            <v>538</v>
          </cell>
          <cell r="F168">
            <v>538</v>
          </cell>
        </row>
        <row r="169">
          <cell r="A169" t="str">
            <v>6281 СВИНИНА ДЕЛИКАТ. к/в мл/к в/у 0.3кг 45с  ОСТАНКИНО</v>
          </cell>
          <cell r="D169">
            <v>836</v>
          </cell>
          <cell r="F169">
            <v>836</v>
          </cell>
        </row>
        <row r="170">
          <cell r="A170" t="str">
            <v>6297 ФИЛЕЙНЫЕ сос ц/о в/у 1/270 12шт_45с  ОСТАНКИНО</v>
          </cell>
          <cell r="D170">
            <v>2566</v>
          </cell>
          <cell r="F170">
            <v>2566</v>
          </cell>
        </row>
        <row r="171">
          <cell r="A171" t="str">
            <v>6301 БАЛЫКОВАЯ СН в/к в/у  ОСТАНКИНО</v>
          </cell>
          <cell r="D171">
            <v>9.9</v>
          </cell>
          <cell r="F171">
            <v>9.9</v>
          </cell>
        </row>
        <row r="172">
          <cell r="A172" t="str">
            <v>6302 БАЛЫКОВАЯ СН в/к в/у 0.35кг 8шт.  ОСТАНКИНО</v>
          </cell>
          <cell r="D172">
            <v>185</v>
          </cell>
          <cell r="F172">
            <v>185</v>
          </cell>
        </row>
        <row r="173">
          <cell r="A173" t="str">
            <v>6303 МЯСНЫЕ Папа может сос п/о мгс 1.5*3  ОСТАНКИНО</v>
          </cell>
          <cell r="D173">
            <v>208</v>
          </cell>
          <cell r="F173">
            <v>208</v>
          </cell>
        </row>
        <row r="174">
          <cell r="A174" t="str">
            <v>6325 ДОКТОРСКАЯ ПРЕМИУМ вар п/о 0.4кг 8шт.  ОСТАНКИНО</v>
          </cell>
          <cell r="D174">
            <v>903</v>
          </cell>
          <cell r="F174">
            <v>903</v>
          </cell>
        </row>
        <row r="175">
          <cell r="A175" t="str">
            <v>6333 МЯСНАЯ Папа может вар п/о 0.4кг 8шт.  ОСТАНКИНО</v>
          </cell>
          <cell r="D175">
            <v>9200</v>
          </cell>
          <cell r="F175">
            <v>9215</v>
          </cell>
        </row>
        <row r="176">
          <cell r="A176" t="str">
            <v>6353 ЭКСТРА Папа может вар п/о 0.4кг 8шт.  ОСТАНКИНО</v>
          </cell>
          <cell r="D176">
            <v>2676</v>
          </cell>
          <cell r="F176">
            <v>2677</v>
          </cell>
        </row>
        <row r="177">
          <cell r="A177" t="str">
            <v>6392 ФИЛЕЙНАЯ Папа может вар п/о 0.4кг. ОСТАНКИНО</v>
          </cell>
          <cell r="D177">
            <v>5787</v>
          </cell>
          <cell r="F177">
            <v>5795</v>
          </cell>
        </row>
        <row r="178">
          <cell r="A178" t="str">
            <v>6427 КЛАССИЧЕСКАЯ ПМ вар п/о 0.35кг 8шт. ОСТАНКИНО</v>
          </cell>
          <cell r="D178">
            <v>2133</v>
          </cell>
          <cell r="F178">
            <v>2134</v>
          </cell>
        </row>
        <row r="179">
          <cell r="A179" t="str">
            <v>6438 БОГАТЫРСКИЕ Папа Может сос п/о в/у 0,3кг  ОСТАНКИНО</v>
          </cell>
          <cell r="D179">
            <v>461</v>
          </cell>
          <cell r="F179">
            <v>461</v>
          </cell>
        </row>
        <row r="180">
          <cell r="A180" t="str">
            <v>6450 БЕКОН с/к с/н в/у 1/100 10шт.  ОСТАНКИНО</v>
          </cell>
          <cell r="F180">
            <v>10</v>
          </cell>
        </row>
        <row r="181">
          <cell r="A181" t="str">
            <v>6453 ЭКСТРА Папа может с/к с/н в/у 1/100 14шт.   ОСТАНКИНО</v>
          </cell>
          <cell r="D181">
            <v>1426</v>
          </cell>
          <cell r="F181">
            <v>1429</v>
          </cell>
        </row>
        <row r="182">
          <cell r="A182" t="str">
            <v>6454 АРОМАТНАЯ с/к с/н в/у 1/100 14шт.  ОСТАНКИНО</v>
          </cell>
          <cell r="D182">
            <v>1119</v>
          </cell>
          <cell r="F182">
            <v>1119</v>
          </cell>
        </row>
        <row r="183">
          <cell r="A183" t="str">
            <v>6475 С СЫРОМ Папа может сос ц/о мгс 0.4кг6шт  ОСТАНКИНО</v>
          </cell>
          <cell r="D183">
            <v>305</v>
          </cell>
          <cell r="F183">
            <v>305</v>
          </cell>
        </row>
        <row r="184">
          <cell r="A184" t="str">
            <v>6500 КАРБОНАД к/в с/н в/у 1/150 8шт.  ОСТАНКИНО</v>
          </cell>
          <cell r="D184">
            <v>8</v>
          </cell>
          <cell r="F184">
            <v>8</v>
          </cell>
        </row>
        <row r="185">
          <cell r="A185" t="str">
            <v>6527 ШПИКАЧКИ СОЧНЫЕ ПМ сар б/о мгс 1*3 45с ОСТАНКИНО</v>
          </cell>
          <cell r="D185">
            <v>438.07</v>
          </cell>
          <cell r="F185">
            <v>439.06299999999999</v>
          </cell>
        </row>
        <row r="186">
          <cell r="A186" t="str">
            <v>6562 СЕРВЕЛАТ КАРЕЛЬСКИЙ СН в/к в/у 0,28кг  ОСТАНКИНО</v>
          </cell>
          <cell r="D186">
            <v>870</v>
          </cell>
          <cell r="F186">
            <v>870</v>
          </cell>
        </row>
        <row r="187">
          <cell r="A187" t="str">
            <v>6563 СЛИВОЧНЫЕ СН сос п/о мгс 1*6  ОСТАНКИНО</v>
          </cell>
          <cell r="D187">
            <v>56</v>
          </cell>
          <cell r="F187">
            <v>56</v>
          </cell>
        </row>
        <row r="188">
          <cell r="A188" t="str">
            <v>6589 МОЛОЧНЫЕ ГОСТ СН сос п/о мгс 0.41кг 10шт  ОСТАНКИНО</v>
          </cell>
          <cell r="D188">
            <v>85</v>
          </cell>
          <cell r="F188">
            <v>85</v>
          </cell>
        </row>
        <row r="189">
          <cell r="A189" t="str">
            <v>6590 СЛИВОЧНЫЕ СН сос п/о мгс 0.41кг 10шт.  ОСТАНКИНО</v>
          </cell>
          <cell r="D189">
            <v>429</v>
          </cell>
          <cell r="F189">
            <v>429</v>
          </cell>
        </row>
        <row r="190">
          <cell r="A190" t="str">
            <v>6592 ДОКТОРСКАЯ СН вар п/о  ОСТАНКИНО</v>
          </cell>
          <cell r="D190">
            <v>47.2</v>
          </cell>
          <cell r="F190">
            <v>47.2</v>
          </cell>
        </row>
        <row r="191">
          <cell r="A191" t="str">
            <v>6593 ДОКТОРСКАЯ СН вар п/о 0.45кг 8шт.  ОСТАНКИНО</v>
          </cell>
          <cell r="D191">
            <v>225</v>
          </cell>
          <cell r="F191">
            <v>225</v>
          </cell>
        </row>
        <row r="192">
          <cell r="A192" t="str">
            <v>6594 МОЛОЧНАЯ СН вар п/о  ОСТАНКИНО</v>
          </cell>
          <cell r="D192">
            <v>60.7</v>
          </cell>
          <cell r="F192">
            <v>60.7</v>
          </cell>
        </row>
        <row r="193">
          <cell r="A193" t="str">
            <v>6595 МОЛОЧНАЯ СН вар п/о 0.45кг 8шт.  ОСТАНКИНО</v>
          </cell>
          <cell r="D193">
            <v>311</v>
          </cell>
          <cell r="F193">
            <v>311</v>
          </cell>
        </row>
        <row r="194">
          <cell r="A194" t="str">
            <v>6597 РУССКАЯ СН вар п/о 0.45кг 8шт.  ОСТАНКИНО</v>
          </cell>
          <cell r="D194">
            <v>25</v>
          </cell>
          <cell r="F194">
            <v>25</v>
          </cell>
        </row>
        <row r="195">
          <cell r="A195" t="str">
            <v>6601 ГОВЯЖЬИ СН сос п/о мгс 1*6  ОСТАНКИНО</v>
          </cell>
          <cell r="D195">
            <v>129</v>
          </cell>
          <cell r="F195">
            <v>129</v>
          </cell>
        </row>
        <row r="196">
          <cell r="A196" t="str">
            <v>6602 БАВАРСКИЕ ПМ сос ц/о мгс 0,35кг 8шт.  ОСТАНКИНО</v>
          </cell>
          <cell r="D196">
            <v>107</v>
          </cell>
          <cell r="F196">
            <v>107</v>
          </cell>
        </row>
        <row r="197">
          <cell r="A197" t="str">
            <v>6644 СОЧНЫЕ ПМ сос п/о мгс 0,41кг 10шт.  ОСТАНКИНО</v>
          </cell>
          <cell r="D197">
            <v>5</v>
          </cell>
          <cell r="F197">
            <v>17</v>
          </cell>
        </row>
        <row r="198">
          <cell r="A198" t="str">
            <v>6645 ВЕТЧ.КЛАССИЧЕСКАЯ СН п/о 0.8кг 4шт.  ОСТАНКИНО</v>
          </cell>
          <cell r="D198">
            <v>31</v>
          </cell>
          <cell r="F198">
            <v>31</v>
          </cell>
        </row>
        <row r="199">
          <cell r="A199" t="str">
            <v>6648 СОЧНЫЕ Папа может сар п/о мгс 1*3  ОСТАНКИНО</v>
          </cell>
          <cell r="D199">
            <v>25</v>
          </cell>
          <cell r="F199">
            <v>25</v>
          </cell>
        </row>
        <row r="200">
          <cell r="A200" t="str">
            <v>6650 СОЧНЫЕ С СЫРОМ ПМ сар п/о мгс 1*3  ОСТАНКИНО</v>
          </cell>
          <cell r="D200">
            <v>4</v>
          </cell>
          <cell r="F200">
            <v>4</v>
          </cell>
        </row>
        <row r="201">
          <cell r="A201" t="str">
            <v>6658 АРОМАТНАЯ С ЧЕСНОЧКОМ СН в/к мтс 0.330кг  ОСТАНКИНО</v>
          </cell>
          <cell r="D201">
            <v>1</v>
          </cell>
          <cell r="F201">
            <v>1</v>
          </cell>
        </row>
        <row r="202">
          <cell r="A202" t="str">
            <v>6661 СОЧНЫЙ ГРИЛЬ ПМ сос п/о мгс 1.5*4_Маяк  ОСТАНКИНО</v>
          </cell>
          <cell r="D202">
            <v>52</v>
          </cell>
          <cell r="F202">
            <v>53.542999999999999</v>
          </cell>
        </row>
        <row r="203">
          <cell r="A203" t="str">
            <v>6666 БОЯНСКАЯ Папа может п/к в/у 0,28кг 8 шт. ОСТАНКИНО</v>
          </cell>
          <cell r="D203">
            <v>1695</v>
          </cell>
          <cell r="F203">
            <v>1703</v>
          </cell>
        </row>
        <row r="204">
          <cell r="A204" t="str">
            <v>6669 ВЕНСКАЯ САЛЯМИ п/к в/у 0.28кг 8шт  ОСТАНКИНО</v>
          </cell>
          <cell r="D204">
            <v>862</v>
          </cell>
          <cell r="F204">
            <v>862</v>
          </cell>
        </row>
        <row r="205">
          <cell r="A205" t="str">
            <v>6683 СЕРВЕЛАТ ЗЕРНИСТЫЙ ПМ в/к в/у 0,35кг  ОСТАНКИНО</v>
          </cell>
          <cell r="D205">
            <v>3132</v>
          </cell>
          <cell r="F205">
            <v>3137</v>
          </cell>
        </row>
        <row r="206">
          <cell r="A206" t="str">
            <v>6684 СЕРВЕЛАТ КАРЕЛЬСКИЙ ПМ в/к в/у 0.28кг  ОСТАНКИНО</v>
          </cell>
          <cell r="D206">
            <v>2950</v>
          </cell>
          <cell r="F206">
            <v>2954</v>
          </cell>
        </row>
        <row r="207">
          <cell r="A207" t="str">
            <v>6689 СЕРВЕЛАТ ОХОТНИЧИЙ ПМ в/к в/у 0,35кг 8шт  ОСТАНКИНО</v>
          </cell>
          <cell r="D207">
            <v>6723</v>
          </cell>
          <cell r="F207">
            <v>6735</v>
          </cell>
        </row>
        <row r="208">
          <cell r="A208" t="str">
            <v>6692 СЕРВЕЛАТ ПРИМА в/к в/у 0.28кг 8шт.  ОСТАНКИНО</v>
          </cell>
          <cell r="D208">
            <v>1047</v>
          </cell>
          <cell r="F208">
            <v>1048</v>
          </cell>
        </row>
        <row r="209">
          <cell r="A209" t="str">
            <v>6697 СЕРВЕЛАТ ФИНСКИЙ ПМ в/к в/у 0,35кг 8шт.  ОСТАНКИНО</v>
          </cell>
          <cell r="D209">
            <v>7497</v>
          </cell>
          <cell r="F209">
            <v>7512</v>
          </cell>
        </row>
        <row r="210">
          <cell r="A210" t="str">
            <v>6713 СОЧНЫЙ ГРИЛЬ ПМ сос п/о мгс 0.41кг 8шт.  ОСТАНКИНО</v>
          </cell>
          <cell r="D210">
            <v>1758</v>
          </cell>
          <cell r="F210">
            <v>1758</v>
          </cell>
        </row>
        <row r="211">
          <cell r="A211" t="str">
            <v>6716 ОСОБАЯ Коровино (в сетке) 0.5кг 8шт.  ОСТАНКИНО</v>
          </cell>
          <cell r="D211">
            <v>314</v>
          </cell>
          <cell r="F211">
            <v>315</v>
          </cell>
        </row>
        <row r="212">
          <cell r="A212" t="str">
            <v>6722 СОЧНЫЕ ПМ сос п/о мгс 0,41кг 10шт.  ОСТАНКИНО</v>
          </cell>
          <cell r="D212">
            <v>5942</v>
          </cell>
          <cell r="F212">
            <v>5945</v>
          </cell>
        </row>
        <row r="213">
          <cell r="A213" t="str">
            <v>6726 СЛИВОЧНЫЕ ПМ сос п/о мгс 0.41кг 10шт.  ОСТАНКИНО</v>
          </cell>
          <cell r="D213">
            <v>1961</v>
          </cell>
          <cell r="F213">
            <v>1961</v>
          </cell>
        </row>
        <row r="214">
          <cell r="A214" t="str">
            <v>6734 ОСОБАЯ СО ШПИКОМ Коровино (в сетке) 0,5кг ОСТАНКИНО</v>
          </cell>
          <cell r="D214">
            <v>34</v>
          </cell>
          <cell r="F214">
            <v>35</v>
          </cell>
        </row>
        <row r="215">
          <cell r="A215" t="str">
            <v>6750 МОЛОЧНЫЕ ГОСТ СН сос п/о мгс 0,41 кг 10шт ОСТАНКИНО</v>
          </cell>
          <cell r="D215">
            <v>78</v>
          </cell>
          <cell r="F215">
            <v>78</v>
          </cell>
        </row>
        <row r="216">
          <cell r="A216" t="str">
            <v>6751 СЛИВОЧНЫЕ СН сос п/о мгс 0,41кг 10шт.  ОСТАНКИНО</v>
          </cell>
          <cell r="D216">
            <v>23</v>
          </cell>
          <cell r="F216">
            <v>23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D217">
            <v>200</v>
          </cell>
          <cell r="F217">
            <v>200</v>
          </cell>
        </row>
        <row r="218">
          <cell r="A218" t="str">
            <v>Балык свиной с/к "Эликатессе" 0,10 кг.шт. нарезка (лоток с ср.защ.атм.)  СПК</v>
          </cell>
          <cell r="D218">
            <v>272</v>
          </cell>
          <cell r="F218">
            <v>272</v>
          </cell>
        </row>
        <row r="219">
          <cell r="A219" t="str">
            <v>БОНУС Z-ОСОБАЯ Коровино вар п/о (5324)  ОСТАНКИНО</v>
          </cell>
          <cell r="D219">
            <v>18</v>
          </cell>
          <cell r="F219">
            <v>18</v>
          </cell>
        </row>
        <row r="220">
          <cell r="A220" t="str">
            <v>БОНУС Z-ОСОБАЯ Коровино вар п/о 0.5кг_СНГ (6305)  ОСТАНКИНО</v>
          </cell>
          <cell r="D220">
            <v>6</v>
          </cell>
          <cell r="F220">
            <v>6</v>
          </cell>
        </row>
        <row r="221">
          <cell r="A221" t="str">
            <v>БОНУС СОЧНЫЕ сос п/о мгс 0.41кг_UZ (6087)  ОСТАНКИНО</v>
          </cell>
          <cell r="D221">
            <v>1489</v>
          </cell>
          <cell r="F221">
            <v>1489</v>
          </cell>
        </row>
        <row r="222">
          <cell r="A222" t="str">
            <v>БОНУС СОЧНЫЕ сос п/о мгс 1*6_UZ (6088)  ОСТАНКИНО</v>
          </cell>
          <cell r="D222">
            <v>511.2</v>
          </cell>
          <cell r="F222">
            <v>511.2</v>
          </cell>
        </row>
        <row r="223">
          <cell r="A223" t="str">
            <v>БОНУС_273  Сосиски Сочинки с сочной грудинкой, МГС 0.4кг,   ПОКОМ</v>
          </cell>
          <cell r="F223">
            <v>1062</v>
          </cell>
        </row>
        <row r="224">
          <cell r="A224" t="str">
            <v>БОНУС_283  Сосиски Сочинки, ВЕС, ТМ Стародворье ПОКОМ</v>
          </cell>
          <cell r="F224">
            <v>528.98599999999999</v>
          </cell>
        </row>
        <row r="225">
          <cell r="A225" t="str">
            <v>БОНУС_305  Колбаса Сервелат Мясорубский с мелкорубленным окороком в/у  ТМ Стародворье ВЕС   ПОКОМ</v>
          </cell>
          <cell r="F225">
            <v>338.346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463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591</v>
          </cell>
        </row>
        <row r="228">
          <cell r="A228" t="str">
            <v>БОНУС_Консервы говядина тушеная "СПК" ж/б 0,338 кг.шт. термоус. пл. ЧМК  СПК</v>
          </cell>
          <cell r="F228">
            <v>1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F229">
            <v>212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390</v>
          </cell>
        </row>
        <row r="231">
          <cell r="A231" t="str">
            <v>Бутербродная вареная 0,47 кг шт.  СПК</v>
          </cell>
          <cell r="D231">
            <v>96</v>
          </cell>
          <cell r="F231">
            <v>96</v>
          </cell>
        </row>
        <row r="232">
          <cell r="A232" t="str">
            <v>Вацлавская вареная 400 гр.шт.  СПК</v>
          </cell>
          <cell r="D232">
            <v>21</v>
          </cell>
          <cell r="F232">
            <v>21</v>
          </cell>
        </row>
        <row r="233">
          <cell r="A233" t="str">
            <v>Вацлавская п/к (черева) 390 гр.шт. термоус.пак  СПК</v>
          </cell>
          <cell r="D233">
            <v>53</v>
          </cell>
          <cell r="F233">
            <v>53</v>
          </cell>
        </row>
        <row r="234">
          <cell r="A234" t="str">
            <v>Ветчина Вацлавская 400 гр.шт.  СПК</v>
          </cell>
          <cell r="D234">
            <v>2</v>
          </cell>
          <cell r="F234">
            <v>2</v>
          </cell>
        </row>
        <row r="235">
          <cell r="A235" t="str">
            <v>Ветчина Московская ПГН от 0 до +6 60сут ВЕС МИКОЯН</v>
          </cell>
          <cell r="D235">
            <v>11.6</v>
          </cell>
          <cell r="F235">
            <v>11.6</v>
          </cell>
        </row>
        <row r="236">
          <cell r="A236" t="str">
            <v>ВЫВЕДЕНА.Наггетсы из печи 0,25кг ТМ Вязанка ТС Наггетсы замор.  ПОКОМ</v>
          </cell>
          <cell r="F236">
            <v>1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5</v>
          </cell>
          <cell r="F237">
            <v>307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1368</v>
          </cell>
          <cell r="F238">
            <v>3188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1273</v>
          </cell>
          <cell r="F239">
            <v>2435</v>
          </cell>
        </row>
        <row r="240">
          <cell r="A240" t="str">
            <v>Готовые чебуреки с мясом ТМ Горячая штучка 0,09 кг флоу-пак ПОКОМ</v>
          </cell>
          <cell r="F240">
            <v>328</v>
          </cell>
        </row>
        <row r="241">
          <cell r="A241" t="str">
            <v>Готовые чебуреки Сочный мегачебурек.Готовые жареные.ВЕС  ПОКОМ</v>
          </cell>
          <cell r="F241">
            <v>16.18</v>
          </cell>
        </row>
        <row r="242">
          <cell r="A242" t="str">
            <v>Грудинка Деревенская в аджике к/в 150 гр.шт. нарезка (лоток с ср.защ.атм.)  СПК</v>
          </cell>
          <cell r="D242">
            <v>24</v>
          </cell>
          <cell r="F242">
            <v>24</v>
          </cell>
        </row>
        <row r="243">
          <cell r="A243" t="str">
            <v>Дельгаро с/в "Эликатессе" 140 гр.шт.  СПК</v>
          </cell>
          <cell r="D243">
            <v>184</v>
          </cell>
          <cell r="F243">
            <v>184</v>
          </cell>
        </row>
        <row r="244">
          <cell r="A244" t="str">
            <v>Деревенская рубленая вареная 350 гр.шт. термоус. пак.  СПК</v>
          </cell>
          <cell r="D244">
            <v>19</v>
          </cell>
          <cell r="F244">
            <v>19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168</v>
          </cell>
          <cell r="F245">
            <v>168</v>
          </cell>
        </row>
        <row r="246">
          <cell r="A246" t="str">
            <v>Докторская вареная в/с 0,47 кг шт.  СПК</v>
          </cell>
          <cell r="D246">
            <v>92</v>
          </cell>
          <cell r="F246">
            <v>92</v>
          </cell>
        </row>
        <row r="247">
          <cell r="A247" t="str">
            <v>Докторская вареная термоус.пак. "Высокий вкус"  СПК</v>
          </cell>
          <cell r="D247">
            <v>202</v>
          </cell>
          <cell r="F247">
            <v>252</v>
          </cell>
        </row>
        <row r="248">
          <cell r="A248" t="str">
            <v>Жар-боллы с курочкой и сыром, ВЕС ТМ Зареченские  ПОКОМ</v>
          </cell>
          <cell r="F248">
            <v>161.102</v>
          </cell>
        </row>
        <row r="249">
          <cell r="A249" t="str">
            <v>Жар-ладушки с мясом ТМ Зареченские ВЕС ПОКОМ</v>
          </cell>
          <cell r="F249">
            <v>204.80199999999999</v>
          </cell>
        </row>
        <row r="250">
          <cell r="A250" t="str">
            <v>Жар-ладушки с мясом, картофелем и грибами ВЕС ТМ Зареченские  ПОКОМ</v>
          </cell>
          <cell r="D250">
            <v>5</v>
          </cell>
          <cell r="F250">
            <v>71.400000000000006</v>
          </cell>
        </row>
        <row r="251">
          <cell r="A251" t="str">
            <v>Жар-ладушки с яблоком и грушей ТМ Зареченские ВЕС ПОКОМ</v>
          </cell>
          <cell r="F251">
            <v>34.200000000000003</v>
          </cell>
        </row>
        <row r="252">
          <cell r="A252" t="str">
            <v>ЖАР-мени ВЕС ТМ Зареченские  ПОКОМ</v>
          </cell>
          <cell r="F252">
            <v>118.501</v>
          </cell>
        </row>
        <row r="253">
          <cell r="A253" t="str">
            <v>Карбонад Юбилейный термоус.пак.  СПК</v>
          </cell>
          <cell r="D253">
            <v>46.1</v>
          </cell>
          <cell r="F253">
            <v>46.1</v>
          </cell>
        </row>
        <row r="254">
          <cell r="A254" t="str">
            <v>Каша гречневая с говядиной "СПК" ж/б 0,340 кг.шт. термоус. пл. ЧМК  СПК</v>
          </cell>
          <cell r="F254">
            <v>1</v>
          </cell>
        </row>
        <row r="255">
          <cell r="A255" t="str">
            <v>Каша перловая с говядиной "СПК" ж/б 0,340 кг.шт. термоус. пл. ЧМК СПК</v>
          </cell>
          <cell r="D255">
            <v>7</v>
          </cell>
          <cell r="F255">
            <v>8</v>
          </cell>
        </row>
        <row r="256">
          <cell r="A256" t="str">
            <v>Классика с/к 235 гр.шт. "Высокий вкус"  СПК</v>
          </cell>
          <cell r="D256">
            <v>221</v>
          </cell>
          <cell r="F256">
            <v>221</v>
          </cell>
        </row>
        <row r="257">
          <cell r="A257" t="str">
            <v>Классическая с/к "Сибирский стандарт" 560 гр.шт.  СПК</v>
          </cell>
          <cell r="D257">
            <v>4212</v>
          </cell>
          <cell r="F257">
            <v>5412</v>
          </cell>
        </row>
        <row r="258">
          <cell r="A258" t="str">
            <v>КЛБ С/К САЛЬЧИЧОН 280Г В/У МЯСН ПРОД ЧК  Клин</v>
          </cell>
          <cell r="D258">
            <v>38</v>
          </cell>
          <cell r="F258">
            <v>38</v>
          </cell>
        </row>
        <row r="259">
          <cell r="A259" t="str">
            <v>Колб.Марочная с/к в/у  ВЕС МИКОЯН</v>
          </cell>
          <cell r="D259">
            <v>39</v>
          </cell>
          <cell r="F259">
            <v>39</v>
          </cell>
        </row>
        <row r="260">
          <cell r="A260" t="str">
            <v>Колб.Серв.Коньячный в/к срез термо шт 350г. МИКОЯН</v>
          </cell>
          <cell r="D260">
            <v>24</v>
          </cell>
          <cell r="F260">
            <v>24</v>
          </cell>
        </row>
        <row r="261">
          <cell r="A261" t="str">
            <v>Колб.Серв.Российский в/к термо.ВЕС МИКОЯН</v>
          </cell>
          <cell r="D261">
            <v>6.2460000000000004</v>
          </cell>
          <cell r="F261">
            <v>6.2460000000000004</v>
          </cell>
        </row>
        <row r="262">
          <cell r="A262" t="str">
            <v>Колб.Серв.Талинский в/к термо. ВЕС МИКОЯН</v>
          </cell>
          <cell r="D262">
            <v>19.135999999999999</v>
          </cell>
          <cell r="F262">
            <v>19.135999999999999</v>
          </cell>
        </row>
        <row r="263">
          <cell r="A263" t="str">
            <v>Колбаса Кремлевская с/к в/у. ВЕС МИКОЯН</v>
          </cell>
          <cell r="D263">
            <v>68.5</v>
          </cell>
          <cell r="F263">
            <v>68.5</v>
          </cell>
        </row>
        <row r="264">
          <cell r="A264" t="str">
            <v>Колбаски ПодПивасики оригинальные с/к 0,10 кг.шт. термофор.пак.  СПК</v>
          </cell>
          <cell r="D264">
            <v>672</v>
          </cell>
          <cell r="F264">
            <v>672</v>
          </cell>
        </row>
        <row r="265">
          <cell r="A265" t="str">
            <v>Колбаски ПодПивасики острые с/к 0,10 кг.шт. термофор.пак.  СПК</v>
          </cell>
          <cell r="D265">
            <v>572</v>
          </cell>
          <cell r="F265">
            <v>572</v>
          </cell>
        </row>
        <row r="266">
          <cell r="A266" t="str">
            <v>Колбаски ПодПивасики с сыром с/к 100 гр.шт. (в ср.защ.атм.)  СПК</v>
          </cell>
          <cell r="D266">
            <v>208</v>
          </cell>
          <cell r="F266">
            <v>208</v>
          </cell>
        </row>
        <row r="267">
          <cell r="A267" t="str">
            <v>Консервы говядина тушеная "СПК" ж/б 0,338 кг.шт. термоус. пл. ЧМК  СПК</v>
          </cell>
          <cell r="D267">
            <v>58</v>
          </cell>
          <cell r="F267">
            <v>59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7</v>
          </cell>
          <cell r="F268">
            <v>469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2056</v>
          </cell>
          <cell r="F269">
            <v>2678</v>
          </cell>
        </row>
        <row r="270">
          <cell r="A270" t="str">
            <v>Ла Фаворте с/в "Эликатессе" 140 гр.шт.  СПК</v>
          </cell>
          <cell r="D270">
            <v>195</v>
          </cell>
          <cell r="F270">
            <v>195</v>
          </cell>
        </row>
        <row r="271">
          <cell r="A271" t="str">
            <v>Ливерная Печеночная "Просто выгодно" 0,3 кг.шт.  СПК</v>
          </cell>
          <cell r="D271">
            <v>143</v>
          </cell>
          <cell r="F271">
            <v>143</v>
          </cell>
        </row>
        <row r="272">
          <cell r="A272" t="str">
            <v>Любительская вареная термоус.пак. "Высокий вкус"  СПК</v>
          </cell>
          <cell r="D272">
            <v>166</v>
          </cell>
          <cell r="F272">
            <v>166</v>
          </cell>
        </row>
        <row r="273">
          <cell r="A273" t="str">
            <v>Мини-сосиски в тесте "Фрайпики" 1,8кг ВЕС, ТМ Зареченские  ПОКОМ</v>
          </cell>
          <cell r="D273">
            <v>1.8</v>
          </cell>
          <cell r="F273">
            <v>64.900000000000006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114.7</v>
          </cell>
        </row>
        <row r="275">
          <cell r="A275" t="str">
            <v>Мусульманская вареная "Просто выгодно"  СПК</v>
          </cell>
          <cell r="D275">
            <v>22</v>
          </cell>
          <cell r="F275">
            <v>22</v>
          </cell>
        </row>
        <row r="276">
          <cell r="A276" t="str">
            <v>Мусульманская п/к "Просто выгодно" термофор.пак.  СПК</v>
          </cell>
          <cell r="D276">
            <v>12</v>
          </cell>
          <cell r="F276">
            <v>12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16</v>
          </cell>
          <cell r="F277">
            <v>2141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14</v>
          </cell>
          <cell r="F278">
            <v>2101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12</v>
          </cell>
          <cell r="F279">
            <v>2006</v>
          </cell>
        </row>
        <row r="280">
          <cell r="A280" t="str">
            <v>Наггетсы Хрустящие ТМ Зареченские. ВЕС ПОКОМ</v>
          </cell>
          <cell r="D280">
            <v>5</v>
          </cell>
          <cell r="F280">
            <v>390.7</v>
          </cell>
        </row>
        <row r="281">
          <cell r="A281" t="str">
            <v>Оригинальная с перцем с/к  СПК</v>
          </cell>
          <cell r="D281">
            <v>497.91199999999998</v>
          </cell>
          <cell r="F281">
            <v>1497.912</v>
          </cell>
        </row>
        <row r="282">
          <cell r="A282" t="str">
            <v>Оригинальная с перцем с/к "Сибирский стандарт" 560 гр.шт.  СПК</v>
          </cell>
          <cell r="D282">
            <v>4464</v>
          </cell>
          <cell r="F282">
            <v>5170</v>
          </cell>
        </row>
        <row r="283">
          <cell r="A283" t="str">
            <v>Особая вареная  СПК</v>
          </cell>
          <cell r="D283">
            <v>6</v>
          </cell>
          <cell r="F283">
            <v>6</v>
          </cell>
        </row>
        <row r="284">
          <cell r="A284" t="str">
            <v>Пекантино с/в "Эликатессе" 0,10 кг.шт. нарезка (лоток с.ср.защ.атм.)  СПК</v>
          </cell>
          <cell r="D284">
            <v>25</v>
          </cell>
          <cell r="F284">
            <v>25</v>
          </cell>
        </row>
        <row r="285">
          <cell r="A285" t="str">
            <v>Пельмени Grandmeni с говядиной и свининой Горячая штучка 0,75 кг Бульмени  ПОКОМ</v>
          </cell>
          <cell r="F285">
            <v>13</v>
          </cell>
        </row>
        <row r="286">
          <cell r="A286" t="str">
            <v>Пельмени Grandmeni со сливочным маслом Горячая штучка 0,75 кг ПОКОМ</v>
          </cell>
          <cell r="D286">
            <v>15</v>
          </cell>
          <cell r="F286">
            <v>466</v>
          </cell>
        </row>
        <row r="287">
          <cell r="A287" t="str">
            <v>Пельмени Бигбули #МЕГАВКУСИЩЕ с сочной грудинкой 0,43 кг  ПОКОМ</v>
          </cell>
          <cell r="D287">
            <v>4</v>
          </cell>
          <cell r="F287">
            <v>120</v>
          </cell>
        </row>
        <row r="288">
          <cell r="A288" t="str">
            <v>Пельмени Бигбули #МЕГАВКУСИЩЕ с сочной грудинкой 0,9 кг  ПОКОМ</v>
          </cell>
          <cell r="D288">
            <v>7</v>
          </cell>
          <cell r="F288">
            <v>919</v>
          </cell>
        </row>
        <row r="289">
          <cell r="A289" t="str">
            <v>Пельмени Бигбули с мясом, Горячая штучка 0,43кг  ПОКОМ</v>
          </cell>
          <cell r="D289">
            <v>4</v>
          </cell>
          <cell r="F289">
            <v>155</v>
          </cell>
        </row>
        <row r="290">
          <cell r="A290" t="str">
            <v>Пельмени Бигбули с мясом, Горячая штучка 0,9кг  ПОКОМ</v>
          </cell>
          <cell r="D290">
            <v>786</v>
          </cell>
          <cell r="F290">
            <v>1089</v>
          </cell>
        </row>
        <row r="291">
          <cell r="A291" t="str">
            <v>Пельмени Бигбули со сливоч.маслом (Мегамаслище) ТМ БУЛЬМЕНИ сфера 0,43. замор. ПОКОМ</v>
          </cell>
          <cell r="D291">
            <v>10</v>
          </cell>
          <cell r="F291">
            <v>1141</v>
          </cell>
        </row>
        <row r="292">
          <cell r="A292" t="str">
            <v>Пельмени Бигбули со сливочным маслом #МЕГАМАСЛИЩЕ Горячая штучка 0,9 кг  ПОКОМ</v>
          </cell>
          <cell r="D292">
            <v>4</v>
          </cell>
          <cell r="F292">
            <v>201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2</v>
          </cell>
          <cell r="F293">
            <v>253</v>
          </cell>
        </row>
        <row r="294">
          <cell r="A294" t="str">
            <v>Пельмени Бульмени с говядиной и свининой Горячая шт. 0,9 кг  ПОКОМ</v>
          </cell>
          <cell r="D294">
            <v>21</v>
          </cell>
          <cell r="F294">
            <v>1535</v>
          </cell>
        </row>
        <row r="295">
          <cell r="A295" t="str">
            <v>Пельмени Бульмени с говядиной и свининой Горячая штучка 0,43  ПОКОМ</v>
          </cell>
          <cell r="D295">
            <v>25</v>
          </cell>
          <cell r="F295">
            <v>1283</v>
          </cell>
        </row>
        <row r="296">
          <cell r="A296" t="str">
            <v>Пельмени Бульмени с говядиной и свининой Наваристые Горячая штучка ВЕС  ПОКОМ</v>
          </cell>
          <cell r="D296">
            <v>15</v>
          </cell>
          <cell r="F296">
            <v>1556.001</v>
          </cell>
        </row>
        <row r="297">
          <cell r="A297" t="str">
            <v>Пельмени Бульмени со сливочным маслом Горячая штучка 0,9 кг  ПОКОМ</v>
          </cell>
          <cell r="D297">
            <v>21</v>
          </cell>
          <cell r="F297">
            <v>2956</v>
          </cell>
        </row>
        <row r="298">
          <cell r="A298" t="str">
            <v>Пельмени Бульмени со сливочным маслом ТМ Горячая шт. 0,43 кг  ПОКОМ</v>
          </cell>
          <cell r="D298">
            <v>24</v>
          </cell>
          <cell r="F298">
            <v>1316</v>
          </cell>
        </row>
        <row r="299">
          <cell r="A299" t="str">
            <v>Пельмени Левантские ТМ Особый рецепт 0,8 кг  ПОКОМ</v>
          </cell>
          <cell r="F299">
            <v>10</v>
          </cell>
        </row>
        <row r="300">
          <cell r="A300" t="str">
            <v>Пельмени Мясорубские с рубленой грудинкой ТМ Стародворье флоупак  0,7 кг. ПОКОМ</v>
          </cell>
          <cell r="D300">
            <v>4</v>
          </cell>
          <cell r="F300">
            <v>194</v>
          </cell>
        </row>
        <row r="301">
          <cell r="A301" t="str">
            <v>Пельмени Мясорубские ТМ Стародворье фоупак равиоли 0,7 кг  ПОКОМ</v>
          </cell>
          <cell r="D301">
            <v>18</v>
          </cell>
          <cell r="F301">
            <v>1450</v>
          </cell>
        </row>
        <row r="302">
          <cell r="A302" t="str">
            <v>Пельмени Отборные из свинины и говядины 0,9 кг ТМ Стародворье ТС Медвежье ушко  ПОКОМ</v>
          </cell>
          <cell r="D302">
            <v>14</v>
          </cell>
          <cell r="F302">
            <v>281</v>
          </cell>
        </row>
        <row r="303">
          <cell r="A303" t="str">
            <v>Пельмени Отборные с говядиной и свининой 0,43 кг ТМ Стародворье ТС Медвежье ушко</v>
          </cell>
          <cell r="F303">
            <v>19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650.00099999999998</v>
          </cell>
        </row>
        <row r="305">
          <cell r="A305" t="str">
            <v>Пельмени Со свининой и говядиной ТМ Особый рецепт Любимая ложка 1,0 кг  ПОКОМ</v>
          </cell>
          <cell r="D305">
            <v>5</v>
          </cell>
          <cell r="F305">
            <v>716</v>
          </cell>
        </row>
        <row r="306">
          <cell r="A306" t="str">
            <v>Пельмени Сочные сфера 0,9 кг ТМ Стародворье ПОКОМ</v>
          </cell>
          <cell r="D306">
            <v>12</v>
          </cell>
          <cell r="F306">
            <v>895</v>
          </cell>
        </row>
        <row r="307">
          <cell r="A307" t="str">
            <v>Пипперони с/к "Эликатессе" 0,10 кг.шт.  СПК</v>
          </cell>
          <cell r="D307">
            <v>1</v>
          </cell>
          <cell r="F307">
            <v>1</v>
          </cell>
        </row>
        <row r="308">
          <cell r="A308" t="str">
            <v>Пипперони с/к "Эликатессе" 0,20 кг.шт.  СПК</v>
          </cell>
          <cell r="D308">
            <v>8</v>
          </cell>
          <cell r="F308">
            <v>8</v>
          </cell>
        </row>
        <row r="309">
          <cell r="A309" t="str">
            <v>По-Австрийски с/к 260 гр.шт. "Высокий вкус"  СПК</v>
          </cell>
          <cell r="D309">
            <v>255</v>
          </cell>
          <cell r="F309">
            <v>255</v>
          </cell>
        </row>
        <row r="310">
          <cell r="A310" t="str">
            <v>Покровская вареная 0,47 кг шт.  СПК</v>
          </cell>
          <cell r="D310">
            <v>35</v>
          </cell>
          <cell r="F310">
            <v>35</v>
          </cell>
        </row>
        <row r="311">
          <cell r="A311" t="str">
            <v>Праздничная с/к "Сибирский стандарт" 560 гр.шт.  СПК</v>
          </cell>
          <cell r="F311">
            <v>300</v>
          </cell>
        </row>
        <row r="312">
          <cell r="A312" t="str">
            <v>Продукт МСЗЖ Фермерский 50% (3 кг брус)  ОСТАНКИНО</v>
          </cell>
          <cell r="D312">
            <v>293</v>
          </cell>
          <cell r="F312">
            <v>293</v>
          </cell>
        </row>
        <row r="313">
          <cell r="A313" t="str">
            <v>Салями Трюфель с/в "Эликатессе" 0,16 кг.шт.  СПК</v>
          </cell>
          <cell r="D313">
            <v>307</v>
          </cell>
          <cell r="F313">
            <v>307</v>
          </cell>
        </row>
        <row r="314">
          <cell r="A314" t="str">
            <v>Салями Финская с/к 235 гр.шт. "Высокий вкус"  СПК</v>
          </cell>
          <cell r="D314">
            <v>160</v>
          </cell>
          <cell r="F314">
            <v>160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181</v>
          </cell>
          <cell r="F315">
            <v>331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121</v>
          </cell>
          <cell r="F316">
            <v>161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9</v>
          </cell>
          <cell r="F317">
            <v>9</v>
          </cell>
        </row>
        <row r="318">
          <cell r="A318" t="str">
            <v>Семейная с чесночком вареная (СПК+СКМ)  СПК</v>
          </cell>
          <cell r="D318">
            <v>825</v>
          </cell>
          <cell r="F318">
            <v>825</v>
          </cell>
        </row>
        <row r="319">
          <cell r="A319" t="str">
            <v>Семейная с чесночком Экстра вареная  СПК</v>
          </cell>
          <cell r="D319">
            <v>104.5</v>
          </cell>
          <cell r="F319">
            <v>104.5</v>
          </cell>
        </row>
        <row r="320">
          <cell r="A320" t="str">
            <v>Семейная с чесночком Экстра вареная 0,5 кг.шт.  СПК</v>
          </cell>
          <cell r="D320">
            <v>6</v>
          </cell>
          <cell r="F320">
            <v>6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50</v>
          </cell>
          <cell r="F321">
            <v>50</v>
          </cell>
        </row>
        <row r="322">
          <cell r="A322" t="str">
            <v>Сервелат Финский в/к 0,38 кг.шт. термофор.пак.  СПК</v>
          </cell>
          <cell r="D322">
            <v>28</v>
          </cell>
          <cell r="F322">
            <v>28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66</v>
          </cell>
          <cell r="F323">
            <v>66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154</v>
          </cell>
          <cell r="F324">
            <v>154</v>
          </cell>
        </row>
        <row r="325">
          <cell r="A325" t="str">
            <v>Сибирская особая с/к 0,235 кг шт.  СПК</v>
          </cell>
          <cell r="D325">
            <v>591</v>
          </cell>
          <cell r="F325">
            <v>591</v>
          </cell>
        </row>
        <row r="326">
          <cell r="A326" t="str">
            <v>Славянская п/к 0,38 кг шт.термофор.пак.  СПК</v>
          </cell>
          <cell r="D326">
            <v>7</v>
          </cell>
          <cell r="F326">
            <v>7</v>
          </cell>
        </row>
        <row r="327">
          <cell r="A327" t="str">
            <v>Сосис.Кремлевские защ сред. ВЕС МИКОЯН</v>
          </cell>
          <cell r="D327">
            <v>3</v>
          </cell>
          <cell r="F327">
            <v>3</v>
          </cell>
        </row>
        <row r="328">
          <cell r="A328" t="str">
            <v>Сосиски "Баварские" 0,36 кг.шт. вак.упак.  СПК</v>
          </cell>
          <cell r="D328">
            <v>17</v>
          </cell>
          <cell r="F328">
            <v>17</v>
          </cell>
        </row>
        <row r="329">
          <cell r="A329" t="str">
            <v>Сосиски "БОЛЬШАЯ сосиска" "Сибирский стандарт" (лоток с ср.защ.атм.)  СПК</v>
          </cell>
          <cell r="D329">
            <v>424</v>
          </cell>
          <cell r="F329">
            <v>544</v>
          </cell>
        </row>
        <row r="330">
          <cell r="A330" t="str">
            <v>Сосиски "Молочные" 0,36 кг.шт. вак.упак.  СПК</v>
          </cell>
          <cell r="D330">
            <v>22</v>
          </cell>
          <cell r="F330">
            <v>22</v>
          </cell>
        </row>
        <row r="331">
          <cell r="A331" t="str">
            <v>Сосиски Мусульманские "Просто выгодно" (в ср.защ.атм.)  СПК</v>
          </cell>
          <cell r="D331">
            <v>44</v>
          </cell>
          <cell r="F331">
            <v>164</v>
          </cell>
        </row>
        <row r="332">
          <cell r="A332" t="str">
            <v>Сосиски Хот-дог ВЕС (лоток с ср.защ.атм.)   СПК</v>
          </cell>
          <cell r="D332">
            <v>27</v>
          </cell>
          <cell r="F332">
            <v>27</v>
          </cell>
        </row>
        <row r="333">
          <cell r="A333" t="str">
            <v>Сыр "Пармезан" 40% колотый 100 гр  ОСТАНКИНО</v>
          </cell>
          <cell r="D333">
            <v>4</v>
          </cell>
          <cell r="F333">
            <v>4</v>
          </cell>
        </row>
        <row r="334">
          <cell r="A334" t="str">
            <v>Сыр "Пармезан" 40% кусок 180 гр  ОСТАНКИНО</v>
          </cell>
          <cell r="D334">
            <v>113</v>
          </cell>
          <cell r="F334">
            <v>113</v>
          </cell>
        </row>
        <row r="335">
          <cell r="A335" t="str">
            <v>Сыр Боккончини копченый 40% 100 гр.  ОСТАНКИНО</v>
          </cell>
          <cell r="D335">
            <v>26</v>
          </cell>
          <cell r="F335">
            <v>26</v>
          </cell>
        </row>
        <row r="336">
          <cell r="A336" t="str">
            <v>Сыр Папа Может Гауда  45% 200гр     Останкино</v>
          </cell>
          <cell r="D336">
            <v>337</v>
          </cell>
          <cell r="F336">
            <v>337</v>
          </cell>
        </row>
        <row r="337">
          <cell r="A337" t="str">
            <v>Сыр Папа Может Гауда  45% вес     Останкино</v>
          </cell>
          <cell r="D337">
            <v>28.5</v>
          </cell>
          <cell r="F337">
            <v>28.5</v>
          </cell>
        </row>
        <row r="338">
          <cell r="A338" t="str">
            <v>Сыр Папа Может Гауда 48%, нарез, 125г (9 шт)  Останкино</v>
          </cell>
          <cell r="D338">
            <v>21</v>
          </cell>
          <cell r="F338">
            <v>21</v>
          </cell>
        </row>
        <row r="339">
          <cell r="A339" t="str">
            <v>Сыр Папа Может Голландский  45% 200гр     Останкино</v>
          </cell>
          <cell r="D339">
            <v>614</v>
          </cell>
          <cell r="F339">
            <v>615</v>
          </cell>
        </row>
        <row r="340">
          <cell r="A340" t="str">
            <v>Сыр Папа Может Голландский  45% вес      Останкино</v>
          </cell>
          <cell r="D340">
            <v>92</v>
          </cell>
          <cell r="F340">
            <v>92</v>
          </cell>
        </row>
        <row r="341">
          <cell r="A341" t="str">
            <v>Сыр Папа Может Голландский 45%, нарез, 125г (9 шт)  Останкино</v>
          </cell>
          <cell r="D341">
            <v>12</v>
          </cell>
          <cell r="F341">
            <v>12</v>
          </cell>
        </row>
        <row r="342">
          <cell r="A342" t="str">
            <v>Сыр Папа Может Классический 45% 200г   Останкино</v>
          </cell>
          <cell r="F342">
            <v>1</v>
          </cell>
        </row>
        <row r="343">
          <cell r="A343" t="str">
            <v>Сыр Папа Может Министерский 45% 200г  Останкино</v>
          </cell>
          <cell r="D343">
            <v>16</v>
          </cell>
          <cell r="F343">
            <v>16</v>
          </cell>
        </row>
        <row r="344">
          <cell r="A344" t="str">
            <v>Сыр Папа Может Министерский 50%, нарезка 125г  Останкино</v>
          </cell>
          <cell r="D344">
            <v>16</v>
          </cell>
          <cell r="F344">
            <v>16</v>
          </cell>
        </row>
        <row r="345">
          <cell r="A345" t="str">
            <v>Сыр Папа Может Папин Завтрак 50% 200г  Останкино</v>
          </cell>
          <cell r="D345">
            <v>5</v>
          </cell>
          <cell r="F345">
            <v>5</v>
          </cell>
        </row>
        <row r="346">
          <cell r="A346" t="str">
            <v>Сыр Папа Может Российский  50% 200гр    Останкино</v>
          </cell>
          <cell r="D346">
            <v>829</v>
          </cell>
          <cell r="F346">
            <v>829</v>
          </cell>
        </row>
        <row r="347">
          <cell r="A347" t="str">
            <v>Сыр Папа Может Российский  50% вес    Останкино</v>
          </cell>
          <cell r="D347">
            <v>101.6</v>
          </cell>
          <cell r="F347">
            <v>101.6</v>
          </cell>
        </row>
        <row r="348">
          <cell r="A348" t="str">
            <v>Сыр Папа Может Российский 50%, нарезка 125г  Останкино</v>
          </cell>
          <cell r="D348">
            <v>54</v>
          </cell>
          <cell r="F348">
            <v>54</v>
          </cell>
        </row>
        <row r="349">
          <cell r="A349" t="str">
            <v>Сыр Папа Может Сливочный со вкусом.топл.молока 50% вес (=3,5кг)  Останкино</v>
          </cell>
          <cell r="D349">
            <v>136</v>
          </cell>
          <cell r="F349">
            <v>136</v>
          </cell>
        </row>
        <row r="350">
          <cell r="A350" t="str">
            <v>Сыр Папа Может Тильзитер   45% 200гр     Останкино</v>
          </cell>
          <cell r="D350">
            <v>385</v>
          </cell>
          <cell r="F350">
            <v>386</v>
          </cell>
        </row>
        <row r="351">
          <cell r="A351" t="str">
            <v>Сыр Папа Может Тильзитер   45% вес      Останкино</v>
          </cell>
          <cell r="D351">
            <v>68</v>
          </cell>
          <cell r="F351">
            <v>73</v>
          </cell>
        </row>
        <row r="352">
          <cell r="A352" t="str">
            <v>Сыр Папа Может Эдам 45% вес (=3,5кг)  Останкино</v>
          </cell>
          <cell r="D352">
            <v>10</v>
          </cell>
          <cell r="F352">
            <v>10</v>
          </cell>
        </row>
        <row r="353">
          <cell r="A353" t="str">
            <v>Сыр Плавл. Сливочный 55% 190гр  Останкино</v>
          </cell>
          <cell r="D353">
            <v>68</v>
          </cell>
          <cell r="F353">
            <v>68</v>
          </cell>
        </row>
        <row r="354">
          <cell r="A354" t="str">
            <v>Сыр рассольный жирный Чечил 45% 100 гр  ОСТАНКИНО</v>
          </cell>
          <cell r="D354">
            <v>117</v>
          </cell>
          <cell r="F354">
            <v>117</v>
          </cell>
        </row>
        <row r="355">
          <cell r="A355" t="str">
            <v>Сыр рассольный жирный Чечил копченый 45% 100 гр  ОСТАНКИНО</v>
          </cell>
          <cell r="D355">
            <v>80</v>
          </cell>
          <cell r="F355">
            <v>80</v>
          </cell>
        </row>
        <row r="356">
          <cell r="A356" t="str">
            <v>Сыр Скаморца свежий 40% 100 гр.  ОСТАНКИНО</v>
          </cell>
          <cell r="D356">
            <v>29</v>
          </cell>
          <cell r="F356">
            <v>29</v>
          </cell>
        </row>
        <row r="357">
          <cell r="A357" t="str">
            <v>Сыр Творож. с Зеленью 140 гр.  ОСТАНКИНО</v>
          </cell>
          <cell r="D357">
            <v>39</v>
          </cell>
          <cell r="F357">
            <v>39</v>
          </cell>
        </row>
        <row r="358">
          <cell r="A358" t="str">
            <v>Сыр Творож. Сливочный 140 гр  ОСТАНКИНО</v>
          </cell>
          <cell r="D358">
            <v>94</v>
          </cell>
          <cell r="F358">
            <v>94</v>
          </cell>
        </row>
        <row r="359">
          <cell r="A359" t="str">
            <v>Сыч/Прод Коровино Российский 50% 200г НОВАЯ СЗМЖ  ОСТАНКИНО</v>
          </cell>
          <cell r="D359">
            <v>141</v>
          </cell>
          <cell r="F359">
            <v>141</v>
          </cell>
        </row>
        <row r="360">
          <cell r="A360" t="str">
            <v>Сыч/Прод Коровино Российский 50% 200г СЗМЖ  ОСТАНКИНО</v>
          </cell>
          <cell r="D360">
            <v>13</v>
          </cell>
          <cell r="F360">
            <v>13</v>
          </cell>
        </row>
        <row r="361">
          <cell r="A361" t="str">
            <v>Сыч/Прод Коровино Тильзитер 50% 200г НОВАЯ СЗМЖ  ОСТАНКИНО</v>
          </cell>
          <cell r="D361">
            <v>44</v>
          </cell>
          <cell r="F361">
            <v>44</v>
          </cell>
        </row>
        <row r="362">
          <cell r="A362" t="str">
            <v>Торо Неро с/в "Эликатессе" 140 гр.шт.  СПК</v>
          </cell>
          <cell r="D362">
            <v>86</v>
          </cell>
          <cell r="F362">
            <v>86</v>
          </cell>
        </row>
        <row r="363">
          <cell r="A363" t="str">
            <v>Уши свиные копченые к пиву 0,15кг нар. д/ф шт.  СПК</v>
          </cell>
          <cell r="D363">
            <v>31</v>
          </cell>
          <cell r="F363">
            <v>31</v>
          </cell>
        </row>
        <row r="364">
          <cell r="A364" t="str">
            <v>Фестивальная пора с/к 100 гр.шт.нар. (лоток с ср.защ.атм.)  СПК</v>
          </cell>
          <cell r="D364">
            <v>309</v>
          </cell>
          <cell r="F364">
            <v>309</v>
          </cell>
        </row>
        <row r="365">
          <cell r="A365" t="str">
            <v>Фестивальная пора с/к 235 гр.шт.  СПК</v>
          </cell>
          <cell r="D365">
            <v>957</v>
          </cell>
          <cell r="F365">
            <v>1157</v>
          </cell>
        </row>
        <row r="366">
          <cell r="A366" t="str">
            <v>Фестивальная с/к 0,10 кг.шт. нарезка (лоток с ср.защ.атм.)  СПК</v>
          </cell>
          <cell r="D366">
            <v>31</v>
          </cell>
          <cell r="F366">
            <v>31</v>
          </cell>
        </row>
        <row r="367">
          <cell r="A367" t="str">
            <v>Фестивальная с/к 0,235 кг.шт.  СПК</v>
          </cell>
          <cell r="D367">
            <v>23</v>
          </cell>
          <cell r="F367">
            <v>23</v>
          </cell>
        </row>
        <row r="368">
          <cell r="A368" t="str">
            <v>Фестивальная с/к ВЕС   СПК</v>
          </cell>
          <cell r="D368">
            <v>30.8</v>
          </cell>
          <cell r="F368">
            <v>30.8</v>
          </cell>
        </row>
        <row r="369">
          <cell r="A369" t="str">
            <v>Фрай-пицца с ветчиной и грибами 3,0 кг ТМ Зареченские ТС Зареченские продукты. ВЕС ПОКОМ</v>
          </cell>
          <cell r="F369">
            <v>12</v>
          </cell>
        </row>
        <row r="370">
          <cell r="A370" t="str">
            <v>Фуэт с/в "Эликатессе" 160 гр.шт.  СПК</v>
          </cell>
          <cell r="D370">
            <v>252</v>
          </cell>
          <cell r="F370">
            <v>252</v>
          </cell>
        </row>
        <row r="371">
          <cell r="A371" t="str">
            <v>Хинкали Классические ТМ Зареченские ВЕС ПОКОМ</v>
          </cell>
          <cell r="F371">
            <v>91</v>
          </cell>
        </row>
        <row r="372">
          <cell r="A372" t="str">
            <v>Хотстеры ТМ Горячая штучка ТС Хотстеры 0,25 кг зам  ПОКОМ</v>
          </cell>
          <cell r="D372">
            <v>1101</v>
          </cell>
          <cell r="F372">
            <v>2644</v>
          </cell>
        </row>
        <row r="373">
          <cell r="A373" t="str">
            <v>Хрустящие крылышки острые к пиву ТМ Горячая штучка 0,3кг зам  ПОКОМ</v>
          </cell>
          <cell r="D373">
            <v>15</v>
          </cell>
          <cell r="F373">
            <v>170</v>
          </cell>
        </row>
        <row r="374">
          <cell r="A374" t="str">
            <v>Хрустящие крылышки ТМ Горячая штучка 0,3 кг зам  ПОКОМ</v>
          </cell>
          <cell r="D374">
            <v>3</v>
          </cell>
          <cell r="F374">
            <v>221</v>
          </cell>
        </row>
        <row r="375">
          <cell r="A375" t="str">
            <v>Хрустящие крылышки ТМ Зареченские ТС Зареченские продукты. ВЕС ПОКОМ</v>
          </cell>
          <cell r="F375">
            <v>10</v>
          </cell>
        </row>
        <row r="376">
          <cell r="A376" t="str">
            <v>Чебупай сочное яблоко ТМ Горячая штучка 0,2 кг зам.  ПОКОМ</v>
          </cell>
          <cell r="D376">
            <v>2</v>
          </cell>
          <cell r="F376">
            <v>65</v>
          </cell>
        </row>
        <row r="377">
          <cell r="A377" t="str">
            <v>Чебупай спелая вишня ТМ Горячая штучка 0,2 кг зам.  ПОКОМ</v>
          </cell>
          <cell r="D377">
            <v>6</v>
          </cell>
          <cell r="F377">
            <v>302</v>
          </cell>
        </row>
        <row r="378">
          <cell r="A378" t="str">
            <v>Чебупели Курочка гриль ТМ Горячая штучка, 0,3 кг зам  ПОКОМ</v>
          </cell>
          <cell r="D378">
            <v>9</v>
          </cell>
          <cell r="F378">
            <v>139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1584</v>
          </cell>
          <cell r="F379">
            <v>4133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1925</v>
          </cell>
          <cell r="F380">
            <v>4714</v>
          </cell>
        </row>
        <row r="381">
          <cell r="A381" t="str">
            <v>Чебуреки с мясом, грибами и картофелем. ВЕС  ПОКОМ</v>
          </cell>
          <cell r="F381">
            <v>5</v>
          </cell>
        </row>
        <row r="382">
          <cell r="A382" t="str">
            <v>Чебуреки сочные ВЕС ТМ Зареченские  ПОКОМ</v>
          </cell>
          <cell r="D382">
            <v>10</v>
          </cell>
          <cell r="F382">
            <v>450.4</v>
          </cell>
        </row>
        <row r="383">
          <cell r="A383" t="str">
            <v>Чебуреки сочные, ВЕС, куриные жарен. зам  ПОКОМ</v>
          </cell>
          <cell r="F383">
            <v>10</v>
          </cell>
        </row>
        <row r="384">
          <cell r="A384" t="str">
            <v>Чоризо с/к "Эликатессе" 0,20 кг.шт.  СПК</v>
          </cell>
          <cell r="D384">
            <v>10</v>
          </cell>
          <cell r="F384">
            <v>10</v>
          </cell>
        </row>
        <row r="385">
          <cell r="A385" t="str">
            <v>Шпикачки Русские (черева) (в ср.защ.атм.) "Высокий вкус"  СПК</v>
          </cell>
          <cell r="D385">
            <v>118</v>
          </cell>
          <cell r="F385">
            <v>118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140</v>
          </cell>
          <cell r="F386">
            <v>140</v>
          </cell>
        </row>
        <row r="387">
          <cell r="A387" t="str">
            <v>Юбилейная с/к 0,10 кг.шт. нарезка (лоток с ср.защ.атм.)  СПК</v>
          </cell>
          <cell r="D387">
            <v>77</v>
          </cell>
          <cell r="F387">
            <v>77</v>
          </cell>
        </row>
        <row r="388">
          <cell r="A388" t="str">
            <v>Юбилейная с/к 0,235 кг.шт.  СПК</v>
          </cell>
          <cell r="D388">
            <v>1405</v>
          </cell>
          <cell r="F388">
            <v>1605</v>
          </cell>
        </row>
        <row r="389">
          <cell r="A389" t="str">
            <v>Итого</v>
          </cell>
          <cell r="D389">
            <v>150325.353</v>
          </cell>
          <cell r="F389">
            <v>352451.56300000002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26.12.2023 - 26.12.2023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27.135999999999999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665.24099999999999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114.134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487.351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31.884</v>
          </cell>
        </row>
        <row r="12">
          <cell r="A12" t="str">
            <v xml:space="preserve"> 022  Колбаса Вязанка со шпиком, вектор 0,5кг, ПОКОМ</v>
          </cell>
          <cell r="D12">
            <v>59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584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1065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1208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42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90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170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87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61</v>
          </cell>
        </row>
        <row r="22">
          <cell r="A22" t="str">
            <v xml:space="preserve"> 068  Колбаса Особая ТМ Особый рецепт, 0,5 кг, ПОКОМ</v>
          </cell>
          <cell r="D22">
            <v>36</v>
          </cell>
        </row>
        <row r="23">
          <cell r="A23" t="str">
            <v xml:space="preserve"> 079  Колбаса Сервелат Кремлевский,  0.35 кг, ПОКОМ</v>
          </cell>
          <cell r="D23">
            <v>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543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607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D27">
            <v>83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302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192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237.703</v>
          </cell>
        </row>
        <row r="31">
          <cell r="A31" t="str">
            <v xml:space="preserve"> 201  Ветчина Нежная ТМ Особый рецепт, (2,5кг), ПОКОМ</v>
          </cell>
          <cell r="D31">
            <v>2349.1120000000001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141.96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304.09899999999999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73.027000000000001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5613.3789999999999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D36">
            <v>60.323</v>
          </cell>
        </row>
        <row r="37">
          <cell r="A37" t="str">
            <v xml:space="preserve"> 225  Колбаса Дугушка со шпиком, ВЕС, ТМ Стародворье   ПОКОМ</v>
          </cell>
          <cell r="D37">
            <v>17.446000000000002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230.14099999999999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1586.827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1400.59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107.65600000000001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145.12799999999999</v>
          </cell>
        </row>
        <row r="43">
          <cell r="A43" t="str">
            <v xml:space="preserve"> 240  Колбаса Салями охотничья, ВЕС. ПОКОМ</v>
          </cell>
          <cell r="D43">
            <v>48.140999999999998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252.54499999999999</v>
          </cell>
        </row>
        <row r="45">
          <cell r="A45" t="str">
            <v xml:space="preserve"> 243  Колбаса Сервелат Зернистый, ВЕС.  ПОКОМ</v>
          </cell>
          <cell r="D45">
            <v>28.728999999999999</v>
          </cell>
        </row>
        <row r="46">
          <cell r="A46" t="str">
            <v xml:space="preserve"> 247  Сардельки Нежные, ВЕС.  ПОКОМ</v>
          </cell>
          <cell r="D46">
            <v>25.547000000000001</v>
          </cell>
        </row>
        <row r="47">
          <cell r="A47" t="str">
            <v xml:space="preserve"> 248  Сардельки Сочные ТМ Особый рецепт,   ПОКОМ</v>
          </cell>
          <cell r="D47">
            <v>38.128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253.53299999999999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25.597000000000001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26.36</v>
          </cell>
        </row>
        <row r="51">
          <cell r="A51" t="str">
            <v xml:space="preserve"> 263  Шпикачки Стародворские, ВЕС.  ПОКОМ</v>
          </cell>
          <cell r="D51">
            <v>20.922999999999998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135.66900000000001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107.955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43.606999999999999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966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1065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1185</v>
          </cell>
        </row>
        <row r="58">
          <cell r="A58" t="str">
            <v xml:space="preserve"> 283  Сосиски Сочинки, ВЕС, ТМ Стародворье ПОКОМ</v>
          </cell>
          <cell r="D58">
            <v>80.25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77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567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120.28400000000001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820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1039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26.690999999999999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70.156999999999996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368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633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184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75.69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535.49699999999996</v>
          </cell>
        </row>
        <row r="71">
          <cell r="A71" t="str">
            <v xml:space="preserve"> 316  Колбаса Нежная ТМ Зареченские ВЕС  ПОКОМ</v>
          </cell>
          <cell r="D71">
            <v>44.055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1.762</v>
          </cell>
        </row>
        <row r="73">
          <cell r="A73" t="str">
            <v xml:space="preserve"> 318  Сосиски Датские ТМ Зареченские, ВЕС  ПОКОМ</v>
          </cell>
          <cell r="D73">
            <v>463.02499999999998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931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1473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601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66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536.15099999999995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3.7240000000000002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48</v>
          </cell>
        </row>
        <row r="82">
          <cell r="A82" t="str">
            <v xml:space="preserve"> 335  Колбаса Сливушка ТМ Вязанка. ВЕС.  ПОКОМ </v>
          </cell>
          <cell r="D82">
            <v>37.137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985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602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179.376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61.174999999999997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277.15800000000002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193.464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4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6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77.709999999999994</v>
          </cell>
        </row>
        <row r="93">
          <cell r="A93" t="str">
            <v xml:space="preserve"> 368 Колбаса Балыкбургская с мраморным балыком 0,13 кг. ТМ Баварушка  ПОКОМ</v>
          </cell>
          <cell r="D93">
            <v>54</v>
          </cell>
        </row>
        <row r="94">
          <cell r="A94" t="str">
            <v xml:space="preserve"> 372  Ветчина Сочинка ТМ Стародворье. ВЕС ПОКОМ</v>
          </cell>
          <cell r="D94">
            <v>14.834</v>
          </cell>
        </row>
        <row r="95">
          <cell r="A95" t="str">
            <v xml:space="preserve"> 373 Колбаса вареная Сочинка ТМ Стародворье ВЕС ПОКОМ</v>
          </cell>
          <cell r="D95">
            <v>75.293999999999997</v>
          </cell>
        </row>
        <row r="96">
          <cell r="A96" t="str">
            <v xml:space="preserve"> 376  Колбаса Докторская Дугушка 0,6кг ГОСТ ТМ Стародворье  ПОКОМ </v>
          </cell>
          <cell r="D96">
            <v>70</v>
          </cell>
        </row>
        <row r="97">
          <cell r="A97" t="str">
            <v xml:space="preserve"> 377  Колбаса Молочная Дугушка 0,6кг ТМ Стародворье  ПОКОМ</v>
          </cell>
          <cell r="D97">
            <v>58</v>
          </cell>
        </row>
        <row r="98">
          <cell r="A98" t="str">
            <v xml:space="preserve"> 380  Колбаса Филейбургская с филе сочного окорока 0,13кг с/в ТМ Баварушка  ПОКОМ</v>
          </cell>
          <cell r="D98">
            <v>158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547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125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84</v>
          </cell>
        </row>
        <row r="102">
          <cell r="A102" t="str">
            <v xml:space="preserve"> 410  Сосиски Баварские с сыром ТМ Стародворье 0,35 кг. ПОКОМ</v>
          </cell>
          <cell r="D102">
            <v>813</v>
          </cell>
        </row>
        <row r="103">
          <cell r="A103" t="str">
            <v xml:space="preserve"> 412  Сосиски Баварские ТМ Стародворье 0,35 кг ПОКОМ</v>
          </cell>
          <cell r="D103">
            <v>1355</v>
          </cell>
        </row>
        <row r="104">
          <cell r="A104" t="str">
            <v>3215 ВЕТЧ.МЯСНАЯ Папа может п/о 0.4кг 8шт.    ОСТАНКИНО</v>
          </cell>
          <cell r="D104">
            <v>88</v>
          </cell>
        </row>
        <row r="105">
          <cell r="A105" t="str">
            <v>3297 СЫТНЫЕ Папа может сар б/о мгс 1*3 СНГ  ОСТАНКИНО</v>
          </cell>
          <cell r="D105">
            <v>32.401000000000003</v>
          </cell>
        </row>
        <row r="106">
          <cell r="A106" t="str">
            <v>3812 СОЧНЫЕ сос п/о мгс 2*2  ОСТАНКИНО</v>
          </cell>
          <cell r="D106">
            <v>291.803</v>
          </cell>
        </row>
        <row r="107">
          <cell r="A107" t="str">
            <v>4063 МЯСНАЯ Папа может вар п/о_Л   ОСТАНКИНО</v>
          </cell>
          <cell r="D107">
            <v>1125.29</v>
          </cell>
        </row>
        <row r="108">
          <cell r="A108" t="str">
            <v>4117 ЭКСТРА Папа может с/к в/у_Л   ОСТАНКИНО</v>
          </cell>
          <cell r="D108">
            <v>50.186999999999998</v>
          </cell>
        </row>
        <row r="109">
          <cell r="A109" t="str">
            <v>4342 Салями Финская п/к в/у ОСТАНКИНО</v>
          </cell>
          <cell r="D109">
            <v>210.22499999999999</v>
          </cell>
        </row>
        <row r="110">
          <cell r="A110" t="str">
            <v>4574 Мясная со шпиком Папа может вар п/о ОСТАНКИНО</v>
          </cell>
          <cell r="D110">
            <v>18.831</v>
          </cell>
        </row>
        <row r="111">
          <cell r="A111" t="str">
            <v>4614 ВЕТЧ.ЛЮБИТЕЛЬСКАЯ п/о _ ОСТАНКИНО</v>
          </cell>
          <cell r="D111">
            <v>44.140999999999998</v>
          </cell>
        </row>
        <row r="112">
          <cell r="A112" t="str">
            <v>4813 ФИЛЕЙНАЯ Папа может вар п/о_Л   ОСТАНКИНО</v>
          </cell>
          <cell r="D112">
            <v>343.58300000000003</v>
          </cell>
        </row>
        <row r="113">
          <cell r="A113" t="str">
            <v>4993 САЛЯМИ ИТАЛЬЯНСКАЯ с/к в/у 1/250*8_120c ОСТАНКИНО</v>
          </cell>
          <cell r="D113">
            <v>269</v>
          </cell>
        </row>
        <row r="114">
          <cell r="A114" t="str">
            <v>5161 Печеночный пашт 0,150 ОСТАНКИНО</v>
          </cell>
          <cell r="D114">
            <v>1</v>
          </cell>
        </row>
        <row r="115">
          <cell r="A115" t="str">
            <v>5246 ДОКТОРСКАЯ ПРЕМИУМ вар б/о мгс_30с ОСТАНКИНО</v>
          </cell>
          <cell r="D115">
            <v>4.4349999999999996</v>
          </cell>
        </row>
        <row r="116">
          <cell r="A116" t="str">
            <v>5247 РУССКАЯ ПРЕМИУМ вар б/о мгс_30с ОСТАНКИНО</v>
          </cell>
          <cell r="D116">
            <v>23.742999999999999</v>
          </cell>
        </row>
        <row r="117">
          <cell r="A117" t="str">
            <v>5336 ОСОБАЯ вар п/о  ОСТАНКИНО</v>
          </cell>
          <cell r="D117">
            <v>28.379000000000001</v>
          </cell>
        </row>
        <row r="118">
          <cell r="A118" t="str">
            <v>5337 ОСОБАЯ СО ШПИКОМ вар п/о  ОСТАНКИНО</v>
          </cell>
          <cell r="D118">
            <v>10.009</v>
          </cell>
        </row>
        <row r="119">
          <cell r="A119" t="str">
            <v>5341 СЕРВЕЛАТ ОХОТНИЧИЙ в/к в/у  ОСТАНКИНО</v>
          </cell>
          <cell r="D119">
            <v>243.166</v>
          </cell>
        </row>
        <row r="120">
          <cell r="A120" t="str">
            <v>5483 ЭКСТРА Папа может с/к в/у 1/250 8шт.   ОСТАНКИНО</v>
          </cell>
          <cell r="D120">
            <v>491</v>
          </cell>
        </row>
        <row r="121">
          <cell r="A121" t="str">
            <v>5544 Сервелат Финский в/к в/у_45с НОВАЯ ОСТАНКИНО</v>
          </cell>
          <cell r="D121">
            <v>550.80100000000004</v>
          </cell>
        </row>
        <row r="122">
          <cell r="A122" t="str">
            <v>5682 САЛЯМИ МЕЛКОЗЕРНЕНАЯ с/к в/у 1/120_60с   ОСТАНКИНО</v>
          </cell>
          <cell r="D122">
            <v>1075</v>
          </cell>
        </row>
        <row r="123">
          <cell r="A123" t="str">
            <v>5706 АРОМАТНАЯ Папа может с/к в/у 1/250 8шт.  ОСТАНКИНО</v>
          </cell>
          <cell r="D123">
            <v>503</v>
          </cell>
        </row>
        <row r="124">
          <cell r="A124" t="str">
            <v>5708 ПОСОЛЬСКАЯ Папа может с/к в/у ОСТАНКИНО</v>
          </cell>
          <cell r="D124">
            <v>73.662000000000006</v>
          </cell>
        </row>
        <row r="125">
          <cell r="A125" t="str">
            <v>5820 СЛИВОЧНЫЕ Папа может сос п/о мгс 2*2_45с   ОСТАНКИНО</v>
          </cell>
          <cell r="D125">
            <v>26.5</v>
          </cell>
        </row>
        <row r="126">
          <cell r="A126" t="str">
            <v>5851 ЭКСТРА Папа может вар п/о   ОСТАНКИНО</v>
          </cell>
          <cell r="D126">
            <v>259.75599999999997</v>
          </cell>
        </row>
        <row r="127">
          <cell r="A127" t="str">
            <v>5931 ОХОТНИЧЬЯ Папа может с/к в/у 1/220 8шт.   ОСТАНКИНО</v>
          </cell>
          <cell r="D127">
            <v>395</v>
          </cell>
        </row>
        <row r="128">
          <cell r="A128" t="str">
            <v>5981 МОЛОЧНЫЕ ТРАДИЦ. сос п/о мгс 1*6_45с   ОСТАНКИНО</v>
          </cell>
          <cell r="D128">
            <v>34.380000000000003</v>
          </cell>
        </row>
        <row r="129">
          <cell r="A129" t="str">
            <v>6041 МОЛОЧНЫЕ К ЗАВТРАКУ сос п/о мгс 1*3  ОСТАНКИНО</v>
          </cell>
          <cell r="D129">
            <v>80.17</v>
          </cell>
        </row>
        <row r="130">
          <cell r="A130" t="str">
            <v>6042 МОЛОЧНЫЕ К ЗАВТРАКУ сос п/о в/у 0.4кг   ОСТАНКИНО</v>
          </cell>
          <cell r="D130">
            <v>362</v>
          </cell>
        </row>
        <row r="131">
          <cell r="A131" t="str">
            <v>6113 СОЧНЫЕ сос п/о мгс 1*6_Ашан  ОСТАНКИНО</v>
          </cell>
          <cell r="D131">
            <v>670.41899999999998</v>
          </cell>
        </row>
        <row r="132">
          <cell r="A132" t="str">
            <v>6123 МОЛОЧНЫЕ КЛАССИЧЕСКИЕ ПМ сос п/о мгс 2*4   ОСТАНКИНО</v>
          </cell>
          <cell r="D132">
            <v>147.76900000000001</v>
          </cell>
        </row>
        <row r="133">
          <cell r="A133" t="str">
            <v>6144 МОЛОЧНЫЕ ТРАДИЦ сос п/о в/у 1/360 (1+1) ОСТАНКИНО</v>
          </cell>
          <cell r="D133">
            <v>12</v>
          </cell>
        </row>
        <row r="134">
          <cell r="A134" t="str">
            <v>6158 ВРЕМЯ ОЛИВЬЕ Папа может вар п/о 0.4кг   ОСТАНКИНО</v>
          </cell>
          <cell r="D134">
            <v>10</v>
          </cell>
        </row>
        <row r="135">
          <cell r="A135" t="str">
            <v>6169 КАРБОНАД к/в с/н в/у 1/100*10_Х5 СТМ МФ  ОСТАНКИНО</v>
          </cell>
          <cell r="D135">
            <v>61</v>
          </cell>
        </row>
        <row r="136">
          <cell r="A136" t="str">
            <v>6212 СЕРВЕЛАТ ФИНСКИЙ СН в/к в/у  ОСТАНКИНО</v>
          </cell>
          <cell r="D136">
            <v>0.69199999999999995</v>
          </cell>
        </row>
        <row r="137">
          <cell r="A137" t="str">
            <v>6213 СЕРВЕЛАТ ФИНСКИЙ СН в/к в/у 0.35кг 8шт.  ОСТАНКИНО</v>
          </cell>
          <cell r="D137">
            <v>51</v>
          </cell>
        </row>
        <row r="138">
          <cell r="A138" t="str">
            <v>6215 СЕРВЕЛАТ ОРЕХОВЫЙ СН в/к в/у 0.35кг 8шт  ОСТАНКИНО</v>
          </cell>
          <cell r="D138">
            <v>79</v>
          </cell>
        </row>
        <row r="139">
          <cell r="A139" t="str">
            <v>6217 ШПИКАЧКИ ДОМАШНИЕ СН п/о мгс 0.4кг 8шт.  ОСТАНКИНО</v>
          </cell>
          <cell r="D139">
            <v>31</v>
          </cell>
        </row>
        <row r="140">
          <cell r="A140" t="str">
            <v>6225 ИМПЕРСКАЯ И БАЛЫКОВАЯ в/к с/н мгс 1/90  ОСТАНКИНО</v>
          </cell>
          <cell r="D140">
            <v>144</v>
          </cell>
        </row>
        <row r="141">
          <cell r="A141" t="str">
            <v>6227 МОЛОЧНЫЕ ТРАДИЦ. сос п/о мгс 0.6кг LTF  ОСТАНКИНО</v>
          </cell>
          <cell r="D141">
            <v>58</v>
          </cell>
        </row>
        <row r="142">
          <cell r="A142" t="str">
            <v>6228 МЯСНОЕ АССОРТИ к/з с/н мгс 1/90 10шт.  ОСТАНКИНО</v>
          </cell>
          <cell r="D142">
            <v>345</v>
          </cell>
        </row>
        <row r="143">
          <cell r="A143" t="str">
            <v>6241 ХОТ-ДОГ Папа может сос п/о мгс 0.38кг  ОСТАНКИНО</v>
          </cell>
          <cell r="D143">
            <v>162</v>
          </cell>
        </row>
        <row r="144">
          <cell r="A144" t="str">
            <v>6247 ДОМАШНЯЯ Папа может вар п/о 0,4кг 8шт.  ОСТАНКИНО</v>
          </cell>
          <cell r="D144">
            <v>145</v>
          </cell>
        </row>
        <row r="145">
          <cell r="A145" t="str">
            <v>6268 ГОВЯЖЬЯ Папа может вар п/о 0,4кг 8 шт.  ОСТАНКИНО</v>
          </cell>
          <cell r="D145">
            <v>225</v>
          </cell>
        </row>
        <row r="146">
          <cell r="A146" t="str">
            <v>6281 СВИНИНА ДЕЛИКАТ. к/в мл/к в/у 0.3кг 45с  ОСТАНКИНО</v>
          </cell>
          <cell r="D146">
            <v>304</v>
          </cell>
        </row>
        <row r="147">
          <cell r="A147" t="str">
            <v>6297 ФИЛЕЙНЫЕ сос ц/о в/у 1/270 12шт_45с  ОСТАНКИНО</v>
          </cell>
          <cell r="D147">
            <v>747</v>
          </cell>
        </row>
        <row r="148">
          <cell r="A148" t="str">
            <v>6302 БАЛЫКОВАЯ СН в/к в/у 0.35кг 8шт.  ОСТАНКИНО</v>
          </cell>
          <cell r="D148">
            <v>1</v>
          </cell>
        </row>
        <row r="149">
          <cell r="A149" t="str">
            <v>6303 МЯСНЫЕ Папа может сос п/о мгс 1.5*3  ОСТАНКИНО</v>
          </cell>
          <cell r="D149">
            <v>42.66</v>
          </cell>
        </row>
        <row r="150">
          <cell r="A150" t="str">
            <v>6325 ДОКТОРСКАЯ ПРЕМИУМ вар п/о 0.4кг 8шт.  ОСТАНКИНО</v>
          </cell>
          <cell r="D150">
            <v>197</v>
          </cell>
        </row>
        <row r="151">
          <cell r="A151" t="str">
            <v>6333 МЯСНАЯ Папа может вар п/о 0.4кг 8шт.  ОСТАНКИНО</v>
          </cell>
          <cell r="D151">
            <v>3346</v>
          </cell>
        </row>
        <row r="152">
          <cell r="A152" t="str">
            <v>6353 ЭКСТРА Папа может вар п/о 0.4кг 8шт.  ОСТАНКИНО</v>
          </cell>
          <cell r="D152">
            <v>1027</v>
          </cell>
        </row>
        <row r="153">
          <cell r="A153" t="str">
            <v>6392 ФИЛЕЙНАЯ Папа может вар п/о 0.4кг. ОСТАНКИНО</v>
          </cell>
          <cell r="D153">
            <v>2219</v>
          </cell>
        </row>
        <row r="154">
          <cell r="A154" t="str">
            <v>6427 КЛАССИЧЕСКАЯ ПМ вар п/о 0.35кг 8шт. ОСТАНКИНО</v>
          </cell>
          <cell r="D154">
            <v>902</v>
          </cell>
        </row>
        <row r="155">
          <cell r="A155" t="str">
            <v>6438 БОГАТЫРСКИЕ Папа Может сос п/о в/у 0,3кг  ОСТАНКИНО</v>
          </cell>
          <cell r="D155">
            <v>165</v>
          </cell>
        </row>
        <row r="156">
          <cell r="A156" t="str">
            <v>6453 ЭКСТРА Папа может с/к с/н в/у 1/100 14шт.   ОСТАНКИНО</v>
          </cell>
          <cell r="D156">
            <v>391</v>
          </cell>
        </row>
        <row r="157">
          <cell r="A157" t="str">
            <v>6454 АРОМАТНАЯ с/к с/н в/у 1/100 14шт.  ОСТАНКИНО</v>
          </cell>
          <cell r="D157">
            <v>374</v>
          </cell>
        </row>
        <row r="158">
          <cell r="A158" t="str">
            <v>6475 С СЫРОМ Папа может сос ц/о мгс 0.4кг6шт  ОСТАНКИНО</v>
          </cell>
          <cell r="D158">
            <v>77</v>
          </cell>
        </row>
        <row r="159">
          <cell r="A159" t="str">
            <v>6527 ШПИКАЧКИ СОЧНЫЕ ПМ сар б/о мгс 1*3 45с ОСТАНКИНО</v>
          </cell>
          <cell r="D159">
            <v>114.676</v>
          </cell>
        </row>
        <row r="160">
          <cell r="A160" t="str">
            <v>6562 СЕРВЕЛАТ КАРЕЛЬСКИЙ СН в/к в/у 0,28кг  ОСТАНКИНО</v>
          </cell>
          <cell r="D160">
            <v>215</v>
          </cell>
        </row>
        <row r="161">
          <cell r="A161" t="str">
            <v>6563 СЛИВОЧНЫЕ СН сос п/о мгс 1*6  ОСТАНКИНО</v>
          </cell>
          <cell r="D161">
            <v>1.004</v>
          </cell>
        </row>
        <row r="162">
          <cell r="A162" t="str">
            <v>6589 МОЛОЧНЫЕ ГОСТ СН сос п/о мгс 0.41кг 10шт  ОСТАНКИНО</v>
          </cell>
          <cell r="D162">
            <v>10</v>
          </cell>
        </row>
        <row r="163">
          <cell r="A163" t="str">
            <v>6590 СЛИВОЧНЫЕ СН сос п/о мгс 0.41кг 10шт.  ОСТАНКИНО</v>
          </cell>
          <cell r="D163">
            <v>89</v>
          </cell>
        </row>
        <row r="164">
          <cell r="A164" t="str">
            <v>6592 ДОКТОРСКАЯ СН вар п/о  ОСТАНКИНО</v>
          </cell>
          <cell r="D164">
            <v>17.539000000000001</v>
          </cell>
        </row>
        <row r="165">
          <cell r="A165" t="str">
            <v>6593 ДОКТОРСКАЯ СН вар п/о 0.45кг 8шт.  ОСТАНКИНО</v>
          </cell>
          <cell r="D165">
            <v>35</v>
          </cell>
        </row>
        <row r="166">
          <cell r="A166" t="str">
            <v>6594 МОЛОЧНАЯ СН вар п/о  ОСТАНКИНО</v>
          </cell>
          <cell r="D166">
            <v>18.901</v>
          </cell>
        </row>
        <row r="167">
          <cell r="A167" t="str">
            <v>6595 МОЛОЧНАЯ СН вар п/о 0.45кг 8шт.  ОСТАНКИНО</v>
          </cell>
          <cell r="D167">
            <v>45</v>
          </cell>
        </row>
        <row r="168">
          <cell r="A168" t="str">
            <v>6597 РУССКАЯ СН вар п/о 0.45кг 8шт.  ОСТАНКИНО</v>
          </cell>
          <cell r="D168">
            <v>6</v>
          </cell>
        </row>
        <row r="169">
          <cell r="A169" t="str">
            <v>6601 ГОВЯЖЬИ СН сос п/о мгс 1*6  ОСТАНКИНО</v>
          </cell>
          <cell r="D169">
            <v>3.1659999999999999</v>
          </cell>
        </row>
        <row r="170">
          <cell r="A170" t="str">
            <v>6602 БАВАРСКИЕ ПМ сос ц/о мгс 0,35кг 8шт.  ОСТАНКИНО</v>
          </cell>
          <cell r="D170">
            <v>22</v>
          </cell>
        </row>
        <row r="171">
          <cell r="A171" t="str">
            <v>6644 СОЧНЫЕ ПМ сос п/о мгс 0,41кг 10шт.  ОСТАНКИНО</v>
          </cell>
          <cell r="D171">
            <v>5</v>
          </cell>
        </row>
        <row r="172">
          <cell r="A172" t="str">
            <v>6645 ВЕТЧ.КЛАССИЧЕСКАЯ СН п/о 0.8кг 4шт.  ОСТАНКИНО</v>
          </cell>
          <cell r="D172">
            <v>5</v>
          </cell>
        </row>
        <row r="173">
          <cell r="A173" t="str">
            <v>6648 СОЧНЫЕ Папа может сар п/о мгс 1*3  ОСТАНКИНО</v>
          </cell>
          <cell r="D173">
            <v>7.1970000000000001</v>
          </cell>
        </row>
        <row r="174">
          <cell r="A174" t="str">
            <v>6661 СОЧНЫЙ ГРИЛЬ ПМ сос п/о мгс 1.5*4_Маяк  ОСТАНКИНО</v>
          </cell>
          <cell r="D174">
            <v>10.928000000000001</v>
          </cell>
        </row>
        <row r="175">
          <cell r="A175" t="str">
            <v>6666 БОЯНСКАЯ Папа может п/к в/у 0,28кг 8 шт. ОСТАНКИНО</v>
          </cell>
          <cell r="D175">
            <v>523</v>
          </cell>
        </row>
        <row r="176">
          <cell r="A176" t="str">
            <v>6669 ВЕНСКАЯ САЛЯМИ п/к в/у 0.28кг 8шт  ОСТАНКИНО</v>
          </cell>
          <cell r="D176">
            <v>327</v>
          </cell>
        </row>
        <row r="177">
          <cell r="A177" t="str">
            <v>6683 СЕРВЕЛАТ ЗЕРНИСТЫЙ ПМ в/к в/у 0,35кг  ОСТАНКИНО</v>
          </cell>
          <cell r="D177">
            <v>1084</v>
          </cell>
        </row>
        <row r="178">
          <cell r="A178" t="str">
            <v>6684 СЕРВЕЛАТ КАРЕЛЬСКИЙ ПМ в/к в/у 0.28кг  ОСТАНКИНО</v>
          </cell>
          <cell r="D178">
            <v>1034</v>
          </cell>
        </row>
        <row r="179">
          <cell r="A179" t="str">
            <v>6689 СЕРВЕЛАТ ОХОТНИЧИЙ ПМ в/к в/у 0,35кг 8шт  ОСТАНКИНО</v>
          </cell>
          <cell r="D179">
            <v>2265</v>
          </cell>
        </row>
        <row r="180">
          <cell r="A180" t="str">
            <v>6692 СЕРВЕЛАТ ПРИМА в/к в/у 0.28кг 8шт.  ОСТАНКИНО</v>
          </cell>
          <cell r="D180">
            <v>348</v>
          </cell>
        </row>
        <row r="181">
          <cell r="A181" t="str">
            <v>6697 СЕРВЕЛАТ ФИНСКИЙ ПМ в/к в/у 0,35кг 8шт.  ОСТАНКИНО</v>
          </cell>
          <cell r="D181">
            <v>2761</v>
          </cell>
        </row>
        <row r="182">
          <cell r="A182" t="str">
            <v>6713 СОЧНЫЙ ГРИЛЬ ПМ сос п/о мгс 0.41кг 8шт.  ОСТАНКИНО</v>
          </cell>
          <cell r="D182">
            <v>586</v>
          </cell>
        </row>
        <row r="183">
          <cell r="A183" t="str">
            <v>6716 ОСОБАЯ Коровино (в сетке) 0.5кг 8шт.  ОСТАНКИНО</v>
          </cell>
          <cell r="D183">
            <v>64</v>
          </cell>
        </row>
        <row r="184">
          <cell r="A184" t="str">
            <v>6722 СОЧНЫЕ ПМ сос п/о мгс 0,41кг 10шт.  ОСТАНКИНО</v>
          </cell>
          <cell r="D184">
            <v>1993</v>
          </cell>
        </row>
        <row r="185">
          <cell r="A185" t="str">
            <v>6726 СЛИВОЧНЫЕ ПМ сос п/о мгс 0.41кг 10шт.  ОСТАНКИНО</v>
          </cell>
          <cell r="D185">
            <v>685</v>
          </cell>
        </row>
        <row r="186">
          <cell r="A186" t="str">
            <v>6734 ОСОБАЯ СО ШПИКОМ Коровино (в сетке) 0,5кг ОСТАНКИНО</v>
          </cell>
          <cell r="D186">
            <v>10</v>
          </cell>
        </row>
        <row r="187">
          <cell r="A187" t="str">
            <v>6750 МОЛОЧНЫЕ ГОСТ СН сос п/о мгс 0,41 кг 10шт ОСТАНКИНО</v>
          </cell>
          <cell r="D187">
            <v>6</v>
          </cell>
        </row>
        <row r="188">
          <cell r="A188" t="str">
            <v>6751 СЛИВОЧНЫЕ СН сос п/о мгс 0,41кг 10шт.  ОСТАНКИНО</v>
          </cell>
          <cell r="D188">
            <v>7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109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140</v>
          </cell>
        </row>
        <row r="191">
          <cell r="A191" t="str">
            <v>БОНУС Z-ОСОБАЯ Коровино вар п/о 0.5кг_СНГ (6305)  ОСТАНКИНО</v>
          </cell>
          <cell r="D191">
            <v>2</v>
          </cell>
        </row>
        <row r="192">
          <cell r="A192" t="str">
            <v>БОНУС СОЧНЫЕ сос п/о мгс 0.41кг_UZ (6087)  ОСТАНКИНО</v>
          </cell>
          <cell r="D192">
            <v>406</v>
          </cell>
        </row>
        <row r="193">
          <cell r="A193" t="str">
            <v>БОНУС СОЧНЫЕ сос п/о мгс 1*6_UZ (6088)  ОСТАНКИНО</v>
          </cell>
          <cell r="D193">
            <v>301.274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241</v>
          </cell>
        </row>
        <row r="195">
          <cell r="A195" t="str">
            <v>БОНУС_283  Сосиски Сочинки, ВЕС, ТМ Стародворье ПОКОМ</v>
          </cell>
          <cell r="D195">
            <v>91.003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121.71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158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195</v>
          </cell>
        </row>
        <row r="199">
          <cell r="A199" t="str">
            <v>БОНУС_Пельмени Бульмени с говядиной и свининой Горячая штучка 0,43  ПОКОМ</v>
          </cell>
          <cell r="D199">
            <v>44</v>
          </cell>
        </row>
        <row r="200">
          <cell r="A200" t="str">
            <v>БОНУС_Пельмени Отборные из свинины и говядины 0,9 кг ТМ Стародворье ТС Медвежье ушко  ПОКОМ</v>
          </cell>
          <cell r="D200">
            <v>88</v>
          </cell>
        </row>
        <row r="201">
          <cell r="A201" t="str">
            <v>Бутербродная вареная 0,47 кг шт.  СПК</v>
          </cell>
          <cell r="D201">
            <v>24</v>
          </cell>
        </row>
        <row r="202">
          <cell r="A202" t="str">
            <v>Вацлавская вареная 400 гр.шт.  СПК</v>
          </cell>
          <cell r="D202">
            <v>1</v>
          </cell>
        </row>
        <row r="203">
          <cell r="A203" t="str">
            <v>Вацлавская п/к (черева) 390 гр.шт. термоус.пак  СПК</v>
          </cell>
          <cell r="D203">
            <v>28</v>
          </cell>
        </row>
        <row r="204">
          <cell r="A204" t="str">
            <v>Ветчина Вацлавская 400 гр.шт.  СПК</v>
          </cell>
          <cell r="D204">
            <v>1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78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508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291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90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6.72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24</v>
          </cell>
        </row>
        <row r="211">
          <cell r="A211" t="str">
            <v>Дельгаро с/в "Эликатессе" 140 гр.шт.  СПК</v>
          </cell>
          <cell r="D211">
            <v>112</v>
          </cell>
        </row>
        <row r="212">
          <cell r="A212" t="str">
            <v>Деревенская рубленая вареная 350 гр.шт. термоус. пак.  СПК</v>
          </cell>
          <cell r="D212">
            <v>19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85</v>
          </cell>
        </row>
        <row r="214">
          <cell r="A214" t="str">
            <v>Докторская вареная в/с 0,47 кг шт.  СПК</v>
          </cell>
          <cell r="D214">
            <v>23</v>
          </cell>
        </row>
        <row r="215">
          <cell r="A215" t="str">
            <v>Докторская вареная термоус.пак. "Высокий вкус"  СПК</v>
          </cell>
          <cell r="D215">
            <v>79.872</v>
          </cell>
        </row>
        <row r="216">
          <cell r="A216" t="str">
            <v>Жар-боллы с курочкой и сыром, ВЕС ТМ Зареченские  ПОКОМ</v>
          </cell>
          <cell r="D216">
            <v>54</v>
          </cell>
        </row>
        <row r="217">
          <cell r="A217" t="str">
            <v>Жар-ладушки с мясом ТМ Зареченские ВЕС ПОКОМ</v>
          </cell>
          <cell r="D217">
            <v>33.299999999999997</v>
          </cell>
        </row>
        <row r="218">
          <cell r="A218" t="str">
            <v>Жар-ладушки с мясом, картофелем и грибами ВЕС ТМ Зареченские  ПОКОМ</v>
          </cell>
          <cell r="D218">
            <v>11.1</v>
          </cell>
        </row>
        <row r="219">
          <cell r="A219" t="str">
            <v>Жар-ладушки с яблоком и грушей ТМ Зареченские ВЕС ПОКОМ</v>
          </cell>
          <cell r="D219">
            <v>14.8</v>
          </cell>
        </row>
        <row r="220">
          <cell r="A220" t="str">
            <v>ЖАР-мени ВЕС ТМ Зареченские  ПОКОМ</v>
          </cell>
          <cell r="D220">
            <v>27.5</v>
          </cell>
        </row>
        <row r="221">
          <cell r="A221" t="str">
            <v>Классика с/к 235 гр.шт. "Высокий вкус"  СПК</v>
          </cell>
          <cell r="D221">
            <v>79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225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175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61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106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153</v>
          </cell>
        </row>
        <row r="227">
          <cell r="A227" t="str">
            <v>Ла Фаворте с/в "Эликатессе" 140 гр.шт.  СПК</v>
          </cell>
          <cell r="D227">
            <v>114</v>
          </cell>
        </row>
        <row r="228">
          <cell r="A228" t="str">
            <v>Ливерная Печеночная "Просто выгодно" 0,3 кг.шт.  СПК</v>
          </cell>
          <cell r="D228">
            <v>68</v>
          </cell>
        </row>
        <row r="229">
          <cell r="A229" t="str">
            <v>Любительская вареная термоус.пак. "Высокий вкус"  СПК</v>
          </cell>
          <cell r="D229">
            <v>51.042000000000002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10.8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37</v>
          </cell>
        </row>
        <row r="232">
          <cell r="A232" t="str">
            <v>Мусульманская вареная "Просто выгодно"  СПК</v>
          </cell>
          <cell r="D232">
            <v>5.1280000000000001</v>
          </cell>
        </row>
        <row r="233">
          <cell r="A233" t="str">
            <v>Мусульманская п/к "Просто выгодно" термофор.пак.  СПК</v>
          </cell>
          <cell r="D233">
            <v>2.008</v>
          </cell>
        </row>
        <row r="234">
          <cell r="A234" t="str">
            <v>Наггетсы из печи 0,25кг ТМ Вязанка ТС Няняггетсы Сливушки замор.  ПОКОМ</v>
          </cell>
          <cell r="D234">
            <v>601</v>
          </cell>
        </row>
        <row r="235">
          <cell r="A235" t="str">
            <v>Наггетсы Нагетосы Сочная курочка ТМ Горячая штучка 0,25 кг зам  ПОКОМ</v>
          </cell>
          <cell r="D235">
            <v>563</v>
          </cell>
        </row>
        <row r="236">
          <cell r="A236" t="str">
            <v>Наггетсы с индейкой 0,25кг ТМ Вязанка ТС Няняггетсы Сливушки НД2 замор.  ПОКОМ</v>
          </cell>
          <cell r="D236">
            <v>582</v>
          </cell>
        </row>
        <row r="237">
          <cell r="A237" t="str">
            <v>Наггетсы Хрустящие ТМ Зареченские. ВЕС ПОКОМ</v>
          </cell>
          <cell r="D237">
            <v>84</v>
          </cell>
        </row>
        <row r="238">
          <cell r="A238" t="str">
            <v>Оригинальная с перцем с/к  СПК</v>
          </cell>
          <cell r="D238">
            <v>204.80799999999999</v>
          </cell>
        </row>
        <row r="239">
          <cell r="A239" t="str">
            <v>Особая вареная  СПК</v>
          </cell>
          <cell r="D239">
            <v>4.8899999999999997</v>
          </cell>
        </row>
        <row r="240">
          <cell r="A240" t="str">
            <v>Пекантино с/в "Эликатессе" 0,10 кг.шт. нарезка (лоток с.ср.защ.атм.)  СПК</v>
          </cell>
          <cell r="D240">
            <v>11</v>
          </cell>
        </row>
        <row r="241">
          <cell r="A241" t="str">
            <v>Пельмени Grandmeni со сливочным маслом Горячая штучка 0,75 кг ПОКОМ</v>
          </cell>
          <cell r="D241">
            <v>158</v>
          </cell>
        </row>
        <row r="242">
          <cell r="A242" t="str">
            <v>Пельмени Бигбули #МЕГАВКУСИЩЕ с сочной грудинкой 0,43 кг  ПОКОМ</v>
          </cell>
          <cell r="D242">
            <v>22</v>
          </cell>
        </row>
        <row r="243">
          <cell r="A243" t="str">
            <v>Пельмени Бигбули #МЕГАВКУСИЩЕ с сочной грудинкой 0,9 кг  ПОКОМ</v>
          </cell>
          <cell r="D243">
            <v>269</v>
          </cell>
        </row>
        <row r="244">
          <cell r="A244" t="str">
            <v>Пельмени Бигбули с мясом, Горячая штучка 0,43кг  ПОКОМ</v>
          </cell>
          <cell r="D244">
            <v>45</v>
          </cell>
        </row>
        <row r="245">
          <cell r="A245" t="str">
            <v>Пельмени Бигбули с мясом, Горячая штучка 0,9кг  ПОКОМ</v>
          </cell>
          <cell r="D245">
            <v>52</v>
          </cell>
        </row>
        <row r="246">
          <cell r="A246" t="str">
            <v>Пельмени Бигбули со сливоч.маслом (Мегамаслище) ТМ БУЛЬМЕНИ сфера 0,43. замор. ПОКОМ</v>
          </cell>
          <cell r="D246">
            <v>348</v>
          </cell>
        </row>
        <row r="247">
          <cell r="A247" t="str">
            <v>Пельмени Бигбули со сливочным маслом #МЕГАМАСЛИЩЕ Горячая штучка 0,9 кг  ПОКОМ</v>
          </cell>
          <cell r="D247">
            <v>38</v>
          </cell>
        </row>
        <row r="248">
          <cell r="A248" t="str">
            <v>Пельмени Бульмени по-сибирски с говядиной и свининой ТМ Горячая штучка 0,8 кг ПОКОМ</v>
          </cell>
          <cell r="D248">
            <v>67</v>
          </cell>
        </row>
        <row r="249">
          <cell r="A249" t="str">
            <v>Пельмени Бульмени с говядиной и свининой Горячая шт. 0,9 кг  ПОКОМ</v>
          </cell>
          <cell r="D249">
            <v>437</v>
          </cell>
        </row>
        <row r="250">
          <cell r="A250" t="str">
            <v>Пельмени Бульмени с говядиной и свининой Горячая штучка 0,43  ПОКОМ</v>
          </cell>
          <cell r="D250">
            <v>324</v>
          </cell>
        </row>
        <row r="251">
          <cell r="A251" t="str">
            <v>Пельмени Бульмени с говядиной и свининой Наваристые Горячая штучка ВЕС  ПОКОМ</v>
          </cell>
          <cell r="D251">
            <v>355</v>
          </cell>
        </row>
        <row r="252">
          <cell r="A252" t="str">
            <v>Пельмени Бульмени со сливочным маслом Горячая штучка 0,9 кг  ПОКОМ</v>
          </cell>
          <cell r="D252">
            <v>891</v>
          </cell>
        </row>
        <row r="253">
          <cell r="A253" t="str">
            <v>Пельмени Бульмени со сливочным маслом ТМ Горячая шт. 0,43 кг  ПОКОМ</v>
          </cell>
          <cell r="D253">
            <v>249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33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288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66</v>
          </cell>
        </row>
        <row r="257">
          <cell r="A257" t="str">
            <v>Пельмени Отборные с говядиной и свининой 0,43 кг ТМ Стародворье ТС Медвежье ушко</v>
          </cell>
          <cell r="D257">
            <v>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200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199</v>
          </cell>
        </row>
        <row r="260">
          <cell r="A260" t="str">
            <v>Пельмени Сочные сфера 0,9 кг ТМ Стародворье ПОКОМ</v>
          </cell>
          <cell r="D260">
            <v>183</v>
          </cell>
        </row>
        <row r="261">
          <cell r="A261" t="str">
            <v>По-Австрийски с/к 260 гр.шт. "Высокий вкус"  СПК</v>
          </cell>
          <cell r="D261">
            <v>117</v>
          </cell>
        </row>
        <row r="262">
          <cell r="A262" t="str">
            <v>Покровская вареная 0,47 кг шт.  СПК</v>
          </cell>
          <cell r="D262">
            <v>5</v>
          </cell>
        </row>
        <row r="263">
          <cell r="A263" t="str">
            <v>Салями Трюфель с/в "Эликатессе" 0,16 кг.шт.  СПК</v>
          </cell>
          <cell r="D263">
            <v>252</v>
          </cell>
        </row>
        <row r="264">
          <cell r="A264" t="str">
            <v>Салями Финская с/к 235 гр.шт. "Высокий вкус"  СПК</v>
          </cell>
          <cell r="D264">
            <v>88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42.15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33.311</v>
          </cell>
        </row>
        <row r="267">
          <cell r="A267" t="str">
            <v>Сардельки из свинины (черева) ( в ср.защ.атм) "Высокий вкус"  СПК</v>
          </cell>
          <cell r="D267">
            <v>5.6950000000000003</v>
          </cell>
        </row>
        <row r="268">
          <cell r="A268" t="str">
            <v>Семейная с чесночком Экстра вареная  СПК</v>
          </cell>
          <cell r="D268">
            <v>47.341999999999999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5</v>
          </cell>
        </row>
        <row r="270">
          <cell r="A270" t="str">
            <v>Сервелат Финский в/к 0,38 кг.шт. термофор.пак.  СПК</v>
          </cell>
          <cell r="D270">
            <v>3</v>
          </cell>
        </row>
        <row r="271">
          <cell r="A271" t="str">
            <v>Сервелат Фирменный в/к 0,10 кг.шт. нарезка (лоток с ср.защ.атм.)  СПК</v>
          </cell>
          <cell r="D271">
            <v>22</v>
          </cell>
        </row>
        <row r="272">
          <cell r="A272" t="str">
            <v>Сибирская особая с/к 0,10 кг.шт. нарезка (лоток с ср.защ.атм.)  СПК</v>
          </cell>
          <cell r="D272">
            <v>62</v>
          </cell>
        </row>
        <row r="273">
          <cell r="A273" t="str">
            <v>Сибирская особая с/к 0,235 кг шт.  СПК</v>
          </cell>
          <cell r="D273">
            <v>281</v>
          </cell>
        </row>
        <row r="274">
          <cell r="A274" t="str">
            <v>Славянская п/к 0,38 кг шт.термофор.пак.  СПК</v>
          </cell>
          <cell r="D274">
            <v>3</v>
          </cell>
        </row>
        <row r="275">
          <cell r="A275" t="str">
            <v>Сосиски "Баварские" 0,36 кг.шт. вак.упак.  СПК</v>
          </cell>
          <cell r="D275">
            <v>7</v>
          </cell>
        </row>
        <row r="276">
          <cell r="A276" t="str">
            <v>Сосиски "Молочные" 0,36 кг.шт. вак.упак.  СПК</v>
          </cell>
          <cell r="D276">
            <v>6</v>
          </cell>
        </row>
        <row r="277">
          <cell r="A277" t="str">
            <v>Сосиски Мусульманские "Просто выгодно" (в ср.защ.атм.)  СПК</v>
          </cell>
          <cell r="D277">
            <v>9.7899999999999991</v>
          </cell>
        </row>
        <row r="278">
          <cell r="A278" t="str">
            <v>Сосиски Хот-дог ВЕС (лоток с ср.защ.атм.)   СПК</v>
          </cell>
          <cell r="D278">
            <v>13.551</v>
          </cell>
        </row>
        <row r="279">
          <cell r="A279" t="str">
            <v>Торо Неро с/в "Эликатессе" 140 гр.шт.  СПК</v>
          </cell>
          <cell r="D279">
            <v>45</v>
          </cell>
        </row>
        <row r="280">
          <cell r="A280" t="str">
            <v>Уши свиные копченые к пиву 0,15кг нар. д/ф шт.  СПК</v>
          </cell>
          <cell r="D280">
            <v>10</v>
          </cell>
        </row>
        <row r="281">
          <cell r="A281" t="str">
            <v>Фестивальная пора с/к 100 гр.шт.нар. (лоток с ср.защ.атм.)  СПК</v>
          </cell>
          <cell r="D281">
            <v>143</v>
          </cell>
        </row>
        <row r="282">
          <cell r="A282" t="str">
            <v>Фестивальная пора с/к 235 гр.шт.  СПК</v>
          </cell>
          <cell r="D282">
            <v>415</v>
          </cell>
        </row>
        <row r="283">
          <cell r="A283" t="str">
            <v>Фестивальная с/к ВЕС   СПК</v>
          </cell>
          <cell r="D283">
            <v>25.952999999999999</v>
          </cell>
        </row>
        <row r="284">
          <cell r="A284" t="str">
            <v>Фуэт с/в "Эликатессе" 160 гр.шт.  СПК</v>
          </cell>
          <cell r="D284">
            <v>142</v>
          </cell>
        </row>
        <row r="285">
          <cell r="A285" t="str">
            <v>Хинкали Классические ТМ Зареченские ВЕС ПОКОМ</v>
          </cell>
          <cell r="D285">
            <v>40</v>
          </cell>
        </row>
        <row r="286">
          <cell r="A286" t="str">
            <v>Хотстеры ТМ Горячая штучка ТС Хотстеры 0,25 кг зам  ПОКОМ</v>
          </cell>
          <cell r="D286">
            <v>464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33</v>
          </cell>
        </row>
        <row r="288">
          <cell r="A288" t="str">
            <v>Хрустящие крылышки ТМ Горячая штучка 0,3 кг зам  ПОКОМ</v>
          </cell>
          <cell r="D288">
            <v>49</v>
          </cell>
        </row>
        <row r="289">
          <cell r="A289" t="str">
            <v>Хрустящие крылышки ТМ Зареченские ТС Зареченские продукты. ВЕС ПОКОМ</v>
          </cell>
          <cell r="D289">
            <v>1.8</v>
          </cell>
        </row>
        <row r="290">
          <cell r="A290" t="str">
            <v>Чебупай сочное яблоко ТМ Горячая штучка 0,2 кг зам.  ПОКОМ</v>
          </cell>
          <cell r="D290">
            <v>13</v>
          </cell>
        </row>
        <row r="291">
          <cell r="A291" t="str">
            <v>Чебупай спелая вишня ТМ Горячая штучка 0,2 кг зам.  ПОКОМ</v>
          </cell>
          <cell r="D291">
            <v>62</v>
          </cell>
        </row>
        <row r="292">
          <cell r="A292" t="str">
            <v>Чебупели Курочка гриль ТМ Горячая штучка, 0,3 кг зам  ПОКОМ</v>
          </cell>
          <cell r="D292">
            <v>26</v>
          </cell>
        </row>
        <row r="293">
          <cell r="A293" t="str">
            <v>Чебупицца курочка по-итальянски Горячая штучка 0,25 кг зам  ПОКОМ</v>
          </cell>
          <cell r="D293">
            <v>736</v>
          </cell>
        </row>
        <row r="294">
          <cell r="A294" t="str">
            <v>Чебупицца Пепперони ТМ Горячая штучка ТС Чебупицца 0.25кг зам  ПОКОМ</v>
          </cell>
          <cell r="D294">
            <v>821</v>
          </cell>
        </row>
        <row r="295">
          <cell r="A295" t="str">
            <v>Чебуреки сочные ВЕС ТМ Зареченские  ПОКОМ</v>
          </cell>
          <cell r="D295">
            <v>120</v>
          </cell>
        </row>
        <row r="296">
          <cell r="A296" t="str">
            <v>Шпикачки Русские (черева) (в ср.защ.атм.) "Высокий вкус"  СПК</v>
          </cell>
          <cell r="D296">
            <v>43.173000000000002</v>
          </cell>
        </row>
        <row r="297">
          <cell r="A297" t="str">
            <v>Эликапреза с/в "Эликатессе" 0,10 кг.шт. нарезка (лоток с ср.защ.атм.)  СПК</v>
          </cell>
          <cell r="D297">
            <v>68</v>
          </cell>
        </row>
        <row r="298">
          <cell r="A298" t="str">
            <v>Юбилейная с/к 0,10 кг.шт. нарезка (лоток с ср.защ.атм.)  СПК</v>
          </cell>
          <cell r="D298">
            <v>33</v>
          </cell>
        </row>
        <row r="299">
          <cell r="A299" t="str">
            <v>Юбилейная с/к 0,235 кг.шт.  СПК</v>
          </cell>
          <cell r="D299">
            <v>562</v>
          </cell>
        </row>
        <row r="300">
          <cell r="A300" t="str">
            <v>Итого</v>
          </cell>
          <cell r="D300">
            <v>84147.437999999995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93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56" sqref="T56"/>
    </sheetView>
  </sheetViews>
  <sheetFormatPr defaultColWidth="10.5" defaultRowHeight="11.45" customHeight="1" outlineLevelRow="1" x14ac:dyDescent="0.2"/>
  <cols>
    <col min="1" max="1" width="54" style="1" customWidth="1"/>
    <col min="2" max="2" width="4.3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7.33203125" style="5" bestFit="1" customWidth="1"/>
    <col min="13" max="13" width="6.5" style="5" bestFit="1" customWidth="1"/>
    <col min="14" max="18" width="1" style="5" customWidth="1"/>
    <col min="19" max="20" width="6.6640625" style="5" bestFit="1" customWidth="1"/>
    <col min="21" max="21" width="5.5" style="5" customWidth="1"/>
    <col min="22" max="22" width="5.6640625" style="5" bestFit="1" customWidth="1"/>
    <col min="23" max="24" width="1.1640625" style="5" customWidth="1"/>
    <col min="25" max="27" width="6.6640625" style="5" bestFit="1" customWidth="1"/>
    <col min="28" max="28" width="8" style="5" bestFit="1" customWidth="1"/>
    <col min="29" max="29" width="6.83203125" style="5" bestFit="1" customWidth="1"/>
    <col min="30" max="30" width="6.6640625" style="5" bestFit="1" customWidth="1"/>
    <col min="31" max="31" width="1.8320312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117</v>
      </c>
      <c r="AD3" s="1" t="s">
        <v>118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106</v>
      </c>
      <c r="AB4" s="10" t="s">
        <v>107</v>
      </c>
      <c r="AC4" s="10" t="s">
        <v>108</v>
      </c>
      <c r="AD4" s="13" t="s">
        <v>109</v>
      </c>
      <c r="AE4" s="13" t="s">
        <v>109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110</v>
      </c>
      <c r="L5" s="16" t="s">
        <v>111</v>
      </c>
      <c r="M5" s="16" t="s">
        <v>112</v>
      </c>
      <c r="T5" s="16" t="s">
        <v>113</v>
      </c>
      <c r="Y5" s="16" t="s">
        <v>114</v>
      </c>
      <c r="Z5" s="16" t="s">
        <v>115</v>
      </c>
      <c r="AA5" s="16" t="s">
        <v>116</v>
      </c>
      <c r="AD5" s="16" t="s">
        <v>113</v>
      </c>
    </row>
    <row r="6" spans="1:33" ht="11.1" customHeight="1" x14ac:dyDescent="0.2">
      <c r="A6" s="6"/>
      <c r="B6" s="6"/>
      <c r="C6" s="3"/>
      <c r="D6" s="3"/>
      <c r="E6" s="9">
        <f>SUM(E7:E105)</f>
        <v>89450.569999999992</v>
      </c>
      <c r="F6" s="9">
        <f>SUM(F7:F105)</f>
        <v>55608.354000000007</v>
      </c>
      <c r="I6" s="9">
        <f>SUM(I7:I105)</f>
        <v>91656.66399999999</v>
      </c>
      <c r="J6" s="9">
        <f t="shared" ref="J6:T6" si="0">SUM(J7:J105)</f>
        <v>-2206.0940000000001</v>
      </c>
      <c r="K6" s="9">
        <f t="shared" si="0"/>
        <v>42250</v>
      </c>
      <c r="L6" s="9">
        <f t="shared" si="0"/>
        <v>1000</v>
      </c>
      <c r="M6" s="9">
        <f t="shared" si="0"/>
        <v>1000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17890.113999999998</v>
      </c>
      <c r="T6" s="9">
        <f t="shared" si="0"/>
        <v>37500</v>
      </c>
      <c r="Y6" s="9">
        <f t="shared" ref="Y6" si="1">SUM(Y7:Y105)</f>
        <v>14303.112200000003</v>
      </c>
      <c r="Z6" s="9">
        <f t="shared" ref="Z6" si="2">SUM(Z7:Z105)</f>
        <v>15795.385800000002</v>
      </c>
      <c r="AA6" s="9">
        <f t="shared" ref="AA6" si="3">SUM(AA7:AA105)</f>
        <v>31509.995000000006</v>
      </c>
      <c r="AD6" s="9">
        <f t="shared" ref="AD6" si="4">SUM(AD7:AD105)</f>
        <v>16035</v>
      </c>
      <c r="AE6" s="9">
        <f t="shared" ref="AE6" si="5">SUM(AE7:AE105)</f>
        <v>0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215</v>
      </c>
      <c r="D7" s="8">
        <v>215</v>
      </c>
      <c r="E7" s="8">
        <v>305</v>
      </c>
      <c r="F7" s="8">
        <v>114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316</v>
      </c>
      <c r="J7" s="15">
        <f>E7-I7</f>
        <v>-11</v>
      </c>
      <c r="K7" s="15">
        <f>VLOOKUP(A:A,[1]TDSheet!$A:$O,15,0)</f>
        <v>160</v>
      </c>
      <c r="L7" s="15">
        <f>VLOOKUP(A:A,[1]TDSheet!$A:$P,16,0)</f>
        <v>0</v>
      </c>
      <c r="M7" s="15">
        <f>VLOOKUP(A:A,[1]TDSheet!$A:$Q,17,0)</f>
        <v>0</v>
      </c>
      <c r="N7" s="15"/>
      <c r="O7" s="15"/>
      <c r="P7" s="15"/>
      <c r="Q7" s="15"/>
      <c r="R7" s="15"/>
      <c r="S7" s="15">
        <f>E7/5</f>
        <v>61</v>
      </c>
      <c r="T7" s="17">
        <v>160</v>
      </c>
      <c r="U7" s="18">
        <f>(F7+K7+L7+M7+T7)/S7</f>
        <v>7.1147540983606561</v>
      </c>
      <c r="V7" s="15">
        <f>F7/S7</f>
        <v>1.8688524590163935</v>
      </c>
      <c r="W7" s="15"/>
      <c r="X7" s="15"/>
      <c r="Y7" s="15">
        <f>VLOOKUP(A:A,[1]TDSheet!$A:$Z,26,0)</f>
        <v>46.6</v>
      </c>
      <c r="Z7" s="15">
        <f>VLOOKUP(A:A,[1]TDSheet!$A:$S,19,0)</f>
        <v>46</v>
      </c>
      <c r="AA7" s="15">
        <f>VLOOKUP(A:A,[3]TDSheet!$A:$D,4,0)</f>
        <v>88</v>
      </c>
      <c r="AB7" s="15">
        <f>VLOOKUP(A:A,[1]TDSheet!$A:$AB,28,0)</f>
        <v>0</v>
      </c>
      <c r="AC7" s="15" t="str">
        <f>VLOOKUP(A:A,[1]TDSheet!$A:$AC,29,0)</f>
        <v>скидка</v>
      </c>
      <c r="AD7" s="15">
        <f>T7*G7</f>
        <v>64</v>
      </c>
      <c r="AE7" s="15"/>
      <c r="AF7" s="15"/>
      <c r="AG7" s="15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82.768000000000001</v>
      </c>
      <c r="D8" s="8">
        <v>174.81299999999999</v>
      </c>
      <c r="E8" s="8">
        <v>123.791</v>
      </c>
      <c r="F8" s="8">
        <v>130.82900000000001</v>
      </c>
      <c r="G8" s="1">
        <f>VLOOKUP(A:A,[1]TDSheet!$A:$G,7,0)</f>
        <v>1</v>
      </c>
      <c r="H8" s="1" t="e">
        <f>VLOOKUP(A:A,[1]TDSheet!$A:$H,8,0)</f>
        <v>#N/A</v>
      </c>
      <c r="I8" s="15">
        <f>VLOOKUP(A:A,[2]TDSheet!$A:$F,6,0)</f>
        <v>129</v>
      </c>
      <c r="J8" s="15">
        <f t="shared" ref="J8:J71" si="6">E8-I8</f>
        <v>-5.2090000000000032</v>
      </c>
      <c r="K8" s="15">
        <f>VLOOKUP(A:A,[1]TDSheet!$A:$O,15,0)</f>
        <v>40</v>
      </c>
      <c r="L8" s="15">
        <f>VLOOKUP(A:A,[1]TDSheet!$A:$P,16,0)</f>
        <v>0</v>
      </c>
      <c r="M8" s="15">
        <f>VLOOKUP(A:A,[1]TDSheet!$A:$Q,17,0)</f>
        <v>0</v>
      </c>
      <c r="N8" s="15"/>
      <c r="O8" s="15"/>
      <c r="P8" s="15"/>
      <c r="Q8" s="15"/>
      <c r="R8" s="15"/>
      <c r="S8" s="15">
        <f t="shared" ref="S8:S71" si="7">E8/5</f>
        <v>24.758199999999999</v>
      </c>
      <c r="T8" s="17"/>
      <c r="U8" s="18">
        <f t="shared" ref="U8:U71" si="8">(F8+K8+L8+M8+T8)/S8</f>
        <v>6.8998957921012032</v>
      </c>
      <c r="V8" s="15">
        <f t="shared" ref="V8:V71" si="9">F8/S8</f>
        <v>5.2842694541606425</v>
      </c>
      <c r="W8" s="15"/>
      <c r="X8" s="15"/>
      <c r="Y8" s="15">
        <f>VLOOKUP(A:A,[1]TDSheet!$A:$Z,26,0)</f>
        <v>30.252400000000002</v>
      </c>
      <c r="Z8" s="15">
        <f>VLOOKUP(A:A,[1]TDSheet!$A:$S,19,0)</f>
        <v>25.871199999999998</v>
      </c>
      <c r="AA8" s="15">
        <f>VLOOKUP(A:A,[3]TDSheet!$A:$D,4,0)</f>
        <v>32.401000000000003</v>
      </c>
      <c r="AB8" s="15" t="e">
        <f>VLOOKUP(A:A,[1]TDSheet!$A:$AB,28,0)</f>
        <v>#N/A</v>
      </c>
      <c r="AC8" s="15" t="e">
        <f>VLOOKUP(A:A,[1]TDSheet!$A:$AC,29,0)</f>
        <v>#N/A</v>
      </c>
      <c r="AD8" s="15">
        <f t="shared" ref="AD8:AD71" si="10">T8*G8</f>
        <v>0</v>
      </c>
      <c r="AE8" s="15"/>
      <c r="AF8" s="15"/>
      <c r="AG8" s="15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786.04499999999996</v>
      </c>
      <c r="D9" s="8">
        <v>1534.125</v>
      </c>
      <c r="E9" s="8">
        <v>1475.0619999999999</v>
      </c>
      <c r="F9" s="8">
        <v>824.73199999999997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1466.96</v>
      </c>
      <c r="J9" s="15">
        <f t="shared" si="6"/>
        <v>8.1019999999998618</v>
      </c>
      <c r="K9" s="15">
        <f>VLOOKUP(A:A,[1]TDSheet!$A:$O,15,0)</f>
        <v>200</v>
      </c>
      <c r="L9" s="15">
        <f>VLOOKUP(A:A,[1]TDSheet!$A:$P,16,0)</f>
        <v>1000</v>
      </c>
      <c r="M9" s="15">
        <f>VLOOKUP(A:A,[1]TDSheet!$A:$Q,17,0)</f>
        <v>0</v>
      </c>
      <c r="N9" s="15"/>
      <c r="O9" s="15"/>
      <c r="P9" s="15"/>
      <c r="Q9" s="15"/>
      <c r="R9" s="15"/>
      <c r="S9" s="15">
        <f t="shared" si="7"/>
        <v>295.01239999999996</v>
      </c>
      <c r="T9" s="17">
        <v>200</v>
      </c>
      <c r="U9" s="18">
        <f t="shared" si="8"/>
        <v>7.541147422955782</v>
      </c>
      <c r="V9" s="15">
        <f t="shared" si="9"/>
        <v>2.795584185613893</v>
      </c>
      <c r="W9" s="15"/>
      <c r="X9" s="15"/>
      <c r="Y9" s="15">
        <f>VLOOKUP(A:A,[1]TDSheet!$A:$Z,26,0)</f>
        <v>243.5686</v>
      </c>
      <c r="Z9" s="15">
        <f>VLOOKUP(A:A,[1]TDSheet!$A:$S,19,0)</f>
        <v>302.65100000000001</v>
      </c>
      <c r="AA9" s="15">
        <f>VLOOKUP(A:A,[3]TDSheet!$A:$D,4,0)</f>
        <v>291.803</v>
      </c>
      <c r="AB9" s="15">
        <f>VLOOKUP(A:A,[1]TDSheet!$A:$AB,28,0)</f>
        <v>0</v>
      </c>
      <c r="AC9" s="15">
        <f>VLOOKUP(A:A,[1]TDSheet!$A:$AC,29,0)</f>
        <v>0</v>
      </c>
      <c r="AD9" s="15">
        <f t="shared" si="10"/>
        <v>200</v>
      </c>
      <c r="AE9" s="15"/>
      <c r="AF9" s="15"/>
      <c r="AG9" s="15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2431.6030000000001</v>
      </c>
      <c r="D10" s="8">
        <v>4663.4110000000001</v>
      </c>
      <c r="E10" s="8">
        <v>2908.4459999999999</v>
      </c>
      <c r="F10" s="8">
        <v>4148.6890000000003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2846.55</v>
      </c>
      <c r="J10" s="15">
        <f t="shared" si="6"/>
        <v>61.895999999999731</v>
      </c>
      <c r="K10" s="15">
        <f>VLOOKUP(A:A,[1]TDSheet!$A:$O,15,0)</f>
        <v>350</v>
      </c>
      <c r="L10" s="15">
        <f>VLOOKUP(A:A,[1]TDSheet!$A:$P,16,0)</f>
        <v>0</v>
      </c>
      <c r="M10" s="15">
        <f>VLOOKUP(A:A,[1]TDSheet!$A:$Q,17,0)</f>
        <v>0</v>
      </c>
      <c r="N10" s="15"/>
      <c r="O10" s="15"/>
      <c r="P10" s="15"/>
      <c r="Q10" s="15"/>
      <c r="R10" s="15"/>
      <c r="S10" s="15">
        <f t="shared" si="7"/>
        <v>581.68920000000003</v>
      </c>
      <c r="T10" s="17">
        <v>1500</v>
      </c>
      <c r="U10" s="18">
        <f t="shared" si="8"/>
        <v>10.312532878382477</v>
      </c>
      <c r="V10" s="15">
        <f t="shared" si="9"/>
        <v>7.1321403251083231</v>
      </c>
      <c r="W10" s="15"/>
      <c r="X10" s="15"/>
      <c r="Y10" s="15">
        <f>VLOOKUP(A:A,[1]TDSheet!$A:$Z,26,0)</f>
        <v>392.09859999999998</v>
      </c>
      <c r="Z10" s="15">
        <f>VLOOKUP(A:A,[1]TDSheet!$A:$S,19,0)</f>
        <v>477.56540000000007</v>
      </c>
      <c r="AA10" s="15">
        <f>VLOOKUP(A:A,[3]TDSheet!$A:$D,4,0)</f>
        <v>1125.29</v>
      </c>
      <c r="AB10" s="15">
        <f>VLOOKUP(A:A,[1]TDSheet!$A:$AB,28,0)</f>
        <v>0</v>
      </c>
      <c r="AC10" s="15">
        <f>VLOOKUP(A:A,[1]TDSheet!$A:$AC,29,0)</f>
        <v>0</v>
      </c>
      <c r="AD10" s="15">
        <f t="shared" si="10"/>
        <v>1500</v>
      </c>
      <c r="AE10" s="15"/>
      <c r="AF10" s="15"/>
      <c r="AG10" s="15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220.83099999999999</v>
      </c>
      <c r="D11" s="8">
        <v>1.008</v>
      </c>
      <c r="E11" s="8">
        <v>109.40900000000001</v>
      </c>
      <c r="F11" s="8">
        <v>109.89400000000001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105.6</v>
      </c>
      <c r="J11" s="15">
        <f t="shared" si="6"/>
        <v>3.8090000000000117</v>
      </c>
      <c r="K11" s="15">
        <f>VLOOKUP(A:A,[1]TDSheet!$A:$O,15,0)</f>
        <v>0</v>
      </c>
      <c r="L11" s="15">
        <f>VLOOKUP(A:A,[1]TDSheet!$A:$P,16,0)</f>
        <v>0</v>
      </c>
      <c r="M11" s="15">
        <f>VLOOKUP(A:A,[1]TDSheet!$A:$Q,17,0)</f>
        <v>0</v>
      </c>
      <c r="N11" s="15"/>
      <c r="O11" s="15"/>
      <c r="P11" s="15"/>
      <c r="Q11" s="15"/>
      <c r="R11" s="15"/>
      <c r="S11" s="15">
        <f t="shared" si="7"/>
        <v>21.881800000000002</v>
      </c>
      <c r="T11" s="17">
        <v>50</v>
      </c>
      <c r="U11" s="18">
        <f t="shared" si="8"/>
        <v>7.307168514473215</v>
      </c>
      <c r="V11" s="15">
        <f t="shared" si="9"/>
        <v>5.0221645385662965</v>
      </c>
      <c r="W11" s="15"/>
      <c r="X11" s="15"/>
      <c r="Y11" s="15">
        <f>VLOOKUP(A:A,[1]TDSheet!$A:$Z,26,0)</f>
        <v>16.340199999999999</v>
      </c>
      <c r="Z11" s="15">
        <f>VLOOKUP(A:A,[1]TDSheet!$A:$S,19,0)</f>
        <v>16.375</v>
      </c>
      <c r="AA11" s="15">
        <f>VLOOKUP(A:A,[3]TDSheet!$A:$D,4,0)</f>
        <v>50.186999999999998</v>
      </c>
      <c r="AB11" s="15">
        <f>VLOOKUP(A:A,[1]TDSheet!$A:$AB,28,0)</f>
        <v>0</v>
      </c>
      <c r="AC11" s="15" t="e">
        <f>VLOOKUP(A:A,[1]TDSheet!$A:$AC,29,0)</f>
        <v>#N/A</v>
      </c>
      <c r="AD11" s="15">
        <f t="shared" si="10"/>
        <v>50</v>
      </c>
      <c r="AE11" s="15"/>
      <c r="AF11" s="15"/>
      <c r="AG11" s="15"/>
    </row>
    <row r="12" spans="1:33" s="1" customFormat="1" ht="11.1" customHeight="1" outlineLevel="1" x14ac:dyDescent="0.2">
      <c r="A12" s="7" t="s">
        <v>15</v>
      </c>
      <c r="B12" s="7" t="s">
        <v>9</v>
      </c>
      <c r="C12" s="8"/>
      <c r="D12" s="8">
        <v>359.68299999999999</v>
      </c>
      <c r="E12" s="8">
        <v>0</v>
      </c>
      <c r="F12" s="8">
        <v>149.458</v>
      </c>
      <c r="G12" s="14">
        <v>0</v>
      </c>
      <c r="H12" s="1" t="e">
        <f>VLOOKUP(A:A,[1]TDSheet!$A:$H,8,0)</f>
        <v>#N/A</v>
      </c>
      <c r="I12" s="15">
        <v>0</v>
      </c>
      <c r="J12" s="15">
        <f t="shared" si="6"/>
        <v>0</v>
      </c>
      <c r="K12" s="15">
        <v>0</v>
      </c>
      <c r="L12" s="15">
        <v>0</v>
      </c>
      <c r="M12" s="15">
        <v>0</v>
      </c>
      <c r="N12" s="15"/>
      <c r="O12" s="15"/>
      <c r="P12" s="15"/>
      <c r="Q12" s="15"/>
      <c r="R12" s="15"/>
      <c r="S12" s="15">
        <f t="shared" si="7"/>
        <v>0</v>
      </c>
      <c r="T12" s="17"/>
      <c r="U12" s="18" t="e">
        <f t="shared" si="8"/>
        <v>#DIV/0!</v>
      </c>
      <c r="V12" s="15" t="e">
        <f t="shared" si="9"/>
        <v>#DIV/0!</v>
      </c>
      <c r="W12" s="15"/>
      <c r="X12" s="15"/>
      <c r="Y12" s="15">
        <v>0</v>
      </c>
      <c r="Z12" s="15">
        <v>0</v>
      </c>
      <c r="AA12" s="15">
        <f>VLOOKUP(A:A,[3]TDSheet!$A:$D,4,0)</f>
        <v>210.22499999999999</v>
      </c>
      <c r="AB12" s="15" t="e">
        <f>VLOOKUP(A:A,[1]TDSheet!$A:$AB,28,0)</f>
        <v>#N/A</v>
      </c>
      <c r="AC12" s="15" t="e">
        <f>VLOOKUP(A:A,[1]TDSheet!$A:$AC,29,0)</f>
        <v>#N/A</v>
      </c>
      <c r="AD12" s="15">
        <f t="shared" si="10"/>
        <v>0</v>
      </c>
      <c r="AE12" s="15"/>
      <c r="AF12" s="15"/>
      <c r="AG12" s="15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67.698999999999998</v>
      </c>
      <c r="D13" s="8">
        <v>220.446</v>
      </c>
      <c r="E13" s="8">
        <v>123.703</v>
      </c>
      <c r="F13" s="8">
        <v>134.66300000000001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133.6</v>
      </c>
      <c r="J13" s="15">
        <f t="shared" si="6"/>
        <v>-9.8969999999999914</v>
      </c>
      <c r="K13" s="15">
        <f>VLOOKUP(A:A,[1]TDSheet!$A:$O,15,0)</f>
        <v>90</v>
      </c>
      <c r="L13" s="15">
        <f>VLOOKUP(A:A,[1]TDSheet!$A:$P,16,0)</f>
        <v>0</v>
      </c>
      <c r="M13" s="15">
        <f>VLOOKUP(A:A,[1]TDSheet!$A:$Q,17,0)</f>
        <v>0</v>
      </c>
      <c r="N13" s="15"/>
      <c r="O13" s="15"/>
      <c r="P13" s="15"/>
      <c r="Q13" s="15"/>
      <c r="R13" s="15"/>
      <c r="S13" s="15">
        <f t="shared" si="7"/>
        <v>24.740600000000001</v>
      </c>
      <c r="T13" s="17"/>
      <c r="U13" s="18">
        <f t="shared" si="8"/>
        <v>9.0807417766747776</v>
      </c>
      <c r="V13" s="15">
        <f t="shared" si="9"/>
        <v>5.4429965320162008</v>
      </c>
      <c r="W13" s="15"/>
      <c r="X13" s="15"/>
      <c r="Y13" s="15">
        <f>VLOOKUP(A:A,[1]TDSheet!$A:$Z,26,0)</f>
        <v>21.8264</v>
      </c>
      <c r="Z13" s="15">
        <f>VLOOKUP(A:A,[1]TDSheet!$A:$S,19,0)</f>
        <v>28.7332</v>
      </c>
      <c r="AA13" s="15">
        <f>VLOOKUP(A:A,[3]TDSheet!$A:$D,4,0)</f>
        <v>18.831</v>
      </c>
      <c r="AB13" s="15">
        <f>VLOOKUP(A:A,[1]TDSheet!$A:$AB,28,0)</f>
        <v>0</v>
      </c>
      <c r="AC13" s="15">
        <f>VLOOKUP(A:A,[1]TDSheet!$A:$AC,29,0)</f>
        <v>0</v>
      </c>
      <c r="AD13" s="15">
        <f t="shared" si="10"/>
        <v>0</v>
      </c>
      <c r="AE13" s="15"/>
      <c r="AF13" s="15"/>
      <c r="AG13" s="15"/>
    </row>
    <row r="14" spans="1:33" s="1" customFormat="1" ht="11.1" customHeight="1" outlineLevel="1" x14ac:dyDescent="0.2">
      <c r="A14" s="7" t="s">
        <v>17</v>
      </c>
      <c r="B14" s="7" t="s">
        <v>9</v>
      </c>
      <c r="C14" s="8">
        <v>238.33199999999999</v>
      </c>
      <c r="D14" s="8">
        <v>124.65300000000001</v>
      </c>
      <c r="E14" s="8">
        <v>223.32599999999999</v>
      </c>
      <c r="F14" s="8"/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218</v>
      </c>
      <c r="J14" s="15">
        <f t="shared" si="6"/>
        <v>5.3259999999999934</v>
      </c>
      <c r="K14" s="15">
        <f>VLOOKUP(A:A,[1]TDSheet!$A:$O,15,0)</f>
        <v>300</v>
      </c>
      <c r="L14" s="15">
        <f>VLOOKUP(A:A,[1]TDSheet!$A:$P,16,0)</f>
        <v>0</v>
      </c>
      <c r="M14" s="15">
        <f>VLOOKUP(A:A,[1]TDSheet!$A:$Q,17,0)</f>
        <v>0</v>
      </c>
      <c r="N14" s="15"/>
      <c r="O14" s="15"/>
      <c r="P14" s="15"/>
      <c r="Q14" s="15"/>
      <c r="R14" s="15"/>
      <c r="S14" s="15">
        <f t="shared" si="7"/>
        <v>44.665199999999999</v>
      </c>
      <c r="T14" s="17">
        <v>100</v>
      </c>
      <c r="U14" s="18">
        <f t="shared" si="8"/>
        <v>8.9555179423801974</v>
      </c>
      <c r="V14" s="15">
        <f t="shared" si="9"/>
        <v>0</v>
      </c>
      <c r="W14" s="15"/>
      <c r="X14" s="15"/>
      <c r="Y14" s="15">
        <f>VLOOKUP(A:A,[1]TDSheet!$A:$Z,26,0)</f>
        <v>22.494199999999999</v>
      </c>
      <c r="Z14" s="15">
        <f>VLOOKUP(A:A,[1]TDSheet!$A:$S,19,0)</f>
        <v>38.2166</v>
      </c>
      <c r="AA14" s="15">
        <f>VLOOKUP(A:A,[3]TDSheet!$A:$D,4,0)</f>
        <v>44.140999999999998</v>
      </c>
      <c r="AB14" s="15">
        <f>VLOOKUP(A:A,[1]TDSheet!$A:$AB,28,0)</f>
        <v>0</v>
      </c>
      <c r="AC14" s="15">
        <f>VLOOKUP(A:A,[1]TDSheet!$A:$AC,29,0)</f>
        <v>0</v>
      </c>
      <c r="AD14" s="15">
        <f t="shared" si="10"/>
        <v>100</v>
      </c>
      <c r="AE14" s="15"/>
      <c r="AF14" s="15"/>
      <c r="AG14" s="15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201.04499999999999</v>
      </c>
      <c r="D15" s="8">
        <v>781.08399999999995</v>
      </c>
      <c r="E15" s="8">
        <v>598.82799999999997</v>
      </c>
      <c r="F15" s="8">
        <v>381.959</v>
      </c>
      <c r="G15" s="1">
        <f>VLOOKUP(A:A,[1]TDSheet!$A:$G,7,0)</f>
        <v>1</v>
      </c>
      <c r="H15" s="1">
        <f>VLOOKUP(A:A,[1]TDSheet!$A:$H,8,0)</f>
        <v>60</v>
      </c>
      <c r="I15" s="15">
        <f>VLOOKUP(A:A,[2]TDSheet!$A:$F,6,0)</f>
        <v>806.05</v>
      </c>
      <c r="J15" s="15">
        <f t="shared" si="6"/>
        <v>-207.22199999999998</v>
      </c>
      <c r="K15" s="15">
        <f>VLOOKUP(A:A,[1]TDSheet!$A:$O,15,0)</f>
        <v>300</v>
      </c>
      <c r="L15" s="15">
        <f>VLOOKUP(A:A,[1]TDSheet!$A:$P,16,0)</f>
        <v>0</v>
      </c>
      <c r="M15" s="15">
        <f>VLOOKUP(A:A,[1]TDSheet!$A:$Q,17,0)</f>
        <v>0</v>
      </c>
      <c r="N15" s="15"/>
      <c r="O15" s="15"/>
      <c r="P15" s="15"/>
      <c r="Q15" s="15"/>
      <c r="R15" s="15"/>
      <c r="S15" s="15">
        <f t="shared" si="7"/>
        <v>119.76559999999999</v>
      </c>
      <c r="T15" s="17">
        <v>400</v>
      </c>
      <c r="U15" s="18">
        <f t="shared" si="8"/>
        <v>9.0339713573847593</v>
      </c>
      <c r="V15" s="15">
        <f t="shared" si="9"/>
        <v>3.1892212788981147</v>
      </c>
      <c r="W15" s="15"/>
      <c r="X15" s="15"/>
      <c r="Y15" s="15">
        <f>VLOOKUP(A:A,[1]TDSheet!$A:$Z,26,0)</f>
        <v>80.092200000000005</v>
      </c>
      <c r="Z15" s="15">
        <f>VLOOKUP(A:A,[1]TDSheet!$A:$S,19,0)</f>
        <v>91.608800000000002</v>
      </c>
      <c r="AA15" s="15">
        <f>VLOOKUP(A:A,[3]TDSheet!$A:$D,4,0)</f>
        <v>343.58300000000003</v>
      </c>
      <c r="AB15" s="15">
        <f>VLOOKUP(A:A,[1]TDSheet!$A:$AB,28,0)</f>
        <v>0</v>
      </c>
      <c r="AC15" s="15" t="e">
        <f>VLOOKUP(A:A,[1]TDSheet!$A:$AC,29,0)</f>
        <v>#N/A</v>
      </c>
      <c r="AD15" s="15">
        <f t="shared" si="10"/>
        <v>400</v>
      </c>
      <c r="AE15" s="15"/>
      <c r="AF15" s="15"/>
      <c r="AG15" s="15"/>
    </row>
    <row r="16" spans="1:33" s="1" customFormat="1" ht="11.1" customHeight="1" outlineLevel="1" x14ac:dyDescent="0.2">
      <c r="A16" s="7" t="s">
        <v>19</v>
      </c>
      <c r="B16" s="7" t="s">
        <v>8</v>
      </c>
      <c r="C16" s="8">
        <v>1148</v>
      </c>
      <c r="D16" s="8">
        <v>54</v>
      </c>
      <c r="E16" s="8">
        <v>782</v>
      </c>
      <c r="F16" s="8">
        <v>361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836</v>
      </c>
      <c r="J16" s="15">
        <f t="shared" si="6"/>
        <v>-54</v>
      </c>
      <c r="K16" s="15">
        <f>VLOOKUP(A:A,[1]TDSheet!$A:$O,15,0)</f>
        <v>800</v>
      </c>
      <c r="L16" s="15">
        <f>VLOOKUP(A:A,[1]TDSheet!$A:$P,16,0)</f>
        <v>0</v>
      </c>
      <c r="M16" s="15">
        <f>VLOOKUP(A:A,[1]TDSheet!$A:$Q,17,0)</f>
        <v>0</v>
      </c>
      <c r="N16" s="15"/>
      <c r="O16" s="15"/>
      <c r="P16" s="15"/>
      <c r="Q16" s="15"/>
      <c r="R16" s="15"/>
      <c r="S16" s="15">
        <f t="shared" si="7"/>
        <v>156.4</v>
      </c>
      <c r="T16" s="17">
        <v>400</v>
      </c>
      <c r="U16" s="18">
        <f t="shared" si="8"/>
        <v>9.9808184143222505</v>
      </c>
      <c r="V16" s="15">
        <f t="shared" si="9"/>
        <v>2.3081841432225061</v>
      </c>
      <c r="W16" s="15"/>
      <c r="X16" s="15"/>
      <c r="Y16" s="15">
        <f>VLOOKUP(A:A,[1]TDSheet!$A:$Z,26,0)</f>
        <v>102.6</v>
      </c>
      <c r="Z16" s="15">
        <f>VLOOKUP(A:A,[1]TDSheet!$A:$S,19,0)</f>
        <v>125</v>
      </c>
      <c r="AA16" s="15">
        <f>VLOOKUP(A:A,[3]TDSheet!$A:$D,4,0)</f>
        <v>269</v>
      </c>
      <c r="AB16" s="15">
        <f>VLOOKUP(A:A,[1]TDSheet!$A:$AB,28,0)</f>
        <v>0</v>
      </c>
      <c r="AC16" s="15" t="e">
        <f>VLOOKUP(A:A,[1]TDSheet!$A:$AC,29,0)</f>
        <v>#N/A</v>
      </c>
      <c r="AD16" s="15">
        <f t="shared" si="10"/>
        <v>100</v>
      </c>
      <c r="AE16" s="15"/>
      <c r="AF16" s="15"/>
      <c r="AG16" s="15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36.704000000000001</v>
      </c>
      <c r="D17" s="8">
        <v>24.905000000000001</v>
      </c>
      <c r="E17" s="8">
        <v>48.494999999999997</v>
      </c>
      <c r="F17" s="8"/>
      <c r="G17" s="1">
        <f>VLOOKUP(A:A,[1]TDSheet!$A:$G,7,0)</f>
        <v>1</v>
      </c>
      <c r="H17" s="1">
        <f>VLOOKUP(A:A,[1]TDSheet!$A:$H,8,0)</f>
        <v>30</v>
      </c>
      <c r="I17" s="15">
        <f>VLOOKUP(A:A,[2]TDSheet!$A:$F,6,0)</f>
        <v>65.5</v>
      </c>
      <c r="J17" s="15">
        <f t="shared" si="6"/>
        <v>-17.005000000000003</v>
      </c>
      <c r="K17" s="15">
        <f>VLOOKUP(A:A,[1]TDSheet!$A:$O,15,0)</f>
        <v>30</v>
      </c>
      <c r="L17" s="15">
        <f>VLOOKUP(A:A,[1]TDSheet!$A:$P,16,0)</f>
        <v>0</v>
      </c>
      <c r="M17" s="15">
        <f>VLOOKUP(A:A,[1]TDSheet!$A:$Q,17,0)</f>
        <v>0</v>
      </c>
      <c r="N17" s="15"/>
      <c r="O17" s="15"/>
      <c r="P17" s="15"/>
      <c r="Q17" s="15"/>
      <c r="R17" s="15"/>
      <c r="S17" s="15">
        <f t="shared" si="7"/>
        <v>9.6989999999999998</v>
      </c>
      <c r="T17" s="17">
        <v>30</v>
      </c>
      <c r="U17" s="18">
        <f t="shared" si="8"/>
        <v>6.1862047633776678</v>
      </c>
      <c r="V17" s="15">
        <f t="shared" si="9"/>
        <v>0</v>
      </c>
      <c r="W17" s="15"/>
      <c r="X17" s="15"/>
      <c r="Y17" s="15">
        <f>VLOOKUP(A:A,[1]TDSheet!$A:$Z,26,0)</f>
        <v>8.5960000000000001</v>
      </c>
      <c r="Z17" s="15">
        <f>VLOOKUP(A:A,[1]TDSheet!$A:$S,19,0)</f>
        <v>5.5724</v>
      </c>
      <c r="AA17" s="15">
        <f>VLOOKUP(A:A,[3]TDSheet!$A:$D,4,0)</f>
        <v>4.4349999999999996</v>
      </c>
      <c r="AB17" s="15" t="str">
        <f>VLOOKUP(A:A,[1]TDSheet!$A:$AB,28,0)</f>
        <v>увел</v>
      </c>
      <c r="AC17" s="15">
        <f>VLOOKUP(A:A,[1]TDSheet!$A:$AC,29,0)</f>
        <v>0</v>
      </c>
      <c r="AD17" s="15">
        <f t="shared" si="10"/>
        <v>30</v>
      </c>
      <c r="AE17" s="15"/>
      <c r="AF17" s="15"/>
      <c r="AG17" s="15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32.871000000000002</v>
      </c>
      <c r="D18" s="8">
        <v>112.307</v>
      </c>
      <c r="E18" s="8">
        <v>81.403999999999996</v>
      </c>
      <c r="F18" s="8">
        <v>47.404000000000003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94.5</v>
      </c>
      <c r="J18" s="15">
        <f t="shared" si="6"/>
        <v>-13.096000000000004</v>
      </c>
      <c r="K18" s="15">
        <f>VLOOKUP(A:A,[1]TDSheet!$A:$O,15,0)</f>
        <v>40</v>
      </c>
      <c r="L18" s="15">
        <f>VLOOKUP(A:A,[1]TDSheet!$A:$P,16,0)</f>
        <v>0</v>
      </c>
      <c r="M18" s="15">
        <f>VLOOKUP(A:A,[1]TDSheet!$A:$Q,17,0)</f>
        <v>0</v>
      </c>
      <c r="N18" s="15"/>
      <c r="O18" s="15"/>
      <c r="P18" s="15"/>
      <c r="Q18" s="15"/>
      <c r="R18" s="15"/>
      <c r="S18" s="15">
        <f t="shared" si="7"/>
        <v>16.280799999999999</v>
      </c>
      <c r="T18" s="17">
        <v>30</v>
      </c>
      <c r="U18" s="18">
        <f t="shared" si="8"/>
        <v>7.2111935531423521</v>
      </c>
      <c r="V18" s="15">
        <f t="shared" si="9"/>
        <v>2.9116505331433347</v>
      </c>
      <c r="W18" s="15"/>
      <c r="X18" s="15"/>
      <c r="Y18" s="15">
        <f>VLOOKUP(A:A,[1]TDSheet!$A:$Z,26,0)</f>
        <v>14.303000000000001</v>
      </c>
      <c r="Z18" s="15">
        <f>VLOOKUP(A:A,[1]TDSheet!$A:$S,19,0)</f>
        <v>14.8764</v>
      </c>
      <c r="AA18" s="15">
        <f>VLOOKUP(A:A,[3]TDSheet!$A:$D,4,0)</f>
        <v>23.742999999999999</v>
      </c>
      <c r="AB18" s="15">
        <f>VLOOKUP(A:A,[1]TDSheet!$A:$AB,28,0)</f>
        <v>0</v>
      </c>
      <c r="AC18" s="15">
        <f>VLOOKUP(A:A,[1]TDSheet!$A:$AC,29,0)</f>
        <v>0</v>
      </c>
      <c r="AD18" s="15">
        <f t="shared" si="10"/>
        <v>30</v>
      </c>
      <c r="AE18" s="15"/>
      <c r="AF18" s="15"/>
      <c r="AG18" s="15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335.53699999999998</v>
      </c>
      <c r="D19" s="8">
        <v>202.09100000000001</v>
      </c>
      <c r="E19" s="19">
        <v>176</v>
      </c>
      <c r="F19" s="19">
        <v>388</v>
      </c>
      <c r="G19" s="1">
        <f>VLOOKUP(A:A,[1]TDSheet!$A:$G,7,0)</f>
        <v>1</v>
      </c>
      <c r="H19" s="1">
        <f>VLOOKUP(A:A,[1]TDSheet!$A:$H,8,0)</f>
        <v>60</v>
      </c>
      <c r="I19" s="15">
        <f>VLOOKUP(A:A,[2]TDSheet!$A:$F,6,0)</f>
        <v>156.05000000000001</v>
      </c>
      <c r="J19" s="15">
        <f t="shared" si="6"/>
        <v>19.949999999999989</v>
      </c>
      <c r="K19" s="15">
        <f>VLOOKUP(A:A,[1]TDSheet!$A:$O,15,0)</f>
        <v>100</v>
      </c>
      <c r="L19" s="15">
        <f>VLOOKUP(A:A,[1]TDSheet!$A:$P,16,0)</f>
        <v>0</v>
      </c>
      <c r="M19" s="15">
        <f>VLOOKUP(A:A,[1]TDSheet!$A:$Q,17,0)</f>
        <v>0</v>
      </c>
      <c r="N19" s="15"/>
      <c r="O19" s="15"/>
      <c r="P19" s="15"/>
      <c r="Q19" s="15"/>
      <c r="R19" s="15"/>
      <c r="S19" s="15">
        <f t="shared" si="7"/>
        <v>35.200000000000003</v>
      </c>
      <c r="T19" s="17"/>
      <c r="U19" s="18">
        <f t="shared" si="8"/>
        <v>13.863636363636363</v>
      </c>
      <c r="V19" s="15">
        <f t="shared" si="9"/>
        <v>11.022727272727272</v>
      </c>
      <c r="W19" s="15"/>
      <c r="X19" s="15"/>
      <c r="Y19" s="15">
        <f>VLOOKUP(A:A,[1]TDSheet!$A:$Z,26,0)</f>
        <v>20.476400000000002</v>
      </c>
      <c r="Z19" s="15">
        <f>VLOOKUP(A:A,[1]TDSheet!$A:$S,19,0)</f>
        <v>37</v>
      </c>
      <c r="AA19" s="15">
        <f>VLOOKUP(A:A,[3]TDSheet!$A:$D,4,0)</f>
        <v>28.379000000000001</v>
      </c>
      <c r="AB19" s="15" t="str">
        <f>VLOOKUP(A:A,[1]TDSheet!$A:$AB,28,0)</f>
        <v>увел</v>
      </c>
      <c r="AC19" s="15" t="str">
        <f>VLOOKUP(A:A,[1]TDSheet!$A:$AC,29,0)</f>
        <v>костик</v>
      </c>
      <c r="AD19" s="15">
        <f t="shared" si="10"/>
        <v>0</v>
      </c>
      <c r="AE19" s="15"/>
      <c r="AF19" s="15"/>
      <c r="AG19" s="15"/>
    </row>
    <row r="20" spans="1:33" s="1" customFormat="1" ht="11.1" customHeight="1" outlineLevel="1" x14ac:dyDescent="0.2">
      <c r="A20" s="7" t="s">
        <v>23</v>
      </c>
      <c r="B20" s="7" t="s">
        <v>9</v>
      </c>
      <c r="C20" s="8">
        <v>78.162000000000006</v>
      </c>
      <c r="D20" s="8">
        <v>19.954000000000001</v>
      </c>
      <c r="E20" s="8">
        <v>42.145000000000003</v>
      </c>
      <c r="F20" s="8">
        <v>44.170999999999999</v>
      </c>
      <c r="G20" s="1">
        <f>VLOOKUP(A:A,[1]TDSheet!$A:$G,7,0)</f>
        <v>1</v>
      </c>
      <c r="H20" s="1">
        <f>VLOOKUP(A:A,[1]TDSheet!$A:$H,8,0)</f>
        <v>60</v>
      </c>
      <c r="I20" s="15">
        <f>VLOOKUP(A:A,[2]TDSheet!$A:$F,6,0)</f>
        <v>51.331000000000003</v>
      </c>
      <c r="J20" s="15">
        <f t="shared" si="6"/>
        <v>-9.1859999999999999</v>
      </c>
      <c r="K20" s="15">
        <f>VLOOKUP(A:A,[1]TDSheet!$A:$O,15,0)</f>
        <v>0</v>
      </c>
      <c r="L20" s="15">
        <f>VLOOKUP(A:A,[1]TDSheet!$A:$P,16,0)</f>
        <v>0</v>
      </c>
      <c r="M20" s="15">
        <f>VLOOKUP(A:A,[1]TDSheet!$A:$Q,17,0)</f>
        <v>0</v>
      </c>
      <c r="N20" s="15"/>
      <c r="O20" s="15"/>
      <c r="P20" s="15"/>
      <c r="Q20" s="15"/>
      <c r="R20" s="15"/>
      <c r="S20" s="15">
        <f t="shared" si="7"/>
        <v>8.4290000000000003</v>
      </c>
      <c r="T20" s="17">
        <v>20</v>
      </c>
      <c r="U20" s="18">
        <f t="shared" si="8"/>
        <v>7.6131213667101658</v>
      </c>
      <c r="V20" s="15">
        <f t="shared" si="9"/>
        <v>5.2403606596274761</v>
      </c>
      <c r="W20" s="15"/>
      <c r="X20" s="15"/>
      <c r="Y20" s="15">
        <f>VLOOKUP(A:A,[1]TDSheet!$A:$Z,26,0)</f>
        <v>8.8412000000000006</v>
      </c>
      <c r="Z20" s="15">
        <f>VLOOKUP(A:A,[1]TDSheet!$A:$S,19,0)</f>
        <v>8.0361999999999991</v>
      </c>
      <c r="AA20" s="15">
        <f>VLOOKUP(A:A,[3]TDSheet!$A:$D,4,0)</f>
        <v>10.009</v>
      </c>
      <c r="AB20" s="15">
        <f>VLOOKUP(A:A,[1]TDSheet!$A:$AB,28,0)</f>
        <v>0</v>
      </c>
      <c r="AC20" s="15">
        <f>VLOOKUP(A:A,[1]TDSheet!$A:$AC,29,0)</f>
        <v>0</v>
      </c>
      <c r="AD20" s="15">
        <f t="shared" si="10"/>
        <v>20</v>
      </c>
      <c r="AE20" s="15"/>
      <c r="AF20" s="15"/>
      <c r="AG20" s="15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204.369</v>
      </c>
      <c r="D21" s="8">
        <v>367.012</v>
      </c>
      <c r="E21" s="8">
        <v>497.85599999999999</v>
      </c>
      <c r="F21" s="8">
        <v>61.551000000000002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529.29999999999995</v>
      </c>
      <c r="J21" s="15">
        <f t="shared" si="6"/>
        <v>-31.44399999999996</v>
      </c>
      <c r="K21" s="15">
        <f>VLOOKUP(A:A,[1]TDSheet!$A:$O,15,0)</f>
        <v>450</v>
      </c>
      <c r="L21" s="15">
        <f>VLOOKUP(A:A,[1]TDSheet!$A:$P,16,0)</f>
        <v>0</v>
      </c>
      <c r="M21" s="15">
        <f>VLOOKUP(A:A,[1]TDSheet!$A:$Q,17,0)</f>
        <v>0</v>
      </c>
      <c r="N21" s="15"/>
      <c r="O21" s="15"/>
      <c r="P21" s="15"/>
      <c r="Q21" s="15"/>
      <c r="R21" s="15"/>
      <c r="S21" s="15">
        <f t="shared" si="7"/>
        <v>99.571200000000005</v>
      </c>
      <c r="T21" s="17">
        <v>300</v>
      </c>
      <c r="U21" s="18">
        <f t="shared" si="8"/>
        <v>8.1504591689163117</v>
      </c>
      <c r="V21" s="15">
        <f t="shared" si="9"/>
        <v>0.61816067296567678</v>
      </c>
      <c r="W21" s="15"/>
      <c r="X21" s="15"/>
      <c r="Y21" s="15">
        <f>VLOOKUP(A:A,[1]TDSheet!$A:$Z,26,0)</f>
        <v>55.361800000000002</v>
      </c>
      <c r="Z21" s="15">
        <f>VLOOKUP(A:A,[1]TDSheet!$A:$S,19,0)</f>
        <v>78.027000000000001</v>
      </c>
      <c r="AA21" s="15">
        <f>VLOOKUP(A:A,[3]TDSheet!$A:$D,4,0)</f>
        <v>243.166</v>
      </c>
      <c r="AB21" s="15" t="str">
        <f>VLOOKUP(A:A,[1]TDSheet!$A:$AB,28,0)</f>
        <v>акция</v>
      </c>
      <c r="AC21" s="15" t="str">
        <f>VLOOKUP(A:A,[1]TDSheet!$A:$AC,29,0)</f>
        <v>скидка</v>
      </c>
      <c r="AD21" s="15">
        <f t="shared" si="10"/>
        <v>300</v>
      </c>
      <c r="AE21" s="15"/>
      <c r="AF21" s="15"/>
      <c r="AG21" s="15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1572</v>
      </c>
      <c r="D22" s="8">
        <v>833</v>
      </c>
      <c r="E22" s="8">
        <v>1199</v>
      </c>
      <c r="F22" s="8">
        <v>1163</v>
      </c>
      <c r="G22" s="1">
        <f>VLOOKUP(A:A,[1]TDSheet!$A:$G,7,0)</f>
        <v>0.25</v>
      </c>
      <c r="H22" s="1">
        <f>VLOOKUP(A:A,[1]TDSheet!$A:$H,8,0)</f>
        <v>120</v>
      </c>
      <c r="I22" s="15">
        <f>VLOOKUP(A:A,[2]TDSheet!$A:$F,6,0)</f>
        <v>1219</v>
      </c>
      <c r="J22" s="15">
        <f t="shared" si="6"/>
        <v>-20</v>
      </c>
      <c r="K22" s="15">
        <f>VLOOKUP(A:A,[1]TDSheet!$A:$O,15,0)</f>
        <v>800</v>
      </c>
      <c r="L22" s="15">
        <f>VLOOKUP(A:A,[1]TDSheet!$A:$P,16,0)</f>
        <v>0</v>
      </c>
      <c r="M22" s="15">
        <f>VLOOKUP(A:A,[1]TDSheet!$A:$Q,17,0)</f>
        <v>0</v>
      </c>
      <c r="N22" s="15"/>
      <c r="O22" s="15"/>
      <c r="P22" s="15"/>
      <c r="Q22" s="15"/>
      <c r="R22" s="15"/>
      <c r="S22" s="15">
        <f t="shared" si="7"/>
        <v>239.8</v>
      </c>
      <c r="T22" s="17">
        <v>600</v>
      </c>
      <c r="U22" s="18">
        <f t="shared" si="8"/>
        <v>10.688073394495412</v>
      </c>
      <c r="V22" s="15">
        <f t="shared" si="9"/>
        <v>4.8498748957464555</v>
      </c>
      <c r="W22" s="15"/>
      <c r="X22" s="15"/>
      <c r="Y22" s="15">
        <f>VLOOKUP(A:A,[1]TDSheet!$A:$Z,26,0)</f>
        <v>145</v>
      </c>
      <c r="Z22" s="15">
        <f>VLOOKUP(A:A,[1]TDSheet!$A:$S,19,0)</f>
        <v>188.4</v>
      </c>
      <c r="AA22" s="15">
        <f>VLOOKUP(A:A,[3]TDSheet!$A:$D,4,0)</f>
        <v>491</v>
      </c>
      <c r="AB22" s="15">
        <f>VLOOKUP(A:A,[1]TDSheet!$A:$AB,28,0)</f>
        <v>0</v>
      </c>
      <c r="AC22" s="15" t="str">
        <f>VLOOKUP(A:A,[1]TDSheet!$A:$AC,29,0)</f>
        <v>скидка</v>
      </c>
      <c r="AD22" s="15">
        <f t="shared" si="10"/>
        <v>150</v>
      </c>
      <c r="AE22" s="15"/>
      <c r="AF22" s="15"/>
      <c r="AG22" s="15"/>
    </row>
    <row r="23" spans="1:33" s="1" customFormat="1" ht="11.1" customHeight="1" outlineLevel="1" x14ac:dyDescent="0.2">
      <c r="A23" s="7" t="s">
        <v>26</v>
      </c>
      <c r="B23" s="7" t="s">
        <v>9</v>
      </c>
      <c r="C23" s="8">
        <v>532.78800000000001</v>
      </c>
      <c r="D23" s="8">
        <v>1618.5909999999999</v>
      </c>
      <c r="E23" s="8">
        <v>1541.19</v>
      </c>
      <c r="F23" s="8">
        <v>575.50099999999998</v>
      </c>
      <c r="G23" s="1">
        <f>VLOOKUP(A:A,[1]TDSheet!$A:$G,7,0)</f>
        <v>1</v>
      </c>
      <c r="H23" s="1">
        <f>VLOOKUP(A:A,[1]TDSheet!$A:$H,8,0)</f>
        <v>45</v>
      </c>
      <c r="I23" s="15">
        <f>VLOOKUP(A:A,[2]TDSheet!$A:$F,6,0)</f>
        <v>1522.6</v>
      </c>
      <c r="J23" s="15">
        <f t="shared" si="6"/>
        <v>18.590000000000146</v>
      </c>
      <c r="K23" s="15">
        <f>VLOOKUP(A:A,[1]TDSheet!$A:$O,15,0)</f>
        <v>900</v>
      </c>
      <c r="L23" s="15">
        <f>VLOOKUP(A:A,[1]TDSheet!$A:$P,16,0)</f>
        <v>0</v>
      </c>
      <c r="M23" s="15">
        <f>VLOOKUP(A:A,[1]TDSheet!$A:$Q,17,0)</f>
        <v>200</v>
      </c>
      <c r="N23" s="15"/>
      <c r="O23" s="15"/>
      <c r="P23" s="15"/>
      <c r="Q23" s="15"/>
      <c r="R23" s="15"/>
      <c r="S23" s="15">
        <f t="shared" si="7"/>
        <v>308.238</v>
      </c>
      <c r="T23" s="17">
        <v>700</v>
      </c>
      <c r="U23" s="18">
        <f t="shared" si="8"/>
        <v>7.7067103991071839</v>
      </c>
      <c r="V23" s="15">
        <f t="shared" si="9"/>
        <v>1.8670670066636819</v>
      </c>
      <c r="W23" s="15"/>
      <c r="X23" s="15"/>
      <c r="Y23" s="15">
        <f>VLOOKUP(A:A,[1]TDSheet!$A:$Z,26,0)</f>
        <v>220.44839999999999</v>
      </c>
      <c r="Z23" s="15">
        <f>VLOOKUP(A:A,[1]TDSheet!$A:$S,19,0)</f>
        <v>234.36340000000001</v>
      </c>
      <c r="AA23" s="15">
        <f>VLOOKUP(A:A,[3]TDSheet!$A:$D,4,0)</f>
        <v>550.80100000000004</v>
      </c>
      <c r="AB23" s="15" t="str">
        <f>VLOOKUP(A:A,[1]TDSheet!$A:$AB,28,0)</f>
        <v>борд</v>
      </c>
      <c r="AC23" s="15" t="str">
        <f>VLOOKUP(A:A,[1]TDSheet!$A:$AC,29,0)</f>
        <v>скидка</v>
      </c>
      <c r="AD23" s="15">
        <f t="shared" si="10"/>
        <v>700</v>
      </c>
      <c r="AE23" s="15"/>
      <c r="AF23" s="15"/>
      <c r="AG23" s="15"/>
    </row>
    <row r="24" spans="1:33" s="1" customFormat="1" ht="11.1" customHeight="1" outlineLevel="1" x14ac:dyDescent="0.2">
      <c r="A24" s="7" t="s">
        <v>27</v>
      </c>
      <c r="B24" s="7" t="s">
        <v>8</v>
      </c>
      <c r="C24" s="8">
        <v>1247</v>
      </c>
      <c r="D24" s="8">
        <v>2824</v>
      </c>
      <c r="E24" s="8">
        <v>1944</v>
      </c>
      <c r="F24" s="8">
        <v>930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2551</v>
      </c>
      <c r="J24" s="15">
        <f t="shared" si="6"/>
        <v>-607</v>
      </c>
      <c r="K24" s="15">
        <f>VLOOKUP(A:A,[1]TDSheet!$A:$O,15,0)</f>
        <v>1200</v>
      </c>
      <c r="L24" s="15">
        <f>VLOOKUP(A:A,[1]TDSheet!$A:$P,16,0)</f>
        <v>0</v>
      </c>
      <c r="M24" s="15">
        <f>VLOOKUP(A:A,[1]TDSheet!$A:$Q,17,0)</f>
        <v>0</v>
      </c>
      <c r="N24" s="15"/>
      <c r="O24" s="15"/>
      <c r="P24" s="15"/>
      <c r="Q24" s="15"/>
      <c r="R24" s="15"/>
      <c r="S24" s="15">
        <f t="shared" si="7"/>
        <v>388.8</v>
      </c>
      <c r="T24" s="17">
        <v>1000</v>
      </c>
      <c r="U24" s="18">
        <f t="shared" si="8"/>
        <v>8.0504115226337447</v>
      </c>
      <c r="V24" s="15">
        <f t="shared" si="9"/>
        <v>2.3919753086419751</v>
      </c>
      <c r="W24" s="15"/>
      <c r="X24" s="15"/>
      <c r="Y24" s="15">
        <f>VLOOKUP(A:A,[1]TDSheet!$A:$Z,26,0)</f>
        <v>333.8</v>
      </c>
      <c r="Z24" s="15">
        <f>VLOOKUP(A:A,[1]TDSheet!$A:$S,19,0)</f>
        <v>350.2</v>
      </c>
      <c r="AA24" s="15">
        <f>VLOOKUP(A:A,[3]TDSheet!$A:$D,4,0)</f>
        <v>1075</v>
      </c>
      <c r="AB24" s="15" t="str">
        <f>VLOOKUP(A:A,[1]TDSheet!$A:$AB,28,0)</f>
        <v>яб ак ян</v>
      </c>
      <c r="AC24" s="15" t="str">
        <f>VLOOKUP(A:A,[1]TDSheet!$A:$AC,29,0)</f>
        <v>скидка</v>
      </c>
      <c r="AD24" s="15">
        <f t="shared" si="10"/>
        <v>120</v>
      </c>
      <c r="AE24" s="15"/>
      <c r="AF24" s="15"/>
      <c r="AG24" s="15"/>
    </row>
    <row r="25" spans="1:33" s="1" customFormat="1" ht="11.1" customHeight="1" outlineLevel="1" x14ac:dyDescent="0.2">
      <c r="A25" s="7" t="s">
        <v>28</v>
      </c>
      <c r="B25" s="7" t="s">
        <v>8</v>
      </c>
      <c r="C25" s="8">
        <v>1883</v>
      </c>
      <c r="D25" s="8">
        <v>655</v>
      </c>
      <c r="E25" s="8">
        <v>1308</v>
      </c>
      <c r="F25" s="8">
        <v>1170</v>
      </c>
      <c r="G25" s="1">
        <f>VLOOKUP(A:A,[1]TDSheet!$A:$G,7,0)</f>
        <v>0.25</v>
      </c>
      <c r="H25" s="1">
        <f>VLOOKUP(A:A,[1]TDSheet!$A:$H,8,0)</f>
        <v>120</v>
      </c>
      <c r="I25" s="15">
        <f>VLOOKUP(A:A,[2]TDSheet!$A:$F,6,0)</f>
        <v>1362</v>
      </c>
      <c r="J25" s="15">
        <f t="shared" si="6"/>
        <v>-54</v>
      </c>
      <c r="K25" s="15">
        <f>VLOOKUP(A:A,[1]TDSheet!$A:$O,15,0)</f>
        <v>800</v>
      </c>
      <c r="L25" s="15">
        <f>VLOOKUP(A:A,[1]TDSheet!$A:$P,16,0)</f>
        <v>0</v>
      </c>
      <c r="M25" s="15">
        <f>VLOOKUP(A:A,[1]TDSheet!$A:$Q,17,0)</f>
        <v>0</v>
      </c>
      <c r="N25" s="15"/>
      <c r="O25" s="15"/>
      <c r="P25" s="15"/>
      <c r="Q25" s="15"/>
      <c r="R25" s="15"/>
      <c r="S25" s="15">
        <f t="shared" si="7"/>
        <v>261.60000000000002</v>
      </c>
      <c r="T25" s="17">
        <v>600</v>
      </c>
      <c r="U25" s="18">
        <f t="shared" si="8"/>
        <v>9.8241590214067269</v>
      </c>
      <c r="V25" s="15">
        <f t="shared" si="9"/>
        <v>4.4724770642201834</v>
      </c>
      <c r="W25" s="15"/>
      <c r="X25" s="15"/>
      <c r="Y25" s="15">
        <f>VLOOKUP(A:A,[1]TDSheet!$A:$Z,26,0)</f>
        <v>163</v>
      </c>
      <c r="Z25" s="15">
        <f>VLOOKUP(A:A,[1]TDSheet!$A:$S,19,0)</f>
        <v>195.8</v>
      </c>
      <c r="AA25" s="15">
        <f>VLOOKUP(A:A,[3]TDSheet!$A:$D,4,0)</f>
        <v>503</v>
      </c>
      <c r="AB25" s="15">
        <f>VLOOKUP(A:A,[1]TDSheet!$A:$AB,28,0)</f>
        <v>0</v>
      </c>
      <c r="AC25" s="15" t="str">
        <f>VLOOKUP(A:A,[1]TDSheet!$A:$AC,29,0)</f>
        <v>м1000</v>
      </c>
      <c r="AD25" s="15">
        <f t="shared" si="10"/>
        <v>150</v>
      </c>
      <c r="AE25" s="15"/>
      <c r="AF25" s="15"/>
      <c r="AG25" s="15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435.697</v>
      </c>
      <c r="D26" s="8">
        <v>14.831</v>
      </c>
      <c r="E26" s="8">
        <v>221.16499999999999</v>
      </c>
      <c r="F26" s="8">
        <v>216.553</v>
      </c>
      <c r="G26" s="1">
        <f>VLOOKUP(A:A,[1]TDSheet!$A:$G,7,0)</f>
        <v>1</v>
      </c>
      <c r="H26" s="1">
        <f>VLOOKUP(A:A,[1]TDSheet!$A:$H,8,0)</f>
        <v>120</v>
      </c>
      <c r="I26" s="15">
        <f>VLOOKUP(A:A,[2]TDSheet!$A:$F,6,0)</f>
        <v>219.31700000000001</v>
      </c>
      <c r="J26" s="15">
        <f t="shared" si="6"/>
        <v>1.8479999999999848</v>
      </c>
      <c r="K26" s="15">
        <f>VLOOKUP(A:A,[1]TDSheet!$A:$O,15,0)</f>
        <v>200</v>
      </c>
      <c r="L26" s="15">
        <f>VLOOKUP(A:A,[1]TDSheet!$A:$P,16,0)</f>
        <v>0</v>
      </c>
      <c r="M26" s="15">
        <f>VLOOKUP(A:A,[1]TDSheet!$A:$Q,17,0)</f>
        <v>0</v>
      </c>
      <c r="N26" s="15"/>
      <c r="O26" s="15"/>
      <c r="P26" s="15"/>
      <c r="Q26" s="15"/>
      <c r="R26" s="15"/>
      <c r="S26" s="15">
        <f t="shared" si="7"/>
        <v>44.232999999999997</v>
      </c>
      <c r="T26" s="17">
        <v>100</v>
      </c>
      <c r="U26" s="18">
        <f t="shared" si="8"/>
        <v>11.678000587796442</v>
      </c>
      <c r="V26" s="15">
        <f t="shared" si="9"/>
        <v>4.8957339542875236</v>
      </c>
      <c r="W26" s="15"/>
      <c r="X26" s="15"/>
      <c r="Y26" s="15">
        <f>VLOOKUP(A:A,[1]TDSheet!$A:$Z,26,0)</f>
        <v>14.5566</v>
      </c>
      <c r="Z26" s="15">
        <f>VLOOKUP(A:A,[1]TDSheet!$A:$S,19,0)</f>
        <v>37.357799999999997</v>
      </c>
      <c r="AA26" s="15">
        <f>VLOOKUP(A:A,[3]TDSheet!$A:$D,4,0)</f>
        <v>73.662000000000006</v>
      </c>
      <c r="AB26" s="15" t="str">
        <f>VLOOKUP(A:A,[1]TDSheet!$A:$AB,28,0)</f>
        <v>увел</v>
      </c>
      <c r="AC26" s="15" t="str">
        <f>VLOOKUP(A:A,[1]TDSheet!$A:$AC,29,0)</f>
        <v>м190</v>
      </c>
      <c r="AD26" s="15">
        <f t="shared" si="10"/>
        <v>100</v>
      </c>
      <c r="AE26" s="15"/>
      <c r="AF26" s="15"/>
      <c r="AG26" s="15"/>
    </row>
    <row r="27" spans="1:33" s="1" customFormat="1" ht="11.1" customHeight="1" outlineLevel="1" x14ac:dyDescent="0.2">
      <c r="A27" s="7" t="s">
        <v>30</v>
      </c>
      <c r="B27" s="7" t="s">
        <v>9</v>
      </c>
      <c r="C27" s="8">
        <v>61.503999999999998</v>
      </c>
      <c r="D27" s="8">
        <v>122.81699999999999</v>
      </c>
      <c r="E27" s="8">
        <v>100.152</v>
      </c>
      <c r="F27" s="8">
        <v>82.102000000000004</v>
      </c>
      <c r="G27" s="1">
        <f>VLOOKUP(A:A,[1]TDSheet!$A:$G,7,0)</f>
        <v>1</v>
      </c>
      <c r="H27" s="1">
        <f>VLOOKUP(A:A,[1]TDSheet!$A:$H,8,0)</f>
        <v>45</v>
      </c>
      <c r="I27" s="15">
        <f>VLOOKUP(A:A,[2]TDSheet!$A:$F,6,0)</f>
        <v>100</v>
      </c>
      <c r="J27" s="15">
        <f t="shared" si="6"/>
        <v>0.15200000000000102</v>
      </c>
      <c r="K27" s="15">
        <f>VLOOKUP(A:A,[1]TDSheet!$A:$O,15,0)</f>
        <v>20</v>
      </c>
      <c r="L27" s="15">
        <f>VLOOKUP(A:A,[1]TDSheet!$A:$P,16,0)</f>
        <v>0</v>
      </c>
      <c r="M27" s="15">
        <f>VLOOKUP(A:A,[1]TDSheet!$A:$Q,17,0)</f>
        <v>0</v>
      </c>
      <c r="N27" s="15"/>
      <c r="O27" s="15"/>
      <c r="P27" s="15"/>
      <c r="Q27" s="15"/>
      <c r="R27" s="15"/>
      <c r="S27" s="15">
        <f t="shared" si="7"/>
        <v>20.0304</v>
      </c>
      <c r="T27" s="17">
        <v>30</v>
      </c>
      <c r="U27" s="18">
        <f t="shared" si="8"/>
        <v>6.5950754852624014</v>
      </c>
      <c r="V27" s="15">
        <f t="shared" si="9"/>
        <v>4.0988697180285971</v>
      </c>
      <c r="W27" s="15"/>
      <c r="X27" s="15"/>
      <c r="Y27" s="15">
        <f>VLOOKUP(A:A,[1]TDSheet!$A:$Z,26,0)</f>
        <v>20.793600000000001</v>
      </c>
      <c r="Z27" s="15">
        <f>VLOOKUP(A:A,[1]TDSheet!$A:$S,19,0)</f>
        <v>17.5596</v>
      </c>
      <c r="AA27" s="15">
        <f>VLOOKUP(A:A,[3]TDSheet!$A:$D,4,0)</f>
        <v>26.5</v>
      </c>
      <c r="AB27" s="15" t="str">
        <f>VLOOKUP(A:A,[1]TDSheet!$A:$AB,28,0)</f>
        <v>увел</v>
      </c>
      <c r="AC27" s="15" t="e">
        <f>VLOOKUP(A:A,[1]TDSheet!$A:$AC,29,0)</f>
        <v>#N/A</v>
      </c>
      <c r="AD27" s="15">
        <f t="shared" si="10"/>
        <v>30</v>
      </c>
      <c r="AE27" s="15"/>
      <c r="AF27" s="15"/>
      <c r="AG27" s="15"/>
    </row>
    <row r="28" spans="1:33" s="1" customFormat="1" ht="11.1" customHeight="1" outlineLevel="1" x14ac:dyDescent="0.2">
      <c r="A28" s="7" t="s">
        <v>31</v>
      </c>
      <c r="B28" s="7" t="s">
        <v>9</v>
      </c>
      <c r="C28" s="8">
        <v>360.44499999999999</v>
      </c>
      <c r="D28" s="8">
        <v>655.17700000000002</v>
      </c>
      <c r="E28" s="8">
        <v>614.47</v>
      </c>
      <c r="F28" s="8">
        <v>399.80799999999999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736.4</v>
      </c>
      <c r="J28" s="15">
        <f t="shared" si="6"/>
        <v>-121.92999999999995</v>
      </c>
      <c r="K28" s="15">
        <f>VLOOKUP(A:A,[1]TDSheet!$A:$O,15,0)</f>
        <v>600</v>
      </c>
      <c r="L28" s="15">
        <f>VLOOKUP(A:A,[1]TDSheet!$A:$P,16,0)</f>
        <v>0</v>
      </c>
      <c r="M28" s="15">
        <f>VLOOKUP(A:A,[1]TDSheet!$A:$Q,17,0)</f>
        <v>0</v>
      </c>
      <c r="N28" s="15"/>
      <c r="O28" s="15"/>
      <c r="P28" s="15"/>
      <c r="Q28" s="15"/>
      <c r="R28" s="15"/>
      <c r="S28" s="15">
        <f t="shared" si="7"/>
        <v>122.89400000000001</v>
      </c>
      <c r="T28" s="17">
        <v>350</v>
      </c>
      <c r="U28" s="18">
        <f t="shared" si="8"/>
        <v>10.983514248051165</v>
      </c>
      <c r="V28" s="15">
        <f t="shared" si="9"/>
        <v>3.2532751802366264</v>
      </c>
      <c r="W28" s="15"/>
      <c r="X28" s="15"/>
      <c r="Y28" s="15">
        <f>VLOOKUP(A:A,[1]TDSheet!$A:$Z,26,0)</f>
        <v>77.214799999999997</v>
      </c>
      <c r="Z28" s="15">
        <f>VLOOKUP(A:A,[1]TDSheet!$A:$S,19,0)</f>
        <v>107.00160000000001</v>
      </c>
      <c r="AA28" s="15">
        <f>VLOOKUP(A:A,[3]TDSheet!$A:$D,4,0)</f>
        <v>259.75599999999997</v>
      </c>
      <c r="AB28" s="15" t="str">
        <f>VLOOKUP(A:A,[1]TDSheet!$A:$AB,28,0)</f>
        <v>акция</v>
      </c>
      <c r="AC28" s="15" t="str">
        <f>VLOOKUP(A:A,[1]TDSheet!$A:$AC,29,0)</f>
        <v>скидка</v>
      </c>
      <c r="AD28" s="15">
        <f t="shared" si="10"/>
        <v>350</v>
      </c>
      <c r="AE28" s="15"/>
      <c r="AF28" s="15"/>
      <c r="AG28" s="15"/>
    </row>
    <row r="29" spans="1:33" s="1" customFormat="1" ht="11.1" customHeight="1" outlineLevel="1" x14ac:dyDescent="0.2">
      <c r="A29" s="7" t="s">
        <v>32</v>
      </c>
      <c r="B29" s="7" t="s">
        <v>8</v>
      </c>
      <c r="C29" s="8">
        <v>580</v>
      </c>
      <c r="D29" s="8">
        <v>422</v>
      </c>
      <c r="E29" s="8">
        <v>937</v>
      </c>
      <c r="F29" s="8">
        <v>33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1222</v>
      </c>
      <c r="J29" s="15">
        <f t="shared" si="6"/>
        <v>-285</v>
      </c>
      <c r="K29" s="15">
        <f>VLOOKUP(A:A,[1]TDSheet!$A:$O,15,0)</f>
        <v>800</v>
      </c>
      <c r="L29" s="15">
        <f>VLOOKUP(A:A,[1]TDSheet!$A:$P,16,0)</f>
        <v>0</v>
      </c>
      <c r="M29" s="15">
        <f>VLOOKUP(A:A,[1]TDSheet!$A:$Q,17,0)</f>
        <v>0</v>
      </c>
      <c r="N29" s="15"/>
      <c r="O29" s="15"/>
      <c r="P29" s="15"/>
      <c r="Q29" s="15"/>
      <c r="R29" s="15"/>
      <c r="S29" s="15">
        <f t="shared" si="7"/>
        <v>187.4</v>
      </c>
      <c r="T29" s="17">
        <v>400</v>
      </c>
      <c r="U29" s="18">
        <f t="shared" si="8"/>
        <v>6.5795090715048028</v>
      </c>
      <c r="V29" s="15">
        <f t="shared" si="9"/>
        <v>0.17609391675560299</v>
      </c>
      <c r="W29" s="15"/>
      <c r="X29" s="15"/>
      <c r="Y29" s="15">
        <f>VLOOKUP(A:A,[1]TDSheet!$A:$Z,26,0)</f>
        <v>44</v>
      </c>
      <c r="Z29" s="15">
        <f>VLOOKUP(A:A,[1]TDSheet!$A:$S,19,0)</f>
        <v>157.80000000000001</v>
      </c>
      <c r="AA29" s="15">
        <f>VLOOKUP(A:A,[3]TDSheet!$A:$D,4,0)</f>
        <v>395</v>
      </c>
      <c r="AB29" s="15">
        <f>VLOOKUP(A:A,[1]TDSheet!$A:$AB,28,0)</f>
        <v>0</v>
      </c>
      <c r="AC29" s="15">
        <f>VLOOKUP(A:A,[1]TDSheet!$A:$AC,29,0)</f>
        <v>0</v>
      </c>
      <c r="AD29" s="15">
        <f t="shared" si="10"/>
        <v>88</v>
      </c>
      <c r="AE29" s="15"/>
      <c r="AF29" s="15"/>
      <c r="AG29" s="15"/>
    </row>
    <row r="30" spans="1:33" s="1" customFormat="1" ht="11.1" customHeight="1" outlineLevel="1" x14ac:dyDescent="0.2">
      <c r="A30" s="7" t="s">
        <v>33</v>
      </c>
      <c r="B30" s="7" t="s">
        <v>9</v>
      </c>
      <c r="C30" s="8">
        <v>135.62799999999999</v>
      </c>
      <c r="D30" s="8">
        <v>158.13</v>
      </c>
      <c r="E30" s="8">
        <v>119.00700000000001</v>
      </c>
      <c r="F30" s="8">
        <v>168.328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119</v>
      </c>
      <c r="J30" s="15">
        <f t="shared" si="6"/>
        <v>7.0000000000050022E-3</v>
      </c>
      <c r="K30" s="15">
        <f>VLOOKUP(A:A,[1]TDSheet!$A:$O,15,0)</f>
        <v>0</v>
      </c>
      <c r="L30" s="15">
        <f>VLOOKUP(A:A,[1]TDSheet!$A:$P,16,0)</f>
        <v>0</v>
      </c>
      <c r="M30" s="15">
        <f>VLOOKUP(A:A,[1]TDSheet!$A:$Q,17,0)</f>
        <v>0</v>
      </c>
      <c r="N30" s="15"/>
      <c r="O30" s="15"/>
      <c r="P30" s="15"/>
      <c r="Q30" s="15"/>
      <c r="R30" s="15"/>
      <c r="S30" s="15">
        <f t="shared" si="7"/>
        <v>23.801400000000001</v>
      </c>
      <c r="T30" s="17"/>
      <c r="U30" s="18">
        <f t="shared" si="8"/>
        <v>7.0721890308973423</v>
      </c>
      <c r="V30" s="15">
        <f t="shared" si="9"/>
        <v>7.0721890308973423</v>
      </c>
      <c r="W30" s="15"/>
      <c r="X30" s="15"/>
      <c r="Y30" s="15">
        <f>VLOOKUP(A:A,[1]TDSheet!$A:$Z,26,0)</f>
        <v>36.545000000000002</v>
      </c>
      <c r="Z30" s="15">
        <f>VLOOKUP(A:A,[1]TDSheet!$A:$S,19,0)</f>
        <v>28.768400000000003</v>
      </c>
      <c r="AA30" s="15">
        <f>VLOOKUP(A:A,[3]TDSheet!$A:$D,4,0)</f>
        <v>34.380000000000003</v>
      </c>
      <c r="AB30" s="15" t="str">
        <f>VLOOKUP(A:A,[1]TDSheet!$A:$AB,28,0)</f>
        <v>увел</v>
      </c>
      <c r="AC30" s="15" t="e">
        <f>VLOOKUP(A:A,[1]TDSheet!$A:$AC,29,0)</f>
        <v>#N/A</v>
      </c>
      <c r="AD30" s="15">
        <f t="shared" si="10"/>
        <v>0</v>
      </c>
      <c r="AE30" s="15"/>
      <c r="AF30" s="15"/>
      <c r="AG30" s="15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134.72499999999999</v>
      </c>
      <c r="D31" s="8">
        <v>239.874</v>
      </c>
      <c r="E31" s="8">
        <v>225.32</v>
      </c>
      <c r="F31" s="8">
        <v>141.16800000000001</v>
      </c>
      <c r="G31" s="1">
        <f>VLOOKUP(A:A,[1]TDSheet!$A:$G,7,0)</f>
        <v>1</v>
      </c>
      <c r="H31" s="1">
        <f>VLOOKUP(A:A,[1]TDSheet!$A:$H,8,0)</f>
        <v>45</v>
      </c>
      <c r="I31" s="15">
        <f>VLOOKUP(A:A,[2]TDSheet!$A:$F,6,0)</f>
        <v>223</v>
      </c>
      <c r="J31" s="15">
        <f t="shared" si="6"/>
        <v>2.3199999999999932</v>
      </c>
      <c r="K31" s="15">
        <f>VLOOKUP(A:A,[1]TDSheet!$A:$O,15,0)</f>
        <v>120</v>
      </c>
      <c r="L31" s="15">
        <f>VLOOKUP(A:A,[1]TDSheet!$A:$P,16,0)</f>
        <v>0</v>
      </c>
      <c r="M31" s="15">
        <f>VLOOKUP(A:A,[1]TDSheet!$A:$Q,17,0)</f>
        <v>0</v>
      </c>
      <c r="N31" s="15"/>
      <c r="O31" s="15"/>
      <c r="P31" s="15"/>
      <c r="Q31" s="15"/>
      <c r="R31" s="15"/>
      <c r="S31" s="15">
        <f t="shared" si="7"/>
        <v>45.064</v>
      </c>
      <c r="T31" s="17">
        <v>40</v>
      </c>
      <c r="U31" s="18">
        <f t="shared" si="8"/>
        <v>6.6831173442215519</v>
      </c>
      <c r="V31" s="15">
        <f t="shared" si="9"/>
        <v>3.1326113971240903</v>
      </c>
      <c r="W31" s="15"/>
      <c r="X31" s="15"/>
      <c r="Y31" s="15">
        <f>VLOOKUP(A:A,[1]TDSheet!$A:$Z,26,0)</f>
        <v>45.568400000000004</v>
      </c>
      <c r="Z31" s="15">
        <f>VLOOKUP(A:A,[1]TDSheet!$A:$S,19,0)</f>
        <v>47.472000000000001</v>
      </c>
      <c r="AA31" s="15">
        <f>VLOOKUP(A:A,[3]TDSheet!$A:$D,4,0)</f>
        <v>80.17</v>
      </c>
      <c r="AB31" s="15" t="str">
        <f>VLOOKUP(A:A,[1]TDSheet!$A:$AB,28,0)</f>
        <v>зв50</v>
      </c>
      <c r="AC31" s="15" t="e">
        <f>VLOOKUP(A:A,[1]TDSheet!$A:$AC,29,0)</f>
        <v>#N/A</v>
      </c>
      <c r="AD31" s="15">
        <f t="shared" si="10"/>
        <v>40</v>
      </c>
      <c r="AE31" s="15"/>
      <c r="AF31" s="15"/>
      <c r="AG31" s="15"/>
    </row>
    <row r="32" spans="1:33" s="1" customFormat="1" ht="11.1" customHeight="1" outlineLevel="1" x14ac:dyDescent="0.2">
      <c r="A32" s="7" t="s">
        <v>35</v>
      </c>
      <c r="B32" s="7" t="s">
        <v>8</v>
      </c>
      <c r="C32" s="8">
        <v>474</v>
      </c>
      <c r="D32" s="8">
        <v>1049</v>
      </c>
      <c r="E32" s="8">
        <v>994</v>
      </c>
      <c r="F32" s="8">
        <v>498</v>
      </c>
      <c r="G32" s="1">
        <f>VLOOKUP(A:A,[1]TDSheet!$A:$G,7,0)</f>
        <v>0.4</v>
      </c>
      <c r="H32" s="1">
        <f>VLOOKUP(A:A,[1]TDSheet!$A:$H,8,0)</f>
        <v>45</v>
      </c>
      <c r="I32" s="15">
        <f>VLOOKUP(A:A,[2]TDSheet!$A:$F,6,0)</f>
        <v>1217</v>
      </c>
      <c r="J32" s="15">
        <f t="shared" si="6"/>
        <v>-223</v>
      </c>
      <c r="K32" s="15">
        <f>VLOOKUP(A:A,[1]TDSheet!$A:$O,15,0)</f>
        <v>800</v>
      </c>
      <c r="L32" s="15">
        <f>VLOOKUP(A:A,[1]TDSheet!$A:$P,16,0)</f>
        <v>0</v>
      </c>
      <c r="M32" s="15">
        <f>VLOOKUP(A:A,[1]TDSheet!$A:$Q,17,0)</f>
        <v>0</v>
      </c>
      <c r="N32" s="15"/>
      <c r="O32" s="15"/>
      <c r="P32" s="15"/>
      <c r="Q32" s="15"/>
      <c r="R32" s="15"/>
      <c r="S32" s="15">
        <f t="shared" si="7"/>
        <v>198.8</v>
      </c>
      <c r="T32" s="17">
        <v>200</v>
      </c>
      <c r="U32" s="18">
        <f t="shared" si="8"/>
        <v>7.5352112676056331</v>
      </c>
      <c r="V32" s="15">
        <f t="shared" si="9"/>
        <v>2.5050301810865188</v>
      </c>
      <c r="W32" s="15"/>
      <c r="X32" s="15"/>
      <c r="Y32" s="15">
        <f>VLOOKUP(A:A,[1]TDSheet!$A:$Z,26,0)</f>
        <v>162.80000000000001</v>
      </c>
      <c r="Z32" s="15">
        <f>VLOOKUP(A:A,[1]TDSheet!$A:$S,19,0)</f>
        <v>212.2</v>
      </c>
      <c r="AA32" s="15">
        <f>VLOOKUP(A:A,[3]TDSheet!$A:$D,4,0)</f>
        <v>362</v>
      </c>
      <c r="AB32" s="15" t="str">
        <f>VLOOKUP(A:A,[1]TDSheet!$A:$AB,28,0)</f>
        <v>увел</v>
      </c>
      <c r="AC32" s="15" t="e">
        <f>VLOOKUP(A:A,[1]TDSheet!$A:$AC,29,0)</f>
        <v>#N/A</v>
      </c>
      <c r="AD32" s="15">
        <f t="shared" si="10"/>
        <v>80</v>
      </c>
      <c r="AE32" s="15"/>
      <c r="AF32" s="15"/>
      <c r="AG32" s="15"/>
    </row>
    <row r="33" spans="1:33" s="1" customFormat="1" ht="11.1" customHeight="1" outlineLevel="1" x14ac:dyDescent="0.2">
      <c r="A33" s="7" t="s">
        <v>36</v>
      </c>
      <c r="B33" s="7" t="s">
        <v>9</v>
      </c>
      <c r="C33" s="8">
        <v>2084.9699999999998</v>
      </c>
      <c r="D33" s="8">
        <v>2593.0740000000001</v>
      </c>
      <c r="E33" s="19">
        <v>2383</v>
      </c>
      <c r="F33" s="19">
        <v>2057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1802.2</v>
      </c>
      <c r="J33" s="15">
        <f t="shared" si="6"/>
        <v>580.79999999999995</v>
      </c>
      <c r="K33" s="15">
        <f>VLOOKUP(A:A,[1]TDSheet!$A:$O,15,0)</f>
        <v>0</v>
      </c>
      <c r="L33" s="15">
        <f>VLOOKUP(A:A,[1]TDSheet!$A:$P,16,0)</f>
        <v>0</v>
      </c>
      <c r="M33" s="15">
        <f>VLOOKUP(A:A,[1]TDSheet!$A:$Q,17,0)</f>
        <v>0</v>
      </c>
      <c r="N33" s="15"/>
      <c r="O33" s="15"/>
      <c r="P33" s="15"/>
      <c r="Q33" s="15"/>
      <c r="R33" s="15"/>
      <c r="S33" s="15">
        <f t="shared" si="7"/>
        <v>476.6</v>
      </c>
      <c r="T33" s="17">
        <v>1100</v>
      </c>
      <c r="U33" s="18">
        <f t="shared" si="8"/>
        <v>6.6240033571128825</v>
      </c>
      <c r="V33" s="15">
        <f t="shared" si="9"/>
        <v>4.3159882501049092</v>
      </c>
      <c r="W33" s="15"/>
      <c r="X33" s="15"/>
      <c r="Y33" s="15">
        <f>VLOOKUP(A:A,[1]TDSheet!$A:$Z,26,0)</f>
        <v>461.6</v>
      </c>
      <c r="Z33" s="15">
        <f>VLOOKUP(A:A,[1]TDSheet!$A:$S,19,0)</f>
        <v>392.4</v>
      </c>
      <c r="AA33" s="15">
        <f>VLOOKUP(A:A,[3]TDSheet!$A:$D,4,0)</f>
        <v>670.41899999999998</v>
      </c>
      <c r="AB33" s="15">
        <f>VLOOKUP(A:A,[1]TDSheet!$A:$AB,28,0)</f>
        <v>0</v>
      </c>
      <c r="AC33" s="15" t="e">
        <f>VLOOKUP(A:A,[1]TDSheet!$A:$AC,29,0)</f>
        <v>#N/A</v>
      </c>
      <c r="AD33" s="15">
        <f t="shared" si="10"/>
        <v>1100</v>
      </c>
      <c r="AE33" s="15"/>
      <c r="AF33" s="15"/>
      <c r="AG33" s="15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278.90800000000002</v>
      </c>
      <c r="D34" s="8">
        <v>421.928</v>
      </c>
      <c r="E34" s="8">
        <v>601.46500000000003</v>
      </c>
      <c r="F34" s="8">
        <v>78.688999999999993</v>
      </c>
      <c r="G34" s="1">
        <f>VLOOKUP(A:A,[1]TDSheet!$A:$G,7,0)</f>
        <v>1</v>
      </c>
      <c r="H34" s="1">
        <f>VLOOKUP(A:A,[1]TDSheet!$A:$H,8,0)</f>
        <v>45</v>
      </c>
      <c r="I34" s="15">
        <f>VLOOKUP(A:A,[2]TDSheet!$A:$F,6,0)</f>
        <v>579</v>
      </c>
      <c r="J34" s="15">
        <f t="shared" si="6"/>
        <v>22.465000000000032</v>
      </c>
      <c r="K34" s="15">
        <f>VLOOKUP(A:A,[1]TDSheet!$A:$O,15,0)</f>
        <v>330</v>
      </c>
      <c r="L34" s="15">
        <f>VLOOKUP(A:A,[1]TDSheet!$A:$P,16,0)</f>
        <v>0</v>
      </c>
      <c r="M34" s="15">
        <f>VLOOKUP(A:A,[1]TDSheet!$A:$Q,17,0)</f>
        <v>0</v>
      </c>
      <c r="N34" s="15"/>
      <c r="O34" s="15"/>
      <c r="P34" s="15"/>
      <c r="Q34" s="15"/>
      <c r="R34" s="15"/>
      <c r="S34" s="15">
        <f t="shared" si="7"/>
        <v>120.29300000000001</v>
      </c>
      <c r="T34" s="17">
        <v>320</v>
      </c>
      <c r="U34" s="18">
        <f t="shared" si="8"/>
        <v>6.0576176502373364</v>
      </c>
      <c r="V34" s="15">
        <f t="shared" si="9"/>
        <v>0.65414446393389469</v>
      </c>
      <c r="W34" s="15"/>
      <c r="X34" s="15"/>
      <c r="Y34" s="15">
        <f>VLOOKUP(A:A,[1]TDSheet!$A:$Z,26,0)</f>
        <v>100.32759999999999</v>
      </c>
      <c r="Z34" s="15">
        <f>VLOOKUP(A:A,[1]TDSheet!$A:$S,19,0)</f>
        <v>92.542000000000002</v>
      </c>
      <c r="AA34" s="15">
        <f>VLOOKUP(A:A,[3]TDSheet!$A:$D,4,0)</f>
        <v>147.76900000000001</v>
      </c>
      <c r="AB34" s="15" t="str">
        <f>VLOOKUP(A:A,[1]TDSheet!$A:$AB,28,0)</f>
        <v>костик</v>
      </c>
      <c r="AC34" s="15" t="e">
        <f>VLOOKUP(A:A,[1]TDSheet!$A:$AC,29,0)</f>
        <v>#N/A</v>
      </c>
      <c r="AD34" s="15">
        <f t="shared" si="10"/>
        <v>320</v>
      </c>
      <c r="AE34" s="15"/>
      <c r="AF34" s="15"/>
      <c r="AG34" s="15"/>
    </row>
    <row r="35" spans="1:33" s="1" customFormat="1" ht="11.1" customHeight="1" outlineLevel="1" x14ac:dyDescent="0.2">
      <c r="A35" s="7" t="s">
        <v>38</v>
      </c>
      <c r="B35" s="7" t="s">
        <v>8</v>
      </c>
      <c r="C35" s="8">
        <v>81</v>
      </c>
      <c r="D35" s="8">
        <v>135</v>
      </c>
      <c r="E35" s="8">
        <v>99</v>
      </c>
      <c r="F35" s="8">
        <v>115</v>
      </c>
      <c r="G35" s="1">
        <f>VLOOKUP(A:A,[1]TDSheet!$A:$G,7,0)</f>
        <v>0.36</v>
      </c>
      <c r="H35" s="1">
        <f>VLOOKUP(A:A,[1]TDSheet!$A:$H,8,0)</f>
        <v>45</v>
      </c>
      <c r="I35" s="15">
        <f>VLOOKUP(A:A,[2]TDSheet!$A:$F,6,0)</f>
        <v>101</v>
      </c>
      <c r="J35" s="15">
        <f t="shared" si="6"/>
        <v>-2</v>
      </c>
      <c r="K35" s="15">
        <f>VLOOKUP(A:A,[1]TDSheet!$A:$O,15,0)</f>
        <v>50</v>
      </c>
      <c r="L35" s="15">
        <f>VLOOKUP(A:A,[1]TDSheet!$A:$P,16,0)</f>
        <v>0</v>
      </c>
      <c r="M35" s="15">
        <f>VLOOKUP(A:A,[1]TDSheet!$A:$Q,17,0)</f>
        <v>0</v>
      </c>
      <c r="N35" s="15"/>
      <c r="O35" s="15"/>
      <c r="P35" s="15"/>
      <c r="Q35" s="15"/>
      <c r="R35" s="15"/>
      <c r="S35" s="15">
        <f t="shared" si="7"/>
        <v>19.8</v>
      </c>
      <c r="T35" s="17"/>
      <c r="U35" s="18">
        <f t="shared" si="8"/>
        <v>8.3333333333333321</v>
      </c>
      <c r="V35" s="15">
        <f t="shared" si="9"/>
        <v>5.808080808080808</v>
      </c>
      <c r="W35" s="15"/>
      <c r="X35" s="15"/>
      <c r="Y35" s="15">
        <f>VLOOKUP(A:A,[1]TDSheet!$A:$Z,26,0)</f>
        <v>24.8</v>
      </c>
      <c r="Z35" s="15">
        <f>VLOOKUP(A:A,[1]TDSheet!$A:$S,19,0)</f>
        <v>24.8</v>
      </c>
      <c r="AA35" s="15">
        <f>VLOOKUP(A:A,[3]TDSheet!$A:$D,4,0)</f>
        <v>12</v>
      </c>
      <c r="AB35" s="15" t="str">
        <f>VLOOKUP(A:A,[1]TDSheet!$A:$AB,28,0)</f>
        <v>костик</v>
      </c>
      <c r="AC35" s="15" t="e">
        <f>VLOOKUP(A:A,[1]TDSheet!$A:$AC,29,0)</f>
        <v>#N/A</v>
      </c>
      <c r="AD35" s="15">
        <f t="shared" si="10"/>
        <v>0</v>
      </c>
      <c r="AE35" s="15"/>
      <c r="AF35" s="15"/>
      <c r="AG35" s="15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35</v>
      </c>
      <c r="D36" s="8">
        <v>1690</v>
      </c>
      <c r="E36" s="8">
        <v>45</v>
      </c>
      <c r="F36" s="8">
        <v>950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312</v>
      </c>
      <c r="J36" s="15">
        <f t="shared" si="6"/>
        <v>-267</v>
      </c>
      <c r="K36" s="15">
        <f>VLOOKUP(A:A,[1]TDSheet!$A:$O,15,0)</f>
        <v>600</v>
      </c>
      <c r="L36" s="15">
        <f>VLOOKUP(A:A,[1]TDSheet!$A:$P,16,0)</f>
        <v>0</v>
      </c>
      <c r="M36" s="15">
        <f>VLOOKUP(A:A,[1]TDSheet!$A:$Q,17,0)</f>
        <v>0</v>
      </c>
      <c r="N36" s="15"/>
      <c r="O36" s="15"/>
      <c r="P36" s="15"/>
      <c r="Q36" s="15"/>
      <c r="R36" s="15"/>
      <c r="S36" s="15">
        <f t="shared" si="7"/>
        <v>9</v>
      </c>
      <c r="T36" s="17"/>
      <c r="U36" s="18">
        <f t="shared" si="8"/>
        <v>172.22222222222223</v>
      </c>
      <c r="V36" s="15">
        <f t="shared" si="9"/>
        <v>105.55555555555556</v>
      </c>
      <c r="W36" s="15"/>
      <c r="X36" s="15"/>
      <c r="Y36" s="15">
        <f>VLOOKUP(A:A,[1]TDSheet!$A:$Z,26,0)</f>
        <v>96.6</v>
      </c>
      <c r="Z36" s="15">
        <f>VLOOKUP(A:A,[1]TDSheet!$A:$S,19,0)</f>
        <v>194.6</v>
      </c>
      <c r="AA36" s="15">
        <f>VLOOKUP(A:A,[3]TDSheet!$A:$D,4,0)</f>
        <v>10</v>
      </c>
      <c r="AB36" s="15" t="str">
        <f>VLOOKUP(A:A,[1]TDSheet!$A:$AB,28,0)</f>
        <v>костик</v>
      </c>
      <c r="AC36" s="15" t="str">
        <f>VLOOKUP(A:A,[1]TDSheet!$A:$AC,29,0)</f>
        <v>кос</v>
      </c>
      <c r="AD36" s="15">
        <f t="shared" si="10"/>
        <v>0</v>
      </c>
      <c r="AE36" s="15"/>
      <c r="AF36" s="15"/>
      <c r="AG36" s="15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186</v>
      </c>
      <c r="D37" s="8">
        <v>347</v>
      </c>
      <c r="E37" s="8">
        <v>243</v>
      </c>
      <c r="F37" s="8">
        <v>180</v>
      </c>
      <c r="G37" s="1">
        <f>VLOOKUP(A:A,[1]TDSheet!$A:$G,7,0)</f>
        <v>0.35</v>
      </c>
      <c r="H37" s="1">
        <f>VLOOKUP(A:A,[1]TDSheet!$A:$H,8,0)</f>
        <v>45</v>
      </c>
      <c r="I37" s="15">
        <f>VLOOKUP(A:A,[2]TDSheet!$A:$F,6,0)</f>
        <v>363</v>
      </c>
      <c r="J37" s="15">
        <f t="shared" si="6"/>
        <v>-120</v>
      </c>
      <c r="K37" s="15">
        <f>VLOOKUP(A:A,[1]TDSheet!$A:$O,15,0)</f>
        <v>400</v>
      </c>
      <c r="L37" s="15">
        <f>VLOOKUP(A:A,[1]TDSheet!$A:$P,16,0)</f>
        <v>0</v>
      </c>
      <c r="M37" s="15">
        <f>VLOOKUP(A:A,[1]TDSheet!$A:$Q,17,0)</f>
        <v>0</v>
      </c>
      <c r="N37" s="15"/>
      <c r="O37" s="15"/>
      <c r="P37" s="15"/>
      <c r="Q37" s="15"/>
      <c r="R37" s="15"/>
      <c r="S37" s="15">
        <f t="shared" si="7"/>
        <v>48.6</v>
      </c>
      <c r="T37" s="17"/>
      <c r="U37" s="18">
        <f t="shared" si="8"/>
        <v>11.934156378600823</v>
      </c>
      <c r="V37" s="15">
        <f t="shared" si="9"/>
        <v>3.7037037037037037</v>
      </c>
      <c r="W37" s="15"/>
      <c r="X37" s="15"/>
      <c r="Y37" s="15">
        <f>VLOOKUP(A:A,[1]TDSheet!$A:$Z,26,0)</f>
        <v>42.6</v>
      </c>
      <c r="Z37" s="15">
        <f>VLOOKUP(A:A,[1]TDSheet!$A:$S,19,0)</f>
        <v>77.8</v>
      </c>
      <c r="AA37" s="15">
        <f>VLOOKUP(A:A,[3]TDSheet!$A:$D,4,0)</f>
        <v>51</v>
      </c>
      <c r="AB37" s="15" t="str">
        <f>VLOOKUP(A:A,[1]TDSheet!$A:$AB,28,0)</f>
        <v>магаз</v>
      </c>
      <c r="AC37" s="15" t="e">
        <f>VLOOKUP(A:A,[1]TDSheet!$A:$AC,29,0)</f>
        <v>#N/A</v>
      </c>
      <c r="AD37" s="15">
        <f t="shared" si="10"/>
        <v>0</v>
      </c>
      <c r="AE37" s="15"/>
      <c r="AF37" s="15"/>
      <c r="AG37" s="15"/>
    </row>
    <row r="38" spans="1:33" s="1" customFormat="1" ht="11.1" customHeight="1" outlineLevel="1" x14ac:dyDescent="0.2">
      <c r="A38" s="7" t="s">
        <v>41</v>
      </c>
      <c r="B38" s="7" t="s">
        <v>8</v>
      </c>
      <c r="C38" s="8">
        <v>8</v>
      </c>
      <c r="D38" s="8">
        <v>327</v>
      </c>
      <c r="E38" s="8">
        <v>72</v>
      </c>
      <c r="F38" s="8">
        <v>50</v>
      </c>
      <c r="G38" s="1">
        <f>VLOOKUP(A:A,[1]TDSheet!$A:$G,7,0)</f>
        <v>0.35</v>
      </c>
      <c r="H38" s="1">
        <f>VLOOKUP(A:A,[1]TDSheet!$A:$H,8,0)</f>
        <v>45</v>
      </c>
      <c r="I38" s="15">
        <f>VLOOKUP(A:A,[2]TDSheet!$A:$F,6,0)</f>
        <v>330</v>
      </c>
      <c r="J38" s="15">
        <f t="shared" si="6"/>
        <v>-258</v>
      </c>
      <c r="K38" s="15">
        <f>VLOOKUP(A:A,[1]TDSheet!$A:$O,15,0)</f>
        <v>120</v>
      </c>
      <c r="L38" s="15">
        <f>VLOOKUP(A:A,[1]TDSheet!$A:$P,16,0)</f>
        <v>0</v>
      </c>
      <c r="M38" s="15">
        <f>VLOOKUP(A:A,[1]TDSheet!$A:$Q,17,0)</f>
        <v>0</v>
      </c>
      <c r="N38" s="15"/>
      <c r="O38" s="15"/>
      <c r="P38" s="15"/>
      <c r="Q38" s="15"/>
      <c r="R38" s="15"/>
      <c r="S38" s="15">
        <f t="shared" si="7"/>
        <v>14.4</v>
      </c>
      <c r="T38" s="17">
        <v>120</v>
      </c>
      <c r="U38" s="18">
        <f t="shared" si="8"/>
        <v>20.138888888888889</v>
      </c>
      <c r="V38" s="15">
        <f t="shared" si="9"/>
        <v>3.4722222222222223</v>
      </c>
      <c r="W38" s="15"/>
      <c r="X38" s="15"/>
      <c r="Y38" s="15">
        <f>VLOOKUP(A:A,[1]TDSheet!$A:$Z,26,0)</f>
        <v>14.6</v>
      </c>
      <c r="Z38" s="15">
        <f>VLOOKUP(A:A,[1]TDSheet!$A:$S,19,0)</f>
        <v>16</v>
      </c>
      <c r="AA38" s="15">
        <f>VLOOKUP(A:A,[3]TDSheet!$A:$D,4,0)</f>
        <v>79</v>
      </c>
      <c r="AB38" s="15" t="str">
        <f>VLOOKUP(A:A,[1]TDSheet!$A:$AB,28,0)</f>
        <v>магаз</v>
      </c>
      <c r="AC38" s="15" t="e">
        <f>VLOOKUP(A:A,[1]TDSheet!$A:$AC,29,0)</f>
        <v>#N/A</v>
      </c>
      <c r="AD38" s="15">
        <f t="shared" si="10"/>
        <v>42</v>
      </c>
      <c r="AE38" s="15"/>
      <c r="AF38" s="15"/>
      <c r="AG38" s="15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132</v>
      </c>
      <c r="D39" s="8">
        <v>99</v>
      </c>
      <c r="E39" s="8">
        <v>166</v>
      </c>
      <c r="F39" s="8">
        <v>56</v>
      </c>
      <c r="G39" s="1">
        <f>VLOOKUP(A:A,[1]TDSheet!$A:$G,7,0)</f>
        <v>0.4</v>
      </c>
      <c r="H39" s="1">
        <f>VLOOKUP(A:A,[1]TDSheet!$A:$H,8,0)</f>
        <v>45</v>
      </c>
      <c r="I39" s="15">
        <f>VLOOKUP(A:A,[2]TDSheet!$A:$F,6,0)</f>
        <v>175</v>
      </c>
      <c r="J39" s="15">
        <f t="shared" si="6"/>
        <v>-9</v>
      </c>
      <c r="K39" s="15">
        <f>VLOOKUP(A:A,[1]TDSheet!$A:$O,15,0)</f>
        <v>0</v>
      </c>
      <c r="L39" s="15">
        <f>VLOOKUP(A:A,[1]TDSheet!$A:$P,16,0)</f>
        <v>0</v>
      </c>
      <c r="M39" s="15">
        <f>VLOOKUP(A:A,[1]TDSheet!$A:$Q,17,0)</f>
        <v>0</v>
      </c>
      <c r="N39" s="15"/>
      <c r="O39" s="15"/>
      <c r="P39" s="15"/>
      <c r="Q39" s="15"/>
      <c r="R39" s="15"/>
      <c r="S39" s="15">
        <f t="shared" si="7"/>
        <v>33.200000000000003</v>
      </c>
      <c r="T39" s="17">
        <v>120</v>
      </c>
      <c r="U39" s="18">
        <f t="shared" si="8"/>
        <v>5.3012048192771077</v>
      </c>
      <c r="V39" s="15">
        <f t="shared" si="9"/>
        <v>1.6867469879518071</v>
      </c>
      <c r="W39" s="15"/>
      <c r="X39" s="15"/>
      <c r="Y39" s="15">
        <f>VLOOKUP(A:A,[1]TDSheet!$A:$Z,26,0)</f>
        <v>28.2</v>
      </c>
      <c r="Z39" s="15">
        <f>VLOOKUP(A:A,[1]TDSheet!$A:$S,19,0)</f>
        <v>21.4</v>
      </c>
      <c r="AA39" s="15">
        <f>VLOOKUP(A:A,[3]TDSheet!$A:$D,4,0)</f>
        <v>31</v>
      </c>
      <c r="AB39" s="15" t="str">
        <f>VLOOKUP(A:A,[1]TDSheet!$A:$AB,28,0)</f>
        <v>магаз</v>
      </c>
      <c r="AC39" s="15" t="e">
        <f>VLOOKUP(A:A,[1]TDSheet!$A:$AC,29,0)</f>
        <v>#N/A</v>
      </c>
      <c r="AD39" s="15">
        <f t="shared" si="10"/>
        <v>48</v>
      </c>
      <c r="AE39" s="15"/>
      <c r="AF39" s="15"/>
      <c r="AG39" s="15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515</v>
      </c>
      <c r="D40" s="8">
        <v>12</v>
      </c>
      <c r="E40" s="8">
        <v>435</v>
      </c>
      <c r="F40" s="8">
        <v>80</v>
      </c>
      <c r="G40" s="1">
        <f>VLOOKUP(A:A,[1]TDSheet!$A:$G,7,0)</f>
        <v>0.09</v>
      </c>
      <c r="H40" s="1" t="e">
        <f>VLOOKUP(A:A,[1]TDSheet!$A:$H,8,0)</f>
        <v>#N/A</v>
      </c>
      <c r="I40" s="15">
        <f>VLOOKUP(A:A,[2]TDSheet!$A:$F,6,0)</f>
        <v>447</v>
      </c>
      <c r="J40" s="15">
        <f t="shared" si="6"/>
        <v>-12</v>
      </c>
      <c r="K40" s="15">
        <f>VLOOKUP(A:A,[1]TDSheet!$A:$O,15,0)</f>
        <v>280</v>
      </c>
      <c r="L40" s="15">
        <f>VLOOKUP(A:A,[1]TDSheet!$A:$P,16,0)</f>
        <v>0</v>
      </c>
      <c r="M40" s="15">
        <f>VLOOKUP(A:A,[1]TDSheet!$A:$Q,17,0)</f>
        <v>0</v>
      </c>
      <c r="N40" s="15"/>
      <c r="O40" s="15"/>
      <c r="P40" s="15"/>
      <c r="Q40" s="15"/>
      <c r="R40" s="15"/>
      <c r="S40" s="15">
        <f t="shared" si="7"/>
        <v>87</v>
      </c>
      <c r="T40" s="17">
        <v>200</v>
      </c>
      <c r="U40" s="18">
        <f t="shared" si="8"/>
        <v>6.4367816091954024</v>
      </c>
      <c r="V40" s="15">
        <f t="shared" si="9"/>
        <v>0.91954022988505746</v>
      </c>
      <c r="W40" s="15"/>
      <c r="X40" s="15"/>
      <c r="Y40" s="15">
        <f>VLOOKUP(A:A,[1]TDSheet!$A:$Z,26,0)</f>
        <v>60</v>
      </c>
      <c r="Z40" s="15">
        <f>VLOOKUP(A:A,[1]TDSheet!$A:$S,19,0)</f>
        <v>64.599999999999994</v>
      </c>
      <c r="AA40" s="15">
        <f>VLOOKUP(A:A,[3]TDSheet!$A:$D,4,0)</f>
        <v>144</v>
      </c>
      <c r="AB40" s="15" t="str">
        <f>VLOOKUP(A:A,[1]TDSheet!$A:$AB,28,0)</f>
        <v>костик</v>
      </c>
      <c r="AC40" s="15" t="str">
        <f>VLOOKUP(A:A,[1]TDSheet!$A:$AC,29,0)</f>
        <v>кос</v>
      </c>
      <c r="AD40" s="15">
        <f t="shared" si="10"/>
        <v>18</v>
      </c>
      <c r="AE40" s="15"/>
      <c r="AF40" s="15"/>
      <c r="AG40" s="15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522</v>
      </c>
      <c r="D41" s="8">
        <v>88</v>
      </c>
      <c r="E41" s="8">
        <v>396</v>
      </c>
      <c r="F41" s="8">
        <v>167</v>
      </c>
      <c r="G41" s="1">
        <f>VLOOKUP(A:A,[1]TDSheet!$A:$G,7,0)</f>
        <v>0.6</v>
      </c>
      <c r="H41" s="1">
        <f>VLOOKUP(A:A,[1]TDSheet!$A:$H,8,0)</f>
        <v>45</v>
      </c>
      <c r="I41" s="15">
        <f>VLOOKUP(A:A,[2]TDSheet!$A:$F,6,0)</f>
        <v>443</v>
      </c>
      <c r="J41" s="15">
        <f t="shared" si="6"/>
        <v>-47</v>
      </c>
      <c r="K41" s="15">
        <f>VLOOKUP(A:A,[1]TDSheet!$A:$O,15,0)</f>
        <v>0</v>
      </c>
      <c r="L41" s="15">
        <f>VLOOKUP(A:A,[1]TDSheet!$A:$P,16,0)</f>
        <v>0</v>
      </c>
      <c r="M41" s="15">
        <f>VLOOKUP(A:A,[1]TDSheet!$A:$Q,17,0)</f>
        <v>0</v>
      </c>
      <c r="N41" s="15"/>
      <c r="O41" s="15"/>
      <c r="P41" s="15"/>
      <c r="Q41" s="15"/>
      <c r="R41" s="15"/>
      <c r="S41" s="15">
        <f t="shared" si="7"/>
        <v>79.2</v>
      </c>
      <c r="T41" s="17"/>
      <c r="U41" s="18">
        <f t="shared" si="8"/>
        <v>2.1085858585858586</v>
      </c>
      <c r="V41" s="15">
        <f t="shared" si="9"/>
        <v>2.1085858585858586</v>
      </c>
      <c r="W41" s="15"/>
      <c r="X41" s="15"/>
      <c r="Y41" s="15">
        <f>VLOOKUP(A:A,[1]TDSheet!$A:$Z,26,0)</f>
        <v>54.8</v>
      </c>
      <c r="Z41" s="15">
        <f>VLOOKUP(A:A,[1]TDSheet!$A:$S,19,0)</f>
        <v>79.8</v>
      </c>
      <c r="AA41" s="15">
        <f>VLOOKUP(A:A,[3]TDSheet!$A:$D,4,0)</f>
        <v>58</v>
      </c>
      <c r="AB41" s="20" t="s">
        <v>119</v>
      </c>
      <c r="AC41" s="15" t="e">
        <f>VLOOKUP(A:A,[1]TDSheet!$A:$AC,29,0)</f>
        <v>#N/A</v>
      </c>
      <c r="AD41" s="15">
        <f t="shared" si="10"/>
        <v>0</v>
      </c>
      <c r="AE41" s="15"/>
      <c r="AF41" s="15"/>
      <c r="AG41" s="15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235</v>
      </c>
      <c r="D42" s="8">
        <v>651</v>
      </c>
      <c r="E42" s="8">
        <v>750</v>
      </c>
      <c r="F42" s="8">
        <v>125</v>
      </c>
      <c r="G42" s="1">
        <f>VLOOKUP(A:A,[1]TDSheet!$A:$G,7,0)</f>
        <v>0.09</v>
      </c>
      <c r="H42" s="1" t="e">
        <f>VLOOKUP(A:A,[1]TDSheet!$A:$H,8,0)</f>
        <v>#N/A</v>
      </c>
      <c r="I42" s="15">
        <f>VLOOKUP(A:A,[2]TDSheet!$A:$F,6,0)</f>
        <v>779</v>
      </c>
      <c r="J42" s="15">
        <f t="shared" si="6"/>
        <v>-29</v>
      </c>
      <c r="K42" s="15">
        <f>VLOOKUP(A:A,[1]TDSheet!$A:$O,15,0)</f>
        <v>320</v>
      </c>
      <c r="L42" s="15">
        <f>VLOOKUP(A:A,[1]TDSheet!$A:$P,16,0)</f>
        <v>0</v>
      </c>
      <c r="M42" s="15">
        <f>VLOOKUP(A:A,[1]TDSheet!$A:$Q,17,0)</f>
        <v>0</v>
      </c>
      <c r="N42" s="15"/>
      <c r="O42" s="15"/>
      <c r="P42" s="15"/>
      <c r="Q42" s="15"/>
      <c r="R42" s="15"/>
      <c r="S42" s="15">
        <f t="shared" si="7"/>
        <v>150</v>
      </c>
      <c r="T42" s="17">
        <v>480</v>
      </c>
      <c r="U42" s="18">
        <f t="shared" si="8"/>
        <v>6.166666666666667</v>
      </c>
      <c r="V42" s="15">
        <f t="shared" si="9"/>
        <v>0.83333333333333337</v>
      </c>
      <c r="W42" s="15"/>
      <c r="X42" s="15"/>
      <c r="Y42" s="15">
        <f>VLOOKUP(A:A,[1]TDSheet!$A:$Z,26,0)</f>
        <v>89.2</v>
      </c>
      <c r="Z42" s="15">
        <f>VLOOKUP(A:A,[1]TDSheet!$A:$S,19,0)</f>
        <v>99.4</v>
      </c>
      <c r="AA42" s="15">
        <f>VLOOKUP(A:A,[3]TDSheet!$A:$D,4,0)</f>
        <v>345</v>
      </c>
      <c r="AB42" s="15" t="str">
        <f>VLOOKUP(A:A,[1]TDSheet!$A:$AB,28,0)</f>
        <v>костик</v>
      </c>
      <c r="AC42" s="15">
        <f>VLOOKUP(A:A,[1]TDSheet!$A:$AC,29,0)</f>
        <v>0</v>
      </c>
      <c r="AD42" s="15">
        <f t="shared" si="10"/>
        <v>43.199999999999996</v>
      </c>
      <c r="AE42" s="15"/>
      <c r="AF42" s="15"/>
      <c r="AG42" s="15"/>
    </row>
    <row r="43" spans="1:33" s="1" customFormat="1" ht="11.1" customHeight="1" outlineLevel="1" x14ac:dyDescent="0.2">
      <c r="A43" s="7" t="s">
        <v>91</v>
      </c>
      <c r="B43" s="7" t="s">
        <v>8</v>
      </c>
      <c r="C43" s="8"/>
      <c r="D43" s="8">
        <v>200</v>
      </c>
      <c r="E43" s="8">
        <v>0</v>
      </c>
      <c r="F43" s="8">
        <v>200</v>
      </c>
      <c r="G43" s="14">
        <v>0.1</v>
      </c>
      <c r="H43" s="1" t="e">
        <f>VLOOKUP(A:A,[1]TDSheet!$A:$H,8,0)</f>
        <v>#N/A</v>
      </c>
      <c r="I43" s="15">
        <v>0</v>
      </c>
      <c r="J43" s="15">
        <f t="shared" si="6"/>
        <v>0</v>
      </c>
      <c r="K43" s="15">
        <v>0</v>
      </c>
      <c r="L43" s="15">
        <v>0</v>
      </c>
      <c r="M43" s="15">
        <v>0</v>
      </c>
      <c r="N43" s="15"/>
      <c r="O43" s="15"/>
      <c r="P43" s="15"/>
      <c r="Q43" s="15"/>
      <c r="R43" s="15"/>
      <c r="S43" s="15">
        <f t="shared" si="7"/>
        <v>0</v>
      </c>
      <c r="T43" s="17"/>
      <c r="U43" s="18" t="e">
        <f t="shared" si="8"/>
        <v>#DIV/0!</v>
      </c>
      <c r="V43" s="15" t="e">
        <f t="shared" si="9"/>
        <v>#DIV/0!</v>
      </c>
      <c r="W43" s="15"/>
      <c r="X43" s="15"/>
      <c r="Y43" s="15">
        <v>0</v>
      </c>
      <c r="Z43" s="15">
        <v>0</v>
      </c>
      <c r="AA43" s="15">
        <v>0</v>
      </c>
      <c r="AB43" s="15" t="e">
        <f>VLOOKUP(A:A,[1]TDSheet!$A:$AB,28,0)</f>
        <v>#N/A</v>
      </c>
      <c r="AC43" s="15" t="e">
        <f>VLOOKUP(A:A,[1]TDSheet!$A:$AC,29,0)</f>
        <v>#N/A</v>
      </c>
      <c r="AD43" s="15">
        <f t="shared" si="10"/>
        <v>0</v>
      </c>
      <c r="AE43" s="15"/>
      <c r="AF43" s="15"/>
      <c r="AG43" s="15"/>
    </row>
    <row r="44" spans="1:33" s="1" customFormat="1" ht="11.1" customHeight="1" outlineLevel="1" x14ac:dyDescent="0.2">
      <c r="A44" s="7" t="s">
        <v>46</v>
      </c>
      <c r="B44" s="7" t="s">
        <v>8</v>
      </c>
      <c r="C44" s="8">
        <v>57</v>
      </c>
      <c r="D44" s="8">
        <v>524</v>
      </c>
      <c r="E44" s="8">
        <v>330</v>
      </c>
      <c r="F44" s="8">
        <v>212</v>
      </c>
      <c r="G44" s="1">
        <f>VLOOKUP(A:A,[1]TDSheet!$A:$G,7,0)</f>
        <v>0.38</v>
      </c>
      <c r="H44" s="1">
        <f>VLOOKUP(A:A,[1]TDSheet!$A:$H,8,0)</f>
        <v>45</v>
      </c>
      <c r="I44" s="15">
        <f>VLOOKUP(A:A,[2]TDSheet!$A:$F,6,0)</f>
        <v>404</v>
      </c>
      <c r="J44" s="15">
        <f t="shared" si="6"/>
        <v>-74</v>
      </c>
      <c r="K44" s="15">
        <f>VLOOKUP(A:A,[1]TDSheet!$A:$O,15,0)</f>
        <v>40</v>
      </c>
      <c r="L44" s="15">
        <f>VLOOKUP(A:A,[1]TDSheet!$A:$P,16,0)</f>
        <v>0</v>
      </c>
      <c r="M44" s="15">
        <f>VLOOKUP(A:A,[1]TDSheet!$A:$Q,17,0)</f>
        <v>0</v>
      </c>
      <c r="N44" s="15"/>
      <c r="O44" s="15"/>
      <c r="P44" s="15"/>
      <c r="Q44" s="15"/>
      <c r="R44" s="15"/>
      <c r="S44" s="15">
        <f t="shared" si="7"/>
        <v>66</v>
      </c>
      <c r="T44" s="17">
        <v>160</v>
      </c>
      <c r="U44" s="18">
        <f t="shared" si="8"/>
        <v>6.2424242424242422</v>
      </c>
      <c r="V44" s="15">
        <f t="shared" si="9"/>
        <v>3.2121212121212119</v>
      </c>
      <c r="W44" s="15"/>
      <c r="X44" s="15"/>
      <c r="Y44" s="15">
        <f>VLOOKUP(A:A,[1]TDSheet!$A:$Z,26,0)</f>
        <v>54.4</v>
      </c>
      <c r="Z44" s="15">
        <f>VLOOKUP(A:A,[1]TDSheet!$A:$S,19,0)</f>
        <v>49.2</v>
      </c>
      <c r="AA44" s="15">
        <f>VLOOKUP(A:A,[3]TDSheet!$A:$D,4,0)</f>
        <v>162</v>
      </c>
      <c r="AB44" s="15">
        <f>VLOOKUP(A:A,[1]TDSheet!$A:$AB,28,0)</f>
        <v>0</v>
      </c>
      <c r="AC44" s="15" t="e">
        <f>VLOOKUP(A:A,[1]TDSheet!$A:$AC,29,0)</f>
        <v>#N/A</v>
      </c>
      <c r="AD44" s="15">
        <f t="shared" si="10"/>
        <v>60.8</v>
      </c>
      <c r="AE44" s="15"/>
      <c r="AF44" s="15"/>
      <c r="AG44" s="15"/>
    </row>
    <row r="45" spans="1:33" s="1" customFormat="1" ht="11.1" customHeight="1" outlineLevel="1" x14ac:dyDescent="0.2">
      <c r="A45" s="7" t="s">
        <v>47</v>
      </c>
      <c r="B45" s="7" t="s">
        <v>8</v>
      </c>
      <c r="C45" s="8">
        <v>126</v>
      </c>
      <c r="D45" s="8">
        <v>203</v>
      </c>
      <c r="E45" s="8">
        <v>263</v>
      </c>
      <c r="F45" s="8">
        <v>64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318</v>
      </c>
      <c r="J45" s="15">
        <f t="shared" si="6"/>
        <v>-55</v>
      </c>
      <c r="K45" s="15">
        <f>VLOOKUP(A:A,[1]TDSheet!$A:$O,15,0)</f>
        <v>160</v>
      </c>
      <c r="L45" s="15">
        <f>VLOOKUP(A:A,[1]TDSheet!$A:$P,16,0)</f>
        <v>0</v>
      </c>
      <c r="M45" s="15">
        <f>VLOOKUP(A:A,[1]TDSheet!$A:$Q,17,0)</f>
        <v>0</v>
      </c>
      <c r="N45" s="15"/>
      <c r="O45" s="15"/>
      <c r="P45" s="15"/>
      <c r="Q45" s="15"/>
      <c r="R45" s="15"/>
      <c r="S45" s="15">
        <f t="shared" si="7"/>
        <v>52.6</v>
      </c>
      <c r="T45" s="17">
        <v>160</v>
      </c>
      <c r="U45" s="18">
        <f t="shared" si="8"/>
        <v>7.3003802281368824</v>
      </c>
      <c r="V45" s="15">
        <f t="shared" si="9"/>
        <v>1.2167300380228137</v>
      </c>
      <c r="W45" s="15"/>
      <c r="X45" s="15"/>
      <c r="Y45" s="15">
        <f>VLOOKUP(A:A,[1]TDSheet!$A:$Z,26,0)</f>
        <v>25.6</v>
      </c>
      <c r="Z45" s="15">
        <f>VLOOKUP(A:A,[1]TDSheet!$A:$S,19,0)</f>
        <v>43</v>
      </c>
      <c r="AA45" s="15">
        <f>VLOOKUP(A:A,[3]TDSheet!$A:$D,4,0)</f>
        <v>145</v>
      </c>
      <c r="AB45" s="15" t="str">
        <f>VLOOKUP(A:A,[1]TDSheet!$A:$AB,28,0)</f>
        <v>костик</v>
      </c>
      <c r="AC45" s="15" t="e">
        <f>VLOOKUP(A:A,[1]TDSheet!$A:$AC,29,0)</f>
        <v>#N/A</v>
      </c>
      <c r="AD45" s="15">
        <f t="shared" si="10"/>
        <v>64</v>
      </c>
      <c r="AE45" s="15"/>
      <c r="AF45" s="15"/>
      <c r="AG45" s="15"/>
    </row>
    <row r="46" spans="1:33" s="1" customFormat="1" ht="11.1" customHeight="1" outlineLevel="1" x14ac:dyDescent="0.2">
      <c r="A46" s="7" t="s">
        <v>48</v>
      </c>
      <c r="B46" s="7" t="s">
        <v>9</v>
      </c>
      <c r="C46" s="8">
        <v>1.08</v>
      </c>
      <c r="D46" s="8">
        <v>11.737</v>
      </c>
      <c r="E46" s="8">
        <v>1.081</v>
      </c>
      <c r="F46" s="8">
        <v>11.736000000000001</v>
      </c>
      <c r="G46" s="1">
        <f>VLOOKUP(A:A,[1]TDSheet!$A:$G,7,0)</f>
        <v>1</v>
      </c>
      <c r="H46" s="1">
        <f>VLOOKUP(A:A,[1]TDSheet!$A:$H,8,0)</f>
        <v>30</v>
      </c>
      <c r="I46" s="15">
        <f>VLOOKUP(A:A,[2]TDSheet!$A:$F,6,0)</f>
        <v>3</v>
      </c>
      <c r="J46" s="15">
        <f t="shared" si="6"/>
        <v>-1.919</v>
      </c>
      <c r="K46" s="15">
        <f>VLOOKUP(A:A,[1]TDSheet!$A:$O,15,0)</f>
        <v>0</v>
      </c>
      <c r="L46" s="15">
        <f>VLOOKUP(A:A,[1]TDSheet!$A:$P,16,0)</f>
        <v>0</v>
      </c>
      <c r="M46" s="15">
        <f>VLOOKUP(A:A,[1]TDSheet!$A:$Q,17,0)</f>
        <v>0</v>
      </c>
      <c r="N46" s="15"/>
      <c r="O46" s="15"/>
      <c r="P46" s="15"/>
      <c r="Q46" s="15"/>
      <c r="R46" s="15"/>
      <c r="S46" s="15">
        <f t="shared" si="7"/>
        <v>0.2162</v>
      </c>
      <c r="T46" s="17"/>
      <c r="U46" s="18">
        <f t="shared" si="8"/>
        <v>54.28307123034228</v>
      </c>
      <c r="V46" s="15">
        <f t="shared" si="9"/>
        <v>54.28307123034228</v>
      </c>
      <c r="W46" s="15"/>
      <c r="X46" s="15"/>
      <c r="Y46" s="15">
        <f>VLOOKUP(A:A,[1]TDSheet!$A:$Z,26,0)</f>
        <v>1.0448</v>
      </c>
      <c r="Z46" s="15">
        <f>VLOOKUP(A:A,[1]TDSheet!$A:$S,19,0)</f>
        <v>1.044</v>
      </c>
      <c r="AA46" s="15">
        <v>0</v>
      </c>
      <c r="AB46" s="15" t="str">
        <f>VLOOKUP(A:A,[1]TDSheet!$A:$AB,28,0)</f>
        <v>увел</v>
      </c>
      <c r="AC46" s="15" t="e">
        <f>VLOOKUP(A:A,[1]TDSheet!$A:$AC,29,0)</f>
        <v>#N/A</v>
      </c>
      <c r="AD46" s="15">
        <f t="shared" si="10"/>
        <v>0</v>
      </c>
      <c r="AE46" s="15"/>
      <c r="AF46" s="15"/>
      <c r="AG46" s="15"/>
    </row>
    <row r="47" spans="1:33" s="1" customFormat="1" ht="11.1" customHeight="1" outlineLevel="1" x14ac:dyDescent="0.2">
      <c r="A47" s="7" t="s">
        <v>49</v>
      </c>
      <c r="B47" s="7" t="s">
        <v>8</v>
      </c>
      <c r="C47" s="8">
        <v>253</v>
      </c>
      <c r="D47" s="8">
        <v>393</v>
      </c>
      <c r="E47" s="8">
        <v>462</v>
      </c>
      <c r="F47" s="8">
        <v>176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538</v>
      </c>
      <c r="J47" s="15">
        <f t="shared" si="6"/>
        <v>-76</v>
      </c>
      <c r="K47" s="15">
        <f>VLOOKUP(A:A,[1]TDSheet!$A:$O,15,0)</f>
        <v>280</v>
      </c>
      <c r="L47" s="15">
        <f>VLOOKUP(A:A,[1]TDSheet!$A:$P,16,0)</f>
        <v>0</v>
      </c>
      <c r="M47" s="15">
        <f>VLOOKUP(A:A,[1]TDSheet!$A:$Q,17,0)</f>
        <v>0</v>
      </c>
      <c r="N47" s="15"/>
      <c r="O47" s="15"/>
      <c r="P47" s="15"/>
      <c r="Q47" s="15"/>
      <c r="R47" s="15"/>
      <c r="S47" s="15">
        <f t="shared" si="7"/>
        <v>92.4</v>
      </c>
      <c r="T47" s="17">
        <v>120</v>
      </c>
      <c r="U47" s="18">
        <f t="shared" si="8"/>
        <v>6.2337662337662332</v>
      </c>
      <c r="V47" s="15">
        <f t="shared" si="9"/>
        <v>1.9047619047619047</v>
      </c>
      <c r="W47" s="15"/>
      <c r="X47" s="15"/>
      <c r="Y47" s="15">
        <f>VLOOKUP(A:A,[1]TDSheet!$A:$Z,26,0)</f>
        <v>61.8</v>
      </c>
      <c r="Z47" s="15">
        <f>VLOOKUP(A:A,[1]TDSheet!$A:$S,19,0)</f>
        <v>78.2</v>
      </c>
      <c r="AA47" s="15">
        <f>VLOOKUP(A:A,[3]TDSheet!$A:$D,4,0)</f>
        <v>225</v>
      </c>
      <c r="AB47" s="15" t="str">
        <f>VLOOKUP(A:A,[1]TDSheet!$A:$AB,28,0)</f>
        <v>костик</v>
      </c>
      <c r="AC47" s="15" t="e">
        <f>VLOOKUP(A:A,[1]TDSheet!$A:$AC,29,0)</f>
        <v>#N/A</v>
      </c>
      <c r="AD47" s="15">
        <f t="shared" si="10"/>
        <v>48</v>
      </c>
      <c r="AE47" s="15"/>
      <c r="AF47" s="15"/>
      <c r="AG47" s="15"/>
    </row>
    <row r="48" spans="1:33" s="1" customFormat="1" ht="11.1" customHeight="1" outlineLevel="1" x14ac:dyDescent="0.2">
      <c r="A48" s="7" t="s">
        <v>50</v>
      </c>
      <c r="B48" s="7" t="s">
        <v>8</v>
      </c>
      <c r="C48" s="8">
        <v>260</v>
      </c>
      <c r="D48" s="8">
        <v>1212</v>
      </c>
      <c r="E48" s="8">
        <v>773</v>
      </c>
      <c r="F48" s="8">
        <v>687</v>
      </c>
      <c r="G48" s="1">
        <f>VLOOKUP(A:A,[1]TDSheet!$A:$G,7,0)</f>
        <v>0.3</v>
      </c>
      <c r="H48" s="1">
        <f>VLOOKUP(A:A,[1]TDSheet!$A:$H,8,0)</f>
        <v>45</v>
      </c>
      <c r="I48" s="15">
        <f>VLOOKUP(A:A,[2]TDSheet!$A:$F,6,0)</f>
        <v>836</v>
      </c>
      <c r="J48" s="15">
        <f t="shared" si="6"/>
        <v>-63</v>
      </c>
      <c r="K48" s="15">
        <f>VLOOKUP(A:A,[1]TDSheet!$A:$O,15,0)</f>
        <v>360</v>
      </c>
      <c r="L48" s="15">
        <f>VLOOKUP(A:A,[1]TDSheet!$A:$P,16,0)</f>
        <v>0</v>
      </c>
      <c r="M48" s="15">
        <f>VLOOKUP(A:A,[1]TDSheet!$A:$Q,17,0)</f>
        <v>0</v>
      </c>
      <c r="N48" s="15"/>
      <c r="O48" s="15"/>
      <c r="P48" s="15"/>
      <c r="Q48" s="15"/>
      <c r="R48" s="15"/>
      <c r="S48" s="15">
        <f t="shared" si="7"/>
        <v>154.6</v>
      </c>
      <c r="T48" s="17">
        <v>120</v>
      </c>
      <c r="U48" s="18">
        <f t="shared" si="8"/>
        <v>7.5485122897800778</v>
      </c>
      <c r="V48" s="15">
        <f t="shared" si="9"/>
        <v>4.4437257438551105</v>
      </c>
      <c r="W48" s="15"/>
      <c r="X48" s="15"/>
      <c r="Y48" s="15">
        <f>VLOOKUP(A:A,[1]TDSheet!$A:$Z,26,0)</f>
        <v>121</v>
      </c>
      <c r="Z48" s="15">
        <f>VLOOKUP(A:A,[1]TDSheet!$A:$S,19,0)</f>
        <v>147.80000000000001</v>
      </c>
      <c r="AA48" s="15">
        <f>VLOOKUP(A:A,[3]TDSheet!$A:$D,4,0)</f>
        <v>304</v>
      </c>
      <c r="AB48" s="15">
        <f>VLOOKUP(A:A,[1]TDSheet!$A:$AB,28,0)</f>
        <v>0</v>
      </c>
      <c r="AC48" s="15" t="str">
        <f>VLOOKUP(A:A,[1]TDSheet!$A:$AC,29,0)</f>
        <v>кост</v>
      </c>
      <c r="AD48" s="15">
        <f t="shared" si="10"/>
        <v>36</v>
      </c>
      <c r="AE48" s="15"/>
      <c r="AF48" s="15"/>
      <c r="AG48" s="15"/>
    </row>
    <row r="49" spans="1:33" s="1" customFormat="1" ht="11.1" customHeight="1" outlineLevel="1" x14ac:dyDescent="0.2">
      <c r="A49" s="7" t="s">
        <v>51</v>
      </c>
      <c r="B49" s="7" t="s">
        <v>8</v>
      </c>
      <c r="C49" s="8">
        <v>1441</v>
      </c>
      <c r="D49" s="8">
        <v>2193</v>
      </c>
      <c r="E49" s="8">
        <v>2578</v>
      </c>
      <c r="F49" s="8">
        <v>1029</v>
      </c>
      <c r="G49" s="1">
        <f>VLOOKUP(A:A,[1]TDSheet!$A:$G,7,0)</f>
        <v>0.27</v>
      </c>
      <c r="H49" s="1">
        <f>VLOOKUP(A:A,[1]TDSheet!$A:$H,8,0)</f>
        <v>45</v>
      </c>
      <c r="I49" s="15">
        <f>VLOOKUP(A:A,[2]TDSheet!$A:$F,6,0)</f>
        <v>2566</v>
      </c>
      <c r="J49" s="15">
        <f t="shared" si="6"/>
        <v>12</v>
      </c>
      <c r="K49" s="15">
        <f>VLOOKUP(A:A,[1]TDSheet!$A:$O,15,0)</f>
        <v>900</v>
      </c>
      <c r="L49" s="15">
        <f>VLOOKUP(A:A,[1]TDSheet!$A:$P,16,0)</f>
        <v>0</v>
      </c>
      <c r="M49" s="15">
        <f>VLOOKUP(A:A,[1]TDSheet!$A:$Q,17,0)</f>
        <v>0</v>
      </c>
      <c r="N49" s="15"/>
      <c r="O49" s="15"/>
      <c r="P49" s="15"/>
      <c r="Q49" s="15"/>
      <c r="R49" s="15"/>
      <c r="S49" s="15">
        <f t="shared" si="7"/>
        <v>515.6</v>
      </c>
      <c r="T49" s="17">
        <v>1200</v>
      </c>
      <c r="U49" s="18">
        <f t="shared" si="8"/>
        <v>6.068657874321179</v>
      </c>
      <c r="V49" s="15">
        <f t="shared" si="9"/>
        <v>1.9957331264546159</v>
      </c>
      <c r="W49" s="15"/>
      <c r="X49" s="15"/>
      <c r="Y49" s="15">
        <f>VLOOKUP(A:A,[1]TDSheet!$A:$Z,26,0)</f>
        <v>408.4</v>
      </c>
      <c r="Z49" s="15">
        <f>VLOOKUP(A:A,[1]TDSheet!$A:$S,19,0)</f>
        <v>429.2</v>
      </c>
      <c r="AA49" s="15">
        <f>VLOOKUP(A:A,[3]TDSheet!$A:$D,4,0)</f>
        <v>747</v>
      </c>
      <c r="AB49" s="15">
        <f>VLOOKUP(A:A,[1]TDSheet!$A:$AB,28,0)</f>
        <v>0</v>
      </c>
      <c r="AC49" s="15" t="e">
        <f>VLOOKUP(A:A,[1]TDSheet!$A:$AC,29,0)</f>
        <v>#N/A</v>
      </c>
      <c r="AD49" s="15">
        <f t="shared" si="10"/>
        <v>324</v>
      </c>
      <c r="AE49" s="15"/>
      <c r="AF49" s="15"/>
      <c r="AG49" s="15"/>
    </row>
    <row r="50" spans="1:33" s="1" customFormat="1" ht="11.1" customHeight="1" outlineLevel="1" x14ac:dyDescent="0.2">
      <c r="A50" s="7" t="s">
        <v>52</v>
      </c>
      <c r="B50" s="7" t="s">
        <v>8</v>
      </c>
      <c r="C50" s="8">
        <v>43</v>
      </c>
      <c r="D50" s="8">
        <v>21</v>
      </c>
      <c r="E50" s="8">
        <v>37</v>
      </c>
      <c r="F50" s="8"/>
      <c r="G50" s="1">
        <f>VLOOKUP(A:A,[1]TDSheet!$A:$G,7,0)</f>
        <v>0.35</v>
      </c>
      <c r="H50" s="1">
        <f>VLOOKUP(A:A,[1]TDSheet!$A:$H,8,0)</f>
        <v>45</v>
      </c>
      <c r="I50" s="15">
        <f>VLOOKUP(A:A,[2]TDSheet!$A:$F,6,0)</f>
        <v>185</v>
      </c>
      <c r="J50" s="15">
        <f t="shared" si="6"/>
        <v>-148</v>
      </c>
      <c r="K50" s="15">
        <f>VLOOKUP(A:A,[1]TDSheet!$A:$O,15,0)</f>
        <v>40</v>
      </c>
      <c r="L50" s="15">
        <f>VLOOKUP(A:A,[1]TDSheet!$A:$P,16,0)</f>
        <v>0</v>
      </c>
      <c r="M50" s="15">
        <f>VLOOKUP(A:A,[1]TDSheet!$A:$Q,17,0)</f>
        <v>0</v>
      </c>
      <c r="N50" s="15"/>
      <c r="O50" s="15"/>
      <c r="P50" s="15"/>
      <c r="Q50" s="15"/>
      <c r="R50" s="15"/>
      <c r="S50" s="15">
        <f t="shared" si="7"/>
        <v>7.4</v>
      </c>
      <c r="T50" s="17">
        <v>40</v>
      </c>
      <c r="U50" s="18">
        <f t="shared" si="8"/>
        <v>10.810810810810811</v>
      </c>
      <c r="V50" s="15">
        <f t="shared" si="9"/>
        <v>0</v>
      </c>
      <c r="W50" s="15"/>
      <c r="X50" s="15"/>
      <c r="Y50" s="15">
        <f>VLOOKUP(A:A,[1]TDSheet!$A:$Z,26,0)</f>
        <v>21.6</v>
      </c>
      <c r="Z50" s="15">
        <f>VLOOKUP(A:A,[1]TDSheet!$A:$S,19,0)</f>
        <v>22.6</v>
      </c>
      <c r="AA50" s="15">
        <f>VLOOKUP(A:A,[3]TDSheet!$A:$D,4,0)</f>
        <v>1</v>
      </c>
      <c r="AB50" s="15" t="e">
        <f>VLOOKUP(A:A,[1]TDSheet!$A:$AB,28,0)</f>
        <v>#N/A</v>
      </c>
      <c r="AC50" s="15" t="e">
        <f>VLOOKUP(A:A,[1]TDSheet!$A:$AC,29,0)</f>
        <v>#N/A</v>
      </c>
      <c r="AD50" s="15">
        <f t="shared" si="10"/>
        <v>14</v>
      </c>
      <c r="AE50" s="15"/>
      <c r="AF50" s="15"/>
      <c r="AG50" s="15"/>
    </row>
    <row r="51" spans="1:33" s="1" customFormat="1" ht="11.1" customHeight="1" outlineLevel="1" x14ac:dyDescent="0.2">
      <c r="A51" s="7" t="s">
        <v>53</v>
      </c>
      <c r="B51" s="7" t="s">
        <v>9</v>
      </c>
      <c r="C51" s="8">
        <v>113.92</v>
      </c>
      <c r="D51" s="8">
        <v>358.40100000000001</v>
      </c>
      <c r="E51" s="8">
        <v>216.65100000000001</v>
      </c>
      <c r="F51" s="8">
        <v>254.09</v>
      </c>
      <c r="G51" s="1">
        <f>VLOOKUP(A:A,[1]TDSheet!$A:$G,7,0)</f>
        <v>1</v>
      </c>
      <c r="H51" s="1">
        <f>VLOOKUP(A:A,[1]TDSheet!$A:$H,8,0)</f>
        <v>45</v>
      </c>
      <c r="I51" s="15">
        <f>VLOOKUP(A:A,[2]TDSheet!$A:$F,6,0)</f>
        <v>208</v>
      </c>
      <c r="J51" s="15">
        <f t="shared" si="6"/>
        <v>8.6510000000000105</v>
      </c>
      <c r="K51" s="15">
        <f>VLOOKUP(A:A,[1]TDSheet!$A:$O,15,0)</f>
        <v>30</v>
      </c>
      <c r="L51" s="15">
        <f>VLOOKUP(A:A,[1]TDSheet!$A:$P,16,0)</f>
        <v>0</v>
      </c>
      <c r="M51" s="15">
        <f>VLOOKUP(A:A,[1]TDSheet!$A:$Q,17,0)</f>
        <v>0</v>
      </c>
      <c r="N51" s="15"/>
      <c r="O51" s="15"/>
      <c r="P51" s="15"/>
      <c r="Q51" s="15"/>
      <c r="R51" s="15"/>
      <c r="S51" s="15">
        <f t="shared" si="7"/>
        <v>43.330200000000005</v>
      </c>
      <c r="T51" s="17"/>
      <c r="U51" s="18">
        <f t="shared" si="8"/>
        <v>6.5563971548711981</v>
      </c>
      <c r="V51" s="15">
        <f t="shared" si="9"/>
        <v>5.8640393997719826</v>
      </c>
      <c r="W51" s="15"/>
      <c r="X51" s="15"/>
      <c r="Y51" s="15">
        <f>VLOOKUP(A:A,[1]TDSheet!$A:$Z,26,0)</f>
        <v>52.386400000000002</v>
      </c>
      <c r="Z51" s="15">
        <f>VLOOKUP(A:A,[1]TDSheet!$A:$S,19,0)</f>
        <v>44.736000000000004</v>
      </c>
      <c r="AA51" s="15">
        <f>VLOOKUP(A:A,[3]TDSheet!$A:$D,4,0)</f>
        <v>42.66</v>
      </c>
      <c r="AB51" s="15" t="e">
        <f>VLOOKUP(A:A,[1]TDSheet!$A:$AB,28,0)</f>
        <v>#N/A</v>
      </c>
      <c r="AC51" s="15" t="e">
        <f>VLOOKUP(A:A,[1]TDSheet!$A:$AC,29,0)</f>
        <v>#N/A</v>
      </c>
      <c r="AD51" s="15">
        <f t="shared" si="10"/>
        <v>0</v>
      </c>
      <c r="AE51" s="15"/>
      <c r="AF51" s="15"/>
      <c r="AG51" s="15"/>
    </row>
    <row r="52" spans="1:33" s="1" customFormat="1" ht="11.1" customHeight="1" outlineLevel="1" x14ac:dyDescent="0.2">
      <c r="A52" s="7" t="s">
        <v>54</v>
      </c>
      <c r="B52" s="7" t="s">
        <v>8</v>
      </c>
      <c r="C52" s="8">
        <v>421</v>
      </c>
      <c r="D52" s="8">
        <v>913</v>
      </c>
      <c r="E52" s="8">
        <v>837</v>
      </c>
      <c r="F52" s="8">
        <v>323</v>
      </c>
      <c r="G52" s="1">
        <f>VLOOKUP(A:A,[1]TDSheet!$A:$G,7,0)</f>
        <v>0.4</v>
      </c>
      <c r="H52" s="1">
        <f>VLOOKUP(A:A,[1]TDSheet!$A:$H,8,0)</f>
        <v>60</v>
      </c>
      <c r="I52" s="15">
        <f>VLOOKUP(A:A,[2]TDSheet!$A:$F,6,0)</f>
        <v>903</v>
      </c>
      <c r="J52" s="15">
        <f t="shared" si="6"/>
        <v>-66</v>
      </c>
      <c r="K52" s="15">
        <f>VLOOKUP(A:A,[1]TDSheet!$A:$O,15,0)</f>
        <v>800</v>
      </c>
      <c r="L52" s="15">
        <f>VLOOKUP(A:A,[1]TDSheet!$A:$P,16,0)</f>
        <v>0</v>
      </c>
      <c r="M52" s="15">
        <f>VLOOKUP(A:A,[1]TDSheet!$A:$Q,17,0)</f>
        <v>0</v>
      </c>
      <c r="N52" s="15"/>
      <c r="O52" s="15"/>
      <c r="P52" s="15"/>
      <c r="Q52" s="15"/>
      <c r="R52" s="15"/>
      <c r="S52" s="15">
        <f t="shared" si="7"/>
        <v>167.4</v>
      </c>
      <c r="T52" s="17">
        <v>120</v>
      </c>
      <c r="U52" s="18">
        <f t="shared" si="8"/>
        <v>7.4253285543608119</v>
      </c>
      <c r="V52" s="15">
        <f t="shared" si="9"/>
        <v>1.929510155316607</v>
      </c>
      <c r="W52" s="15"/>
      <c r="X52" s="15"/>
      <c r="Y52" s="15">
        <f>VLOOKUP(A:A,[1]TDSheet!$A:$Z,26,0)</f>
        <v>121</v>
      </c>
      <c r="Z52" s="15">
        <f>VLOOKUP(A:A,[1]TDSheet!$A:$S,19,0)</f>
        <v>136.19999999999999</v>
      </c>
      <c r="AA52" s="15">
        <f>VLOOKUP(A:A,[3]TDSheet!$A:$D,4,0)</f>
        <v>197</v>
      </c>
      <c r="AB52" s="15">
        <f>VLOOKUP(A:A,[1]TDSheet!$A:$AB,28,0)</f>
        <v>0</v>
      </c>
      <c r="AC52" s="15" t="e">
        <f>VLOOKUP(A:A,[1]TDSheet!$A:$AC,29,0)</f>
        <v>#N/A</v>
      </c>
      <c r="AD52" s="15">
        <f t="shared" si="10"/>
        <v>48</v>
      </c>
      <c r="AE52" s="15"/>
      <c r="AF52" s="15"/>
      <c r="AG52" s="15"/>
    </row>
    <row r="53" spans="1:33" s="1" customFormat="1" ht="11.1" customHeight="1" outlineLevel="1" x14ac:dyDescent="0.2">
      <c r="A53" s="7" t="s">
        <v>55</v>
      </c>
      <c r="B53" s="7" t="s">
        <v>8</v>
      </c>
      <c r="C53" s="8">
        <v>10261</v>
      </c>
      <c r="D53" s="8">
        <v>7473</v>
      </c>
      <c r="E53" s="8">
        <v>9074</v>
      </c>
      <c r="F53" s="8">
        <v>8492</v>
      </c>
      <c r="G53" s="1">
        <f>VLOOKUP(A:A,[1]TDSheet!$A:$G,7,0)</f>
        <v>0.4</v>
      </c>
      <c r="H53" s="1">
        <f>VLOOKUP(A:A,[1]TDSheet!$A:$H,8,0)</f>
        <v>60</v>
      </c>
      <c r="I53" s="15">
        <f>VLOOKUP(A:A,[2]TDSheet!$A:$F,6,0)</f>
        <v>9215</v>
      </c>
      <c r="J53" s="15">
        <f t="shared" si="6"/>
        <v>-141</v>
      </c>
      <c r="K53" s="15">
        <f>VLOOKUP(A:A,[1]TDSheet!$A:$O,15,0)</f>
        <v>3200</v>
      </c>
      <c r="L53" s="15">
        <f>VLOOKUP(A:A,[1]TDSheet!$A:$P,16,0)</f>
        <v>0</v>
      </c>
      <c r="M53" s="15">
        <f>VLOOKUP(A:A,[1]TDSheet!$A:$Q,17,0)</f>
        <v>0</v>
      </c>
      <c r="N53" s="15"/>
      <c r="O53" s="15"/>
      <c r="P53" s="15"/>
      <c r="Q53" s="15"/>
      <c r="R53" s="15"/>
      <c r="S53" s="15">
        <f t="shared" si="7"/>
        <v>1814.8</v>
      </c>
      <c r="T53" s="17">
        <v>3800</v>
      </c>
      <c r="U53" s="18">
        <f t="shared" si="8"/>
        <v>8.536477848798766</v>
      </c>
      <c r="V53" s="15">
        <f t="shared" si="9"/>
        <v>4.6793035045184039</v>
      </c>
      <c r="W53" s="15"/>
      <c r="X53" s="15"/>
      <c r="Y53" s="15">
        <f>VLOOKUP(A:A,[1]TDSheet!$A:$Z,26,0)</f>
        <v>1527.8</v>
      </c>
      <c r="Z53" s="15">
        <f>VLOOKUP(A:A,[1]TDSheet!$A:$S,19,0)</f>
        <v>1545.2</v>
      </c>
      <c r="AA53" s="15">
        <f>VLOOKUP(A:A,[3]TDSheet!$A:$D,4,0)</f>
        <v>3346</v>
      </c>
      <c r="AB53" s="15" t="str">
        <f>VLOOKUP(A:A,[1]TDSheet!$A:$AB,28,0)</f>
        <v>м1800</v>
      </c>
      <c r="AC53" s="15">
        <f>VLOOKUP(A:A,[1]TDSheet!$A:$AC,29,0)</f>
        <v>0</v>
      </c>
      <c r="AD53" s="15">
        <f t="shared" si="10"/>
        <v>1520</v>
      </c>
      <c r="AE53" s="15"/>
      <c r="AF53" s="15"/>
      <c r="AG53" s="15"/>
    </row>
    <row r="54" spans="1:33" s="1" customFormat="1" ht="11.1" customHeight="1" outlineLevel="1" x14ac:dyDescent="0.2">
      <c r="A54" s="7" t="s">
        <v>56</v>
      </c>
      <c r="B54" s="7" t="s">
        <v>8</v>
      </c>
      <c r="C54" s="8">
        <v>888</v>
      </c>
      <c r="D54" s="8">
        <v>3206</v>
      </c>
      <c r="E54" s="8">
        <v>2622</v>
      </c>
      <c r="F54" s="8">
        <v>1419</v>
      </c>
      <c r="G54" s="1">
        <f>VLOOKUP(A:A,[1]TDSheet!$A:$G,7,0)</f>
        <v>0.4</v>
      </c>
      <c r="H54" s="1">
        <f>VLOOKUP(A:A,[1]TDSheet!$A:$H,8,0)</f>
        <v>60</v>
      </c>
      <c r="I54" s="15">
        <f>VLOOKUP(A:A,[2]TDSheet!$A:$F,6,0)</f>
        <v>2677</v>
      </c>
      <c r="J54" s="15">
        <f t="shared" si="6"/>
        <v>-55</v>
      </c>
      <c r="K54" s="15">
        <f>VLOOKUP(A:A,[1]TDSheet!$A:$O,15,0)</f>
        <v>1200</v>
      </c>
      <c r="L54" s="15">
        <f>VLOOKUP(A:A,[1]TDSheet!$A:$P,16,0)</f>
        <v>0</v>
      </c>
      <c r="M54" s="15">
        <f>VLOOKUP(A:A,[1]TDSheet!$A:$Q,17,0)</f>
        <v>0</v>
      </c>
      <c r="N54" s="15"/>
      <c r="O54" s="15"/>
      <c r="P54" s="15"/>
      <c r="Q54" s="15"/>
      <c r="R54" s="15"/>
      <c r="S54" s="15">
        <f t="shared" si="7"/>
        <v>524.4</v>
      </c>
      <c r="T54" s="17">
        <v>1400</v>
      </c>
      <c r="U54" s="18">
        <f t="shared" si="8"/>
        <v>7.6639969488939741</v>
      </c>
      <c r="V54" s="15">
        <f t="shared" si="9"/>
        <v>2.7059496567505721</v>
      </c>
      <c r="W54" s="15"/>
      <c r="X54" s="15"/>
      <c r="Y54" s="15">
        <f>VLOOKUP(A:A,[1]TDSheet!$A:$Z,26,0)</f>
        <v>379.4</v>
      </c>
      <c r="Z54" s="15">
        <f>VLOOKUP(A:A,[1]TDSheet!$A:$S,19,0)</f>
        <v>493.4</v>
      </c>
      <c r="AA54" s="15">
        <f>VLOOKUP(A:A,[3]TDSheet!$A:$D,4,0)</f>
        <v>1027</v>
      </c>
      <c r="AB54" s="15">
        <f>VLOOKUP(A:A,[1]TDSheet!$A:$AB,28,0)</f>
        <v>0</v>
      </c>
      <c r="AC54" s="15" t="e">
        <f>VLOOKUP(A:A,[1]TDSheet!$A:$AC,29,0)</f>
        <v>#N/A</v>
      </c>
      <c r="AD54" s="15">
        <f t="shared" si="10"/>
        <v>560</v>
      </c>
      <c r="AE54" s="15"/>
      <c r="AF54" s="15"/>
      <c r="AG54" s="15"/>
    </row>
    <row r="55" spans="1:33" s="1" customFormat="1" ht="11.1" customHeight="1" outlineLevel="1" x14ac:dyDescent="0.2">
      <c r="A55" s="7" t="s">
        <v>57</v>
      </c>
      <c r="B55" s="7" t="s">
        <v>8</v>
      </c>
      <c r="C55" s="8">
        <v>2930</v>
      </c>
      <c r="D55" s="8">
        <v>5468</v>
      </c>
      <c r="E55" s="8">
        <v>5739</v>
      </c>
      <c r="F55" s="8">
        <v>2579</v>
      </c>
      <c r="G55" s="1">
        <f>VLOOKUP(A:A,[1]TDSheet!$A:$G,7,0)</f>
        <v>0.4</v>
      </c>
      <c r="H55" s="1">
        <f>VLOOKUP(A:A,[1]TDSheet!$A:$H,8,0)</f>
        <v>60</v>
      </c>
      <c r="I55" s="15">
        <f>VLOOKUP(A:A,[2]TDSheet!$A:$F,6,0)</f>
        <v>5795</v>
      </c>
      <c r="J55" s="15">
        <f t="shared" si="6"/>
        <v>-56</v>
      </c>
      <c r="K55" s="15">
        <f>VLOOKUP(A:A,[1]TDSheet!$A:$O,15,0)</f>
        <v>3200</v>
      </c>
      <c r="L55" s="15">
        <f>VLOOKUP(A:A,[1]TDSheet!$A:$P,16,0)</f>
        <v>0</v>
      </c>
      <c r="M55" s="15">
        <f>VLOOKUP(A:A,[1]TDSheet!$A:$Q,17,0)</f>
        <v>0</v>
      </c>
      <c r="N55" s="15"/>
      <c r="O55" s="15"/>
      <c r="P55" s="15"/>
      <c r="Q55" s="15"/>
      <c r="R55" s="15"/>
      <c r="S55" s="15">
        <f t="shared" si="7"/>
        <v>1147.8</v>
      </c>
      <c r="T55" s="17">
        <v>3400</v>
      </c>
      <c r="U55" s="18">
        <f t="shared" si="8"/>
        <v>7.9970378114654128</v>
      </c>
      <c r="V55" s="15">
        <f t="shared" si="9"/>
        <v>2.2469071266771214</v>
      </c>
      <c r="W55" s="15"/>
      <c r="X55" s="15"/>
      <c r="Y55" s="15">
        <f>VLOOKUP(A:A,[1]TDSheet!$A:$Z,26,0)</f>
        <v>812</v>
      </c>
      <c r="Z55" s="15">
        <f>VLOOKUP(A:A,[1]TDSheet!$A:$S,19,0)</f>
        <v>978.4</v>
      </c>
      <c r="AA55" s="15">
        <f>VLOOKUP(A:A,[3]TDSheet!$A:$D,4,0)</f>
        <v>2219</v>
      </c>
      <c r="AB55" s="15" t="str">
        <f>VLOOKUP(A:A,[1]TDSheet!$A:$AB,28,0)</f>
        <v>м1000</v>
      </c>
      <c r="AC55" s="15" t="e">
        <f>VLOOKUP(A:A,[1]TDSheet!$A:$AC,29,0)</f>
        <v>#N/A</v>
      </c>
      <c r="AD55" s="15">
        <f t="shared" si="10"/>
        <v>1360</v>
      </c>
      <c r="AE55" s="15"/>
      <c r="AF55" s="15"/>
      <c r="AG55" s="15"/>
    </row>
    <row r="56" spans="1:33" s="1" customFormat="1" ht="11.1" customHeight="1" outlineLevel="1" x14ac:dyDescent="0.2">
      <c r="A56" s="7" t="s">
        <v>58</v>
      </c>
      <c r="B56" s="7" t="s">
        <v>8</v>
      </c>
      <c r="C56" s="8">
        <v>1202</v>
      </c>
      <c r="D56" s="8">
        <v>1829</v>
      </c>
      <c r="E56" s="8">
        <v>2100</v>
      </c>
      <c r="F56" s="8">
        <v>882</v>
      </c>
      <c r="G56" s="1">
        <f>VLOOKUP(A:A,[1]TDSheet!$A:$G,7,0)</f>
        <v>0.35</v>
      </c>
      <c r="H56" s="1">
        <f>VLOOKUP(A:A,[1]TDSheet!$A:$H,8,0)</f>
        <v>60</v>
      </c>
      <c r="I56" s="15">
        <f>VLOOKUP(A:A,[2]TDSheet!$A:$F,6,0)</f>
        <v>2134</v>
      </c>
      <c r="J56" s="15">
        <f t="shared" si="6"/>
        <v>-34</v>
      </c>
      <c r="K56" s="15">
        <f>VLOOKUP(A:A,[1]TDSheet!$A:$O,15,0)</f>
        <v>800</v>
      </c>
      <c r="L56" s="15">
        <f>VLOOKUP(A:A,[1]TDSheet!$A:$P,16,0)</f>
        <v>0</v>
      </c>
      <c r="M56" s="15">
        <f>VLOOKUP(A:A,[1]TDSheet!$A:$Q,17,0)</f>
        <v>0</v>
      </c>
      <c r="N56" s="15"/>
      <c r="O56" s="15"/>
      <c r="P56" s="15"/>
      <c r="Q56" s="15"/>
      <c r="R56" s="15"/>
      <c r="S56" s="15">
        <f t="shared" si="7"/>
        <v>420</v>
      </c>
      <c r="T56" s="17">
        <v>1000</v>
      </c>
      <c r="U56" s="18">
        <f t="shared" si="8"/>
        <v>6.3857142857142861</v>
      </c>
      <c r="V56" s="15">
        <f t="shared" si="9"/>
        <v>2.1</v>
      </c>
      <c r="W56" s="15"/>
      <c r="X56" s="15"/>
      <c r="Y56" s="15">
        <f>VLOOKUP(A:A,[1]TDSheet!$A:$Z,26,0)</f>
        <v>302.60000000000002</v>
      </c>
      <c r="Z56" s="15">
        <f>VLOOKUP(A:A,[1]TDSheet!$A:$S,19,0)</f>
        <v>333.6</v>
      </c>
      <c r="AA56" s="15">
        <f>VLOOKUP(A:A,[3]TDSheet!$A:$D,4,0)</f>
        <v>902</v>
      </c>
      <c r="AB56" s="15" t="str">
        <f>VLOOKUP(A:A,[1]TDSheet!$A:$AB,28,0)</f>
        <v>костик</v>
      </c>
      <c r="AC56" s="15" t="e">
        <f>VLOOKUP(A:A,[1]TDSheet!$A:$AC,29,0)</f>
        <v>#N/A</v>
      </c>
      <c r="AD56" s="15">
        <f t="shared" si="10"/>
        <v>350</v>
      </c>
      <c r="AE56" s="15"/>
      <c r="AF56" s="15"/>
      <c r="AG56" s="15"/>
    </row>
    <row r="57" spans="1:33" s="1" customFormat="1" ht="11.1" customHeight="1" outlineLevel="1" x14ac:dyDescent="0.2">
      <c r="A57" s="7" t="s">
        <v>59</v>
      </c>
      <c r="B57" s="7" t="s">
        <v>8</v>
      </c>
      <c r="C57" s="8">
        <v>140</v>
      </c>
      <c r="D57" s="8">
        <v>730</v>
      </c>
      <c r="E57" s="8">
        <v>438</v>
      </c>
      <c r="F57" s="8">
        <v>415</v>
      </c>
      <c r="G57" s="1">
        <f>VLOOKUP(A:A,[1]TDSheet!$A:$G,7,0)</f>
        <v>0.3</v>
      </c>
      <c r="H57" s="1">
        <f>VLOOKUP(A:A,[1]TDSheet!$A:$H,8,0)</f>
        <v>45</v>
      </c>
      <c r="I57" s="15">
        <f>VLOOKUP(A:A,[2]TDSheet!$A:$F,6,0)</f>
        <v>461</v>
      </c>
      <c r="J57" s="15">
        <f t="shared" si="6"/>
        <v>-23</v>
      </c>
      <c r="K57" s="15">
        <f>VLOOKUP(A:A,[1]TDSheet!$A:$O,15,0)</f>
        <v>0</v>
      </c>
      <c r="L57" s="15">
        <f>VLOOKUP(A:A,[1]TDSheet!$A:$P,16,0)</f>
        <v>0</v>
      </c>
      <c r="M57" s="15">
        <f>VLOOKUP(A:A,[1]TDSheet!$A:$Q,17,0)</f>
        <v>0</v>
      </c>
      <c r="N57" s="15"/>
      <c r="O57" s="15"/>
      <c r="P57" s="15"/>
      <c r="Q57" s="15"/>
      <c r="R57" s="15"/>
      <c r="S57" s="15">
        <f t="shared" si="7"/>
        <v>87.6</v>
      </c>
      <c r="T57" s="17">
        <v>120</v>
      </c>
      <c r="U57" s="18">
        <f t="shared" si="8"/>
        <v>6.1073059360730602</v>
      </c>
      <c r="V57" s="15">
        <f t="shared" si="9"/>
        <v>4.7374429223744299</v>
      </c>
      <c r="W57" s="15"/>
      <c r="X57" s="15"/>
      <c r="Y57" s="15">
        <f>VLOOKUP(A:A,[1]TDSheet!$A:$Z,26,0)</f>
        <v>90.6</v>
      </c>
      <c r="Z57" s="15">
        <f>VLOOKUP(A:A,[1]TDSheet!$A:$S,19,0)</f>
        <v>72.8</v>
      </c>
      <c r="AA57" s="15">
        <f>VLOOKUP(A:A,[3]TDSheet!$A:$D,4,0)</f>
        <v>165</v>
      </c>
      <c r="AB57" s="15" t="str">
        <f>VLOOKUP(A:A,[1]TDSheet!$A:$AB,28,0)</f>
        <v>м160</v>
      </c>
      <c r="AC57" s="15" t="e">
        <f>VLOOKUP(A:A,[1]TDSheet!$A:$AC,29,0)</f>
        <v>#N/A</v>
      </c>
      <c r="AD57" s="15">
        <f t="shared" si="10"/>
        <v>36</v>
      </c>
      <c r="AE57" s="15"/>
      <c r="AF57" s="15"/>
      <c r="AG57" s="15"/>
    </row>
    <row r="58" spans="1:33" s="1" customFormat="1" ht="11.1" customHeight="1" outlineLevel="1" x14ac:dyDescent="0.2">
      <c r="A58" s="7" t="s">
        <v>60</v>
      </c>
      <c r="B58" s="7" t="s">
        <v>8</v>
      </c>
      <c r="C58" s="8">
        <v>816</v>
      </c>
      <c r="D58" s="8">
        <v>1554</v>
      </c>
      <c r="E58" s="8">
        <v>1355</v>
      </c>
      <c r="F58" s="8">
        <v>309</v>
      </c>
      <c r="G58" s="1">
        <f>VLOOKUP(A:A,[1]TDSheet!$A:$G,7,0)</f>
        <v>0.1</v>
      </c>
      <c r="H58" s="1">
        <f>VLOOKUP(A:A,[1]TDSheet!$A:$H,8,0)</f>
        <v>60</v>
      </c>
      <c r="I58" s="15">
        <f>VLOOKUP(A:A,[2]TDSheet!$A:$F,6,0)</f>
        <v>1429</v>
      </c>
      <c r="J58" s="15">
        <f t="shared" si="6"/>
        <v>-74</v>
      </c>
      <c r="K58" s="15">
        <f>VLOOKUP(A:A,[1]TDSheet!$A:$O,15,0)</f>
        <v>700</v>
      </c>
      <c r="L58" s="15">
        <f>VLOOKUP(A:A,[1]TDSheet!$A:$P,16,0)</f>
        <v>0</v>
      </c>
      <c r="M58" s="15">
        <f>VLOOKUP(A:A,[1]TDSheet!$A:$Q,17,0)</f>
        <v>0</v>
      </c>
      <c r="N58" s="15"/>
      <c r="O58" s="15"/>
      <c r="P58" s="15"/>
      <c r="Q58" s="15"/>
      <c r="R58" s="15"/>
      <c r="S58" s="15">
        <f t="shared" si="7"/>
        <v>271</v>
      </c>
      <c r="T58" s="17">
        <v>700</v>
      </c>
      <c r="U58" s="18">
        <f t="shared" si="8"/>
        <v>6.3062730627306269</v>
      </c>
      <c r="V58" s="15">
        <f t="shared" si="9"/>
        <v>1.1402214022140222</v>
      </c>
      <c r="W58" s="15"/>
      <c r="X58" s="15"/>
      <c r="Y58" s="15">
        <f>VLOOKUP(A:A,[1]TDSheet!$A:$Z,26,0)</f>
        <v>191.4</v>
      </c>
      <c r="Z58" s="15">
        <f>VLOOKUP(A:A,[1]TDSheet!$A:$S,19,0)</f>
        <v>229.2</v>
      </c>
      <c r="AA58" s="15">
        <f>VLOOKUP(A:A,[3]TDSheet!$A:$D,4,0)</f>
        <v>391</v>
      </c>
      <c r="AB58" s="15" t="str">
        <f>VLOOKUP(A:A,[1]TDSheet!$A:$AB,28,0)</f>
        <v>костик</v>
      </c>
      <c r="AC58" s="15" t="e">
        <f>VLOOKUP(A:A,[1]TDSheet!$A:$AC,29,0)</f>
        <v>#N/A</v>
      </c>
      <c r="AD58" s="15">
        <f t="shared" si="10"/>
        <v>70</v>
      </c>
      <c r="AE58" s="15"/>
      <c r="AF58" s="15"/>
      <c r="AG58" s="15"/>
    </row>
    <row r="59" spans="1:33" s="1" customFormat="1" ht="11.1" customHeight="1" outlineLevel="1" x14ac:dyDescent="0.2">
      <c r="A59" s="7" t="s">
        <v>61</v>
      </c>
      <c r="B59" s="7" t="s">
        <v>8</v>
      </c>
      <c r="C59" s="8">
        <v>487</v>
      </c>
      <c r="D59" s="8">
        <v>1031</v>
      </c>
      <c r="E59" s="8">
        <v>1075</v>
      </c>
      <c r="F59" s="8">
        <v>402</v>
      </c>
      <c r="G59" s="1">
        <f>VLOOKUP(A:A,[1]TDSheet!$A:$G,7,0)</f>
        <v>0.1</v>
      </c>
      <c r="H59" s="1">
        <f>VLOOKUP(A:A,[1]TDSheet!$A:$H,8,0)</f>
        <v>60</v>
      </c>
      <c r="I59" s="15">
        <f>VLOOKUP(A:A,[2]TDSheet!$A:$F,6,0)</f>
        <v>1119</v>
      </c>
      <c r="J59" s="15">
        <f t="shared" si="6"/>
        <v>-44</v>
      </c>
      <c r="K59" s="15">
        <f>VLOOKUP(A:A,[1]TDSheet!$A:$O,15,0)</f>
        <v>560</v>
      </c>
      <c r="L59" s="15">
        <f>VLOOKUP(A:A,[1]TDSheet!$A:$P,16,0)</f>
        <v>0</v>
      </c>
      <c r="M59" s="15">
        <f>VLOOKUP(A:A,[1]TDSheet!$A:$Q,17,0)</f>
        <v>0</v>
      </c>
      <c r="N59" s="15"/>
      <c r="O59" s="15"/>
      <c r="P59" s="15"/>
      <c r="Q59" s="15"/>
      <c r="R59" s="15"/>
      <c r="S59" s="15">
        <f t="shared" si="7"/>
        <v>215</v>
      </c>
      <c r="T59" s="17">
        <v>420</v>
      </c>
      <c r="U59" s="18">
        <f t="shared" si="8"/>
        <v>6.4279069767441861</v>
      </c>
      <c r="V59" s="15">
        <f t="shared" si="9"/>
        <v>1.8697674418604651</v>
      </c>
      <c r="W59" s="15"/>
      <c r="X59" s="15"/>
      <c r="Y59" s="15">
        <f>VLOOKUP(A:A,[1]TDSheet!$A:$Z,26,0)</f>
        <v>147</v>
      </c>
      <c r="Z59" s="15">
        <f>VLOOKUP(A:A,[1]TDSheet!$A:$S,19,0)</f>
        <v>169</v>
      </c>
      <c r="AA59" s="15">
        <f>VLOOKUP(A:A,[3]TDSheet!$A:$D,4,0)</f>
        <v>374</v>
      </c>
      <c r="AB59" s="15" t="str">
        <f>VLOOKUP(A:A,[1]TDSheet!$A:$AB,28,0)</f>
        <v>костик</v>
      </c>
      <c r="AC59" s="15" t="e">
        <f>VLOOKUP(A:A,[1]TDSheet!$A:$AC,29,0)</f>
        <v>#N/A</v>
      </c>
      <c r="AD59" s="15">
        <f t="shared" si="10"/>
        <v>42</v>
      </c>
      <c r="AE59" s="15"/>
      <c r="AF59" s="15"/>
      <c r="AG59" s="15"/>
    </row>
    <row r="60" spans="1:33" s="1" customFormat="1" ht="11.1" customHeight="1" outlineLevel="1" x14ac:dyDescent="0.2">
      <c r="A60" s="7" t="s">
        <v>62</v>
      </c>
      <c r="B60" s="7" t="s">
        <v>8</v>
      </c>
      <c r="C60" s="8">
        <v>137</v>
      </c>
      <c r="D60" s="8">
        <v>367</v>
      </c>
      <c r="E60" s="8">
        <v>300</v>
      </c>
      <c r="F60" s="8">
        <v>199</v>
      </c>
      <c r="G60" s="1">
        <f>VLOOKUP(A:A,[1]TDSheet!$A:$G,7,0)</f>
        <v>0.4</v>
      </c>
      <c r="H60" s="1">
        <f>VLOOKUP(A:A,[1]TDSheet!$A:$H,8,0)</f>
        <v>30</v>
      </c>
      <c r="I60" s="15">
        <f>VLOOKUP(A:A,[2]TDSheet!$A:$F,6,0)</f>
        <v>305</v>
      </c>
      <c r="J60" s="15">
        <f t="shared" si="6"/>
        <v>-5</v>
      </c>
      <c r="K60" s="15">
        <f>VLOOKUP(A:A,[1]TDSheet!$A:$O,15,0)</f>
        <v>150</v>
      </c>
      <c r="L60" s="15">
        <f>VLOOKUP(A:A,[1]TDSheet!$A:$P,16,0)</f>
        <v>0</v>
      </c>
      <c r="M60" s="15">
        <f>VLOOKUP(A:A,[1]TDSheet!$A:$Q,17,0)</f>
        <v>0</v>
      </c>
      <c r="N60" s="15"/>
      <c r="O60" s="15"/>
      <c r="P60" s="15"/>
      <c r="Q60" s="15"/>
      <c r="R60" s="15"/>
      <c r="S60" s="15">
        <f t="shared" si="7"/>
        <v>60</v>
      </c>
      <c r="T60" s="17"/>
      <c r="U60" s="18">
        <f t="shared" si="8"/>
        <v>5.8166666666666664</v>
      </c>
      <c r="V60" s="15">
        <f t="shared" si="9"/>
        <v>3.3166666666666669</v>
      </c>
      <c r="W60" s="15"/>
      <c r="X60" s="15"/>
      <c r="Y60" s="15">
        <f>VLOOKUP(A:A,[1]TDSheet!$A:$Z,26,0)</f>
        <v>62.6</v>
      </c>
      <c r="Z60" s="15">
        <f>VLOOKUP(A:A,[1]TDSheet!$A:$S,19,0)</f>
        <v>62.8</v>
      </c>
      <c r="AA60" s="15">
        <f>VLOOKUP(A:A,[3]TDSheet!$A:$D,4,0)</f>
        <v>77</v>
      </c>
      <c r="AB60" s="15" t="str">
        <f>VLOOKUP(A:A,[1]TDSheet!$A:$AB,28,0)</f>
        <v>костик</v>
      </c>
      <c r="AC60" s="15" t="e">
        <f>VLOOKUP(A:A,[1]TDSheet!$A:$AC,29,0)</f>
        <v>#N/A</v>
      </c>
      <c r="AD60" s="15">
        <f t="shared" si="10"/>
        <v>0</v>
      </c>
      <c r="AE60" s="15"/>
      <c r="AF60" s="15"/>
      <c r="AG60" s="15"/>
    </row>
    <row r="61" spans="1:33" s="1" customFormat="1" ht="11.1" customHeight="1" outlineLevel="1" x14ac:dyDescent="0.2">
      <c r="A61" s="7" t="s">
        <v>63</v>
      </c>
      <c r="B61" s="7" t="s">
        <v>9</v>
      </c>
      <c r="C61" s="8">
        <v>203.46899999999999</v>
      </c>
      <c r="D61" s="8">
        <v>563.10199999999998</v>
      </c>
      <c r="E61" s="8">
        <v>428.97800000000001</v>
      </c>
      <c r="F61" s="8">
        <v>330.67700000000002</v>
      </c>
      <c r="G61" s="1">
        <f>VLOOKUP(A:A,[1]TDSheet!$A:$G,7,0)</f>
        <v>1</v>
      </c>
      <c r="H61" s="1">
        <f>VLOOKUP(A:A,[1]TDSheet!$A:$H,8,0)</f>
        <v>45</v>
      </c>
      <c r="I61" s="15">
        <f>VLOOKUP(A:A,[2]TDSheet!$A:$F,6,0)</f>
        <v>439.06299999999999</v>
      </c>
      <c r="J61" s="15">
        <f t="shared" si="6"/>
        <v>-10.08499999999998</v>
      </c>
      <c r="K61" s="15">
        <f>VLOOKUP(A:A,[1]TDSheet!$A:$O,15,0)</f>
        <v>150</v>
      </c>
      <c r="L61" s="15">
        <f>VLOOKUP(A:A,[1]TDSheet!$A:$P,16,0)</f>
        <v>0</v>
      </c>
      <c r="M61" s="15">
        <f>VLOOKUP(A:A,[1]TDSheet!$A:$Q,17,0)</f>
        <v>0</v>
      </c>
      <c r="N61" s="15"/>
      <c r="O61" s="15"/>
      <c r="P61" s="15"/>
      <c r="Q61" s="15"/>
      <c r="R61" s="15"/>
      <c r="S61" s="15">
        <f t="shared" si="7"/>
        <v>85.795600000000007</v>
      </c>
      <c r="T61" s="17">
        <v>50</v>
      </c>
      <c r="U61" s="18">
        <f t="shared" si="8"/>
        <v>6.1853638181911421</v>
      </c>
      <c r="V61" s="15">
        <f t="shared" si="9"/>
        <v>3.8542419424772367</v>
      </c>
      <c r="W61" s="15"/>
      <c r="X61" s="15"/>
      <c r="Y61" s="15">
        <f>VLOOKUP(A:A,[1]TDSheet!$A:$Z,26,0)</f>
        <v>86.634600000000006</v>
      </c>
      <c r="Z61" s="15">
        <f>VLOOKUP(A:A,[1]TDSheet!$A:$S,19,0)</f>
        <v>88.052400000000006</v>
      </c>
      <c r="AA61" s="15">
        <f>VLOOKUP(A:A,[3]TDSheet!$A:$D,4,0)</f>
        <v>114.676</v>
      </c>
      <c r="AB61" s="15" t="e">
        <f>VLOOKUP(A:A,[1]TDSheet!$A:$AB,28,0)</f>
        <v>#N/A</v>
      </c>
      <c r="AC61" s="15" t="e">
        <f>VLOOKUP(A:A,[1]TDSheet!$A:$AC,29,0)</f>
        <v>#N/A</v>
      </c>
      <c r="AD61" s="15">
        <f t="shared" si="10"/>
        <v>50</v>
      </c>
      <c r="AE61" s="15"/>
      <c r="AF61" s="15"/>
      <c r="AG61" s="15"/>
    </row>
    <row r="62" spans="1:33" s="1" customFormat="1" ht="11.1" customHeight="1" outlineLevel="1" x14ac:dyDescent="0.2">
      <c r="A62" s="7" t="s">
        <v>64</v>
      </c>
      <c r="B62" s="7" t="s">
        <v>8</v>
      </c>
      <c r="C62" s="8">
        <v>379</v>
      </c>
      <c r="D62" s="8">
        <v>1051</v>
      </c>
      <c r="E62" s="8">
        <v>697</v>
      </c>
      <c r="F62" s="8">
        <v>633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870</v>
      </c>
      <c r="J62" s="15">
        <f t="shared" si="6"/>
        <v>-173</v>
      </c>
      <c r="K62" s="15">
        <f>VLOOKUP(A:A,[1]TDSheet!$A:$O,15,0)</f>
        <v>600</v>
      </c>
      <c r="L62" s="15">
        <f>VLOOKUP(A:A,[1]TDSheet!$A:$P,16,0)</f>
        <v>0</v>
      </c>
      <c r="M62" s="15">
        <f>VLOOKUP(A:A,[1]TDSheet!$A:$Q,17,0)</f>
        <v>0</v>
      </c>
      <c r="N62" s="15"/>
      <c r="O62" s="15"/>
      <c r="P62" s="15"/>
      <c r="Q62" s="15"/>
      <c r="R62" s="15"/>
      <c r="S62" s="15">
        <f t="shared" si="7"/>
        <v>139.4</v>
      </c>
      <c r="T62" s="17">
        <v>200</v>
      </c>
      <c r="U62" s="18">
        <f t="shared" si="8"/>
        <v>10.279770444763271</v>
      </c>
      <c r="V62" s="15">
        <f t="shared" si="9"/>
        <v>4.5408895265423244</v>
      </c>
      <c r="W62" s="15"/>
      <c r="X62" s="15"/>
      <c r="Y62" s="15">
        <f>VLOOKUP(A:A,[1]TDSheet!$A:$Z,26,0)</f>
        <v>151.19999999999999</v>
      </c>
      <c r="Z62" s="15">
        <f>VLOOKUP(A:A,[1]TDSheet!$A:$S,19,0)</f>
        <v>170</v>
      </c>
      <c r="AA62" s="15">
        <f>VLOOKUP(A:A,[3]TDSheet!$A:$D,4,0)</f>
        <v>215</v>
      </c>
      <c r="AB62" s="15" t="str">
        <f>VLOOKUP(A:A,[1]TDSheet!$A:$AB,28,0)</f>
        <v>костик</v>
      </c>
      <c r="AC62" s="15" t="e">
        <f>VLOOKUP(A:A,[1]TDSheet!$A:$AC,29,0)</f>
        <v>#N/A</v>
      </c>
      <c r="AD62" s="15">
        <f t="shared" si="10"/>
        <v>56.000000000000007</v>
      </c>
      <c r="AE62" s="15"/>
      <c r="AF62" s="15"/>
      <c r="AG62" s="15"/>
    </row>
    <row r="63" spans="1:33" s="1" customFormat="1" ht="11.1" customHeight="1" outlineLevel="1" x14ac:dyDescent="0.2">
      <c r="A63" s="7" t="s">
        <v>65</v>
      </c>
      <c r="B63" s="7" t="s">
        <v>9</v>
      </c>
      <c r="C63" s="8">
        <v>66.061000000000007</v>
      </c>
      <c r="D63" s="8">
        <v>37.064</v>
      </c>
      <c r="E63" s="8">
        <v>61.743000000000002</v>
      </c>
      <c r="F63" s="8">
        <v>41.381999999999998</v>
      </c>
      <c r="G63" s="1">
        <f>VLOOKUP(A:A,[1]TDSheet!$A:$G,7,0)</f>
        <v>1</v>
      </c>
      <c r="H63" s="1">
        <f>VLOOKUP(A:A,[1]TDSheet!$A:$H,8,0)</f>
        <v>45</v>
      </c>
      <c r="I63" s="15">
        <f>VLOOKUP(A:A,[2]TDSheet!$A:$F,6,0)</f>
        <v>56</v>
      </c>
      <c r="J63" s="15">
        <f t="shared" si="6"/>
        <v>5.7430000000000021</v>
      </c>
      <c r="K63" s="15">
        <f>VLOOKUP(A:A,[1]TDSheet!$A:$O,15,0)</f>
        <v>60</v>
      </c>
      <c r="L63" s="15">
        <f>VLOOKUP(A:A,[1]TDSheet!$A:$P,16,0)</f>
        <v>0</v>
      </c>
      <c r="M63" s="15">
        <f>VLOOKUP(A:A,[1]TDSheet!$A:$Q,17,0)</f>
        <v>0</v>
      </c>
      <c r="N63" s="15"/>
      <c r="O63" s="15"/>
      <c r="P63" s="15"/>
      <c r="Q63" s="15"/>
      <c r="R63" s="15"/>
      <c r="S63" s="15">
        <f t="shared" si="7"/>
        <v>12.348600000000001</v>
      </c>
      <c r="T63" s="17"/>
      <c r="U63" s="18">
        <f t="shared" si="8"/>
        <v>8.2099995141149602</v>
      </c>
      <c r="V63" s="15">
        <f t="shared" si="9"/>
        <v>3.3511491181186526</v>
      </c>
      <c r="W63" s="15"/>
      <c r="X63" s="15"/>
      <c r="Y63" s="15">
        <f>VLOOKUP(A:A,[1]TDSheet!$A:$Z,26,0)</f>
        <v>11.0276</v>
      </c>
      <c r="Z63" s="15">
        <f>VLOOKUP(A:A,[1]TDSheet!$A:$S,19,0)</f>
        <v>19.772399999999998</v>
      </c>
      <c r="AA63" s="15">
        <f>VLOOKUP(A:A,[3]TDSheet!$A:$D,4,0)</f>
        <v>1.004</v>
      </c>
      <c r="AB63" s="15" t="str">
        <f>VLOOKUP(A:A,[1]TDSheet!$A:$AB,28,0)</f>
        <v>магаз</v>
      </c>
      <c r="AC63" s="15" t="e">
        <f>VLOOKUP(A:A,[1]TDSheet!$A:$AC,29,0)</f>
        <v>#N/A</v>
      </c>
      <c r="AD63" s="15">
        <f t="shared" si="10"/>
        <v>0</v>
      </c>
      <c r="AE63" s="15"/>
      <c r="AF63" s="15"/>
      <c r="AG63" s="15"/>
    </row>
    <row r="64" spans="1:33" s="1" customFormat="1" ht="11.1" customHeight="1" outlineLevel="1" x14ac:dyDescent="0.2">
      <c r="A64" s="7" t="s">
        <v>66</v>
      </c>
      <c r="B64" s="7" t="s">
        <v>8</v>
      </c>
      <c r="C64" s="8">
        <v>49</v>
      </c>
      <c r="D64" s="8">
        <v>57</v>
      </c>
      <c r="E64" s="19">
        <v>156</v>
      </c>
      <c r="F64" s="19">
        <v>258</v>
      </c>
      <c r="G64" s="14">
        <f>VLOOKUP(A:A,[1]TDSheet!$A:$G,7,0)</f>
        <v>0.41</v>
      </c>
      <c r="H64" s="1">
        <f>VLOOKUP(A:A,[1]TDSheet!$A:$H,8,0)</f>
        <v>45</v>
      </c>
      <c r="I64" s="15">
        <f>VLOOKUP(A:A,[2]TDSheet!$A:$F,6,0)</f>
        <v>85</v>
      </c>
      <c r="J64" s="15">
        <f t="shared" si="6"/>
        <v>71</v>
      </c>
      <c r="K64" s="15">
        <f>VLOOKUP(A:A,[1]TDSheet!$A:$O,15,0)</f>
        <v>0</v>
      </c>
      <c r="L64" s="15">
        <f>VLOOKUP(A:A,[1]TDSheet!$A:$P,16,0)</f>
        <v>0</v>
      </c>
      <c r="M64" s="15">
        <f>VLOOKUP(A:A,[1]TDSheet!$A:$Q,17,0)</f>
        <v>0</v>
      </c>
      <c r="N64" s="15"/>
      <c r="O64" s="15"/>
      <c r="P64" s="15"/>
      <c r="Q64" s="15"/>
      <c r="R64" s="15"/>
      <c r="S64" s="15">
        <f t="shared" si="7"/>
        <v>31.2</v>
      </c>
      <c r="T64" s="17"/>
      <c r="U64" s="18">
        <f t="shared" si="8"/>
        <v>8.2692307692307701</v>
      </c>
      <c r="V64" s="15">
        <f t="shared" si="9"/>
        <v>8.2692307692307701</v>
      </c>
      <c r="W64" s="15"/>
      <c r="X64" s="15"/>
      <c r="Y64" s="15">
        <f>VLOOKUP(A:A,[1]TDSheet!$A:$Z,26,0)</f>
        <v>45.4</v>
      </c>
      <c r="Z64" s="15">
        <f>VLOOKUP(A:A,[1]TDSheet!$A:$S,19,0)</f>
        <v>35.6</v>
      </c>
      <c r="AA64" s="15">
        <f>VLOOKUP(A:A,[3]TDSheet!$A:$D,4,0)</f>
        <v>10</v>
      </c>
      <c r="AB64" s="15" t="str">
        <f>VLOOKUP(A:A,[1]TDSheet!$A:$AB,28,0)</f>
        <v>костик</v>
      </c>
      <c r="AC64" s="15" t="e">
        <f>VLOOKUP(A:A,[1]TDSheet!$A:$AC,29,0)</f>
        <v>#N/A</v>
      </c>
      <c r="AD64" s="15">
        <f t="shared" si="10"/>
        <v>0</v>
      </c>
      <c r="AE64" s="15"/>
      <c r="AF64" s="15"/>
      <c r="AG64" s="15"/>
    </row>
    <row r="65" spans="1:33" s="1" customFormat="1" ht="11.1" customHeight="1" outlineLevel="1" x14ac:dyDescent="0.2">
      <c r="A65" s="7" t="s">
        <v>67</v>
      </c>
      <c r="B65" s="7" t="s">
        <v>8</v>
      </c>
      <c r="C65" s="8">
        <v>283</v>
      </c>
      <c r="D65" s="8">
        <v>187</v>
      </c>
      <c r="E65" s="19">
        <v>398</v>
      </c>
      <c r="F65" s="19">
        <v>449</v>
      </c>
      <c r="G65" s="1">
        <f>VLOOKUP(A:A,[1]TDSheet!$A:$G,7,0)</f>
        <v>0.41</v>
      </c>
      <c r="H65" s="1">
        <f>VLOOKUP(A:A,[1]TDSheet!$A:$H,8,0)</f>
        <v>45</v>
      </c>
      <c r="I65" s="15">
        <f>VLOOKUP(A:A,[2]TDSheet!$A:$F,6,0)</f>
        <v>429</v>
      </c>
      <c r="J65" s="15">
        <f t="shared" si="6"/>
        <v>-31</v>
      </c>
      <c r="K65" s="15">
        <f>VLOOKUP(A:A,[1]TDSheet!$A:$O,15,0)</f>
        <v>100</v>
      </c>
      <c r="L65" s="15">
        <f>VLOOKUP(A:A,[1]TDSheet!$A:$P,16,0)</f>
        <v>0</v>
      </c>
      <c r="M65" s="15">
        <f>VLOOKUP(A:A,[1]TDSheet!$A:$Q,17,0)</f>
        <v>0</v>
      </c>
      <c r="N65" s="15"/>
      <c r="O65" s="15"/>
      <c r="P65" s="15"/>
      <c r="Q65" s="15"/>
      <c r="R65" s="15"/>
      <c r="S65" s="15">
        <f t="shared" si="7"/>
        <v>79.599999999999994</v>
      </c>
      <c r="T65" s="17"/>
      <c r="U65" s="18">
        <f t="shared" si="8"/>
        <v>6.8969849246231156</v>
      </c>
      <c r="V65" s="15">
        <f t="shared" si="9"/>
        <v>5.6407035175879399</v>
      </c>
      <c r="W65" s="15"/>
      <c r="X65" s="15"/>
      <c r="Y65" s="15">
        <f>VLOOKUP(A:A,[1]TDSheet!$A:$Z,26,0)</f>
        <v>100.2</v>
      </c>
      <c r="Z65" s="15">
        <f>VLOOKUP(A:A,[1]TDSheet!$A:$S,19,0)</f>
        <v>93.6</v>
      </c>
      <c r="AA65" s="15">
        <f>VLOOKUP(A:A,[3]TDSheet!$A:$D,4,0)</f>
        <v>89</v>
      </c>
      <c r="AB65" s="15" t="str">
        <f>VLOOKUP(A:A,[1]TDSheet!$A:$AB,28,0)</f>
        <v>магаз</v>
      </c>
      <c r="AC65" s="15" t="e">
        <f>VLOOKUP(A:A,[1]TDSheet!$A:$AC,29,0)</f>
        <v>#N/A</v>
      </c>
      <c r="AD65" s="15">
        <f t="shared" si="10"/>
        <v>0</v>
      </c>
      <c r="AE65" s="15"/>
      <c r="AF65" s="15"/>
      <c r="AG65" s="15"/>
    </row>
    <row r="66" spans="1:33" s="1" customFormat="1" ht="11.1" customHeight="1" outlineLevel="1" x14ac:dyDescent="0.2">
      <c r="A66" s="7" t="s">
        <v>68</v>
      </c>
      <c r="B66" s="7" t="s">
        <v>9</v>
      </c>
      <c r="C66" s="8">
        <v>49.832999999999998</v>
      </c>
      <c r="D66" s="8">
        <v>84.322000000000003</v>
      </c>
      <c r="E66" s="8">
        <v>44.45</v>
      </c>
      <c r="F66" s="8">
        <v>86.105000000000004</v>
      </c>
      <c r="G66" s="1">
        <f>VLOOKUP(A:A,[1]TDSheet!$A:$G,7,0)</f>
        <v>1</v>
      </c>
      <c r="H66" s="1">
        <f>VLOOKUP(A:A,[1]TDSheet!$A:$H,8,0)</f>
        <v>60</v>
      </c>
      <c r="I66" s="15">
        <f>VLOOKUP(A:A,[2]TDSheet!$A:$F,6,0)</f>
        <v>47.2</v>
      </c>
      <c r="J66" s="15">
        <f t="shared" si="6"/>
        <v>-2.75</v>
      </c>
      <c r="K66" s="15">
        <f>VLOOKUP(A:A,[1]TDSheet!$A:$O,15,0)</f>
        <v>0</v>
      </c>
      <c r="L66" s="15">
        <f>VLOOKUP(A:A,[1]TDSheet!$A:$P,16,0)</f>
        <v>0</v>
      </c>
      <c r="M66" s="15">
        <f>VLOOKUP(A:A,[1]TDSheet!$A:$Q,17,0)</f>
        <v>0</v>
      </c>
      <c r="N66" s="15"/>
      <c r="O66" s="15"/>
      <c r="P66" s="15"/>
      <c r="Q66" s="15"/>
      <c r="R66" s="15"/>
      <c r="S66" s="15">
        <f t="shared" si="7"/>
        <v>8.89</v>
      </c>
      <c r="T66" s="17"/>
      <c r="U66" s="18">
        <f t="shared" si="8"/>
        <v>9.6856017997750286</v>
      </c>
      <c r="V66" s="15">
        <f t="shared" si="9"/>
        <v>9.6856017997750286</v>
      </c>
      <c r="W66" s="15"/>
      <c r="X66" s="15"/>
      <c r="Y66" s="15">
        <f>VLOOKUP(A:A,[1]TDSheet!$A:$Z,26,0)</f>
        <v>9.4657999999999998</v>
      </c>
      <c r="Z66" s="15">
        <f>VLOOKUP(A:A,[1]TDSheet!$A:$S,19,0)</f>
        <v>9.145999999999999</v>
      </c>
      <c r="AA66" s="15">
        <f>VLOOKUP(A:A,[3]TDSheet!$A:$D,4,0)</f>
        <v>17.539000000000001</v>
      </c>
      <c r="AB66" s="15" t="str">
        <f>VLOOKUP(A:A,[1]TDSheet!$A:$AB,28,0)</f>
        <v>костик</v>
      </c>
      <c r="AC66" s="15" t="e">
        <f>VLOOKUP(A:A,[1]TDSheet!$A:$AC,29,0)</f>
        <v>#N/A</v>
      </c>
      <c r="AD66" s="15">
        <f t="shared" si="10"/>
        <v>0</v>
      </c>
      <c r="AE66" s="15"/>
      <c r="AF66" s="15"/>
      <c r="AG66" s="15"/>
    </row>
    <row r="67" spans="1:33" s="1" customFormat="1" ht="11.1" customHeight="1" outlineLevel="1" x14ac:dyDescent="0.2">
      <c r="A67" s="7" t="s">
        <v>69</v>
      </c>
      <c r="B67" s="7" t="s">
        <v>8</v>
      </c>
      <c r="C67" s="8">
        <v>161</v>
      </c>
      <c r="D67" s="8">
        <v>521</v>
      </c>
      <c r="E67" s="8">
        <v>206</v>
      </c>
      <c r="F67" s="8">
        <v>445</v>
      </c>
      <c r="G67" s="1">
        <f>VLOOKUP(A:A,[1]TDSheet!$A:$G,7,0)</f>
        <v>0.45</v>
      </c>
      <c r="H67" s="1">
        <f>VLOOKUP(A:A,[1]TDSheet!$A:$H,8,0)</f>
        <v>60</v>
      </c>
      <c r="I67" s="15">
        <f>VLOOKUP(A:A,[2]TDSheet!$A:$F,6,0)</f>
        <v>225</v>
      </c>
      <c r="J67" s="15">
        <f t="shared" si="6"/>
        <v>-19</v>
      </c>
      <c r="K67" s="15">
        <f>VLOOKUP(A:A,[1]TDSheet!$A:$O,15,0)</f>
        <v>80</v>
      </c>
      <c r="L67" s="15">
        <f>VLOOKUP(A:A,[1]TDSheet!$A:$P,16,0)</f>
        <v>0</v>
      </c>
      <c r="M67" s="15">
        <f>VLOOKUP(A:A,[1]TDSheet!$A:$Q,17,0)</f>
        <v>0</v>
      </c>
      <c r="N67" s="15"/>
      <c r="O67" s="15"/>
      <c r="P67" s="15"/>
      <c r="Q67" s="15"/>
      <c r="R67" s="15"/>
      <c r="S67" s="15">
        <f t="shared" si="7"/>
        <v>41.2</v>
      </c>
      <c r="T67" s="17"/>
      <c r="U67" s="18">
        <f t="shared" si="8"/>
        <v>12.742718446601941</v>
      </c>
      <c r="V67" s="15">
        <f t="shared" si="9"/>
        <v>10.800970873786406</v>
      </c>
      <c r="W67" s="15"/>
      <c r="X67" s="15"/>
      <c r="Y67" s="15">
        <f>VLOOKUP(A:A,[1]TDSheet!$A:$Z,26,0)</f>
        <v>46.6</v>
      </c>
      <c r="Z67" s="15">
        <f>VLOOKUP(A:A,[1]TDSheet!$A:$S,19,0)</f>
        <v>60.6</v>
      </c>
      <c r="AA67" s="15">
        <f>VLOOKUP(A:A,[3]TDSheet!$A:$D,4,0)</f>
        <v>35</v>
      </c>
      <c r="AB67" s="15" t="str">
        <f>VLOOKUP(A:A,[1]TDSheet!$A:$AB,28,0)</f>
        <v>магаз</v>
      </c>
      <c r="AC67" s="15" t="e">
        <f>VLOOKUP(A:A,[1]TDSheet!$A:$AC,29,0)</f>
        <v>#N/A</v>
      </c>
      <c r="AD67" s="15">
        <f t="shared" si="10"/>
        <v>0</v>
      </c>
      <c r="AE67" s="15"/>
      <c r="AF67" s="15"/>
      <c r="AG67" s="15"/>
    </row>
    <row r="68" spans="1:33" s="1" customFormat="1" ht="11.1" customHeight="1" outlineLevel="1" x14ac:dyDescent="0.2">
      <c r="A68" s="7" t="s">
        <v>70</v>
      </c>
      <c r="B68" s="7" t="s">
        <v>9</v>
      </c>
      <c r="C68" s="8">
        <v>81.367999999999995</v>
      </c>
      <c r="D68" s="8">
        <v>20.286999999999999</v>
      </c>
      <c r="E68" s="8">
        <v>63.628999999999998</v>
      </c>
      <c r="F68" s="8">
        <v>38.026000000000003</v>
      </c>
      <c r="G68" s="1">
        <f>VLOOKUP(A:A,[1]TDSheet!$A:$G,7,0)</f>
        <v>1</v>
      </c>
      <c r="H68" s="1">
        <f>VLOOKUP(A:A,[1]TDSheet!$A:$H,8,0)</f>
        <v>60</v>
      </c>
      <c r="I68" s="15">
        <f>VLOOKUP(A:A,[2]TDSheet!$A:$F,6,0)</f>
        <v>60.7</v>
      </c>
      <c r="J68" s="15">
        <f t="shared" si="6"/>
        <v>2.9289999999999949</v>
      </c>
      <c r="K68" s="15">
        <f>VLOOKUP(A:A,[1]TDSheet!$A:$O,15,0)</f>
        <v>60</v>
      </c>
      <c r="L68" s="15">
        <f>VLOOKUP(A:A,[1]TDSheet!$A:$P,16,0)</f>
        <v>0</v>
      </c>
      <c r="M68" s="15">
        <f>VLOOKUP(A:A,[1]TDSheet!$A:$Q,17,0)</f>
        <v>0</v>
      </c>
      <c r="N68" s="15"/>
      <c r="O68" s="15"/>
      <c r="P68" s="15"/>
      <c r="Q68" s="15"/>
      <c r="R68" s="15"/>
      <c r="S68" s="15">
        <f t="shared" si="7"/>
        <v>12.7258</v>
      </c>
      <c r="T68" s="17">
        <v>20</v>
      </c>
      <c r="U68" s="18">
        <f t="shared" si="8"/>
        <v>9.2745446258781392</v>
      </c>
      <c r="V68" s="15">
        <f t="shared" si="9"/>
        <v>2.9881029090509048</v>
      </c>
      <c r="W68" s="15"/>
      <c r="X68" s="15"/>
      <c r="Y68" s="15">
        <f>VLOOKUP(A:A,[1]TDSheet!$A:$Z,26,0)</f>
        <v>8.6611999999999991</v>
      </c>
      <c r="Z68" s="15">
        <f>VLOOKUP(A:A,[1]TDSheet!$A:$S,19,0)</f>
        <v>12.2014</v>
      </c>
      <c r="AA68" s="15">
        <f>VLOOKUP(A:A,[3]TDSheet!$A:$D,4,0)</f>
        <v>18.901</v>
      </c>
      <c r="AB68" s="15" t="str">
        <f>VLOOKUP(A:A,[1]TDSheet!$A:$AB,28,0)</f>
        <v>магаз</v>
      </c>
      <c r="AC68" s="15" t="e">
        <f>VLOOKUP(A:A,[1]TDSheet!$A:$AC,29,0)</f>
        <v>#N/A</v>
      </c>
      <c r="AD68" s="15">
        <f t="shared" si="10"/>
        <v>20</v>
      </c>
      <c r="AE68" s="15"/>
      <c r="AF68" s="15"/>
      <c r="AG68" s="15"/>
    </row>
    <row r="69" spans="1:33" s="1" customFormat="1" ht="11.1" customHeight="1" outlineLevel="1" x14ac:dyDescent="0.2">
      <c r="A69" s="7" t="s">
        <v>71</v>
      </c>
      <c r="B69" s="7" t="s">
        <v>8</v>
      </c>
      <c r="C69" s="8">
        <v>204</v>
      </c>
      <c r="D69" s="8">
        <v>371</v>
      </c>
      <c r="E69" s="8">
        <v>224</v>
      </c>
      <c r="F69" s="8">
        <v>301</v>
      </c>
      <c r="G69" s="1">
        <f>VLOOKUP(A:A,[1]TDSheet!$A:$G,7,0)</f>
        <v>0.45</v>
      </c>
      <c r="H69" s="1">
        <f>VLOOKUP(A:A,[1]TDSheet!$A:$H,8,0)</f>
        <v>60</v>
      </c>
      <c r="I69" s="15">
        <f>VLOOKUP(A:A,[2]TDSheet!$A:$F,6,0)</f>
        <v>311</v>
      </c>
      <c r="J69" s="15">
        <f t="shared" si="6"/>
        <v>-87</v>
      </c>
      <c r="K69" s="15">
        <f>VLOOKUP(A:A,[1]TDSheet!$A:$O,15,0)</f>
        <v>160</v>
      </c>
      <c r="L69" s="15">
        <f>VLOOKUP(A:A,[1]TDSheet!$A:$P,16,0)</f>
        <v>0</v>
      </c>
      <c r="M69" s="15">
        <f>VLOOKUP(A:A,[1]TDSheet!$A:$Q,17,0)</f>
        <v>0</v>
      </c>
      <c r="N69" s="15"/>
      <c r="O69" s="15"/>
      <c r="P69" s="15"/>
      <c r="Q69" s="15"/>
      <c r="R69" s="15"/>
      <c r="S69" s="15">
        <f t="shared" si="7"/>
        <v>44.8</v>
      </c>
      <c r="T69" s="17"/>
      <c r="U69" s="18">
        <f t="shared" si="8"/>
        <v>10.290178571428573</v>
      </c>
      <c r="V69" s="15">
        <f t="shared" si="9"/>
        <v>6.71875</v>
      </c>
      <c r="W69" s="15"/>
      <c r="X69" s="15"/>
      <c r="Y69" s="15">
        <f>VLOOKUP(A:A,[1]TDSheet!$A:$Z,26,0)</f>
        <v>49.2</v>
      </c>
      <c r="Z69" s="15">
        <f>VLOOKUP(A:A,[1]TDSheet!$A:$S,19,0)</f>
        <v>54</v>
      </c>
      <c r="AA69" s="15">
        <f>VLOOKUP(A:A,[3]TDSheet!$A:$D,4,0)</f>
        <v>45</v>
      </c>
      <c r="AB69" s="15" t="str">
        <f>VLOOKUP(A:A,[1]TDSheet!$A:$AB,28,0)</f>
        <v>магаз</v>
      </c>
      <c r="AC69" s="15" t="e">
        <f>VLOOKUP(A:A,[1]TDSheet!$A:$AC,29,0)</f>
        <v>#N/A</v>
      </c>
      <c r="AD69" s="15">
        <f t="shared" si="10"/>
        <v>0</v>
      </c>
      <c r="AE69" s="15"/>
      <c r="AF69" s="15"/>
      <c r="AG69" s="15"/>
    </row>
    <row r="70" spans="1:33" s="1" customFormat="1" ht="11.1" customHeight="1" outlineLevel="1" x14ac:dyDescent="0.2">
      <c r="A70" s="7" t="s">
        <v>72</v>
      </c>
      <c r="B70" s="7" t="s">
        <v>8</v>
      </c>
      <c r="C70" s="8">
        <v>67</v>
      </c>
      <c r="D70" s="8"/>
      <c r="E70" s="8">
        <v>25</v>
      </c>
      <c r="F70" s="8">
        <v>42</v>
      </c>
      <c r="G70" s="1">
        <f>VLOOKUP(A:A,[1]TDSheet!$A:$G,7,0)</f>
        <v>0.45</v>
      </c>
      <c r="H70" s="1">
        <f>VLOOKUP(A:A,[1]TDSheet!$A:$H,8,0)</f>
        <v>60</v>
      </c>
      <c r="I70" s="15">
        <f>VLOOKUP(A:A,[2]TDSheet!$A:$F,6,0)</f>
        <v>25</v>
      </c>
      <c r="J70" s="15">
        <f t="shared" si="6"/>
        <v>0</v>
      </c>
      <c r="K70" s="15">
        <f>VLOOKUP(A:A,[1]TDSheet!$A:$O,15,0)</f>
        <v>0</v>
      </c>
      <c r="L70" s="15">
        <f>VLOOKUP(A:A,[1]TDSheet!$A:$P,16,0)</f>
        <v>0</v>
      </c>
      <c r="M70" s="15">
        <f>VLOOKUP(A:A,[1]TDSheet!$A:$Q,17,0)</f>
        <v>0</v>
      </c>
      <c r="N70" s="15"/>
      <c r="O70" s="15"/>
      <c r="P70" s="15"/>
      <c r="Q70" s="15"/>
      <c r="R70" s="15"/>
      <c r="S70" s="15">
        <f t="shared" si="7"/>
        <v>5</v>
      </c>
      <c r="T70" s="17"/>
      <c r="U70" s="18">
        <f t="shared" si="8"/>
        <v>8.4</v>
      </c>
      <c r="V70" s="15">
        <f t="shared" si="9"/>
        <v>8.4</v>
      </c>
      <c r="W70" s="15"/>
      <c r="X70" s="15"/>
      <c r="Y70" s="15">
        <f>VLOOKUP(A:A,[1]TDSheet!$A:$Z,26,0)</f>
        <v>5.6</v>
      </c>
      <c r="Z70" s="15">
        <f>VLOOKUP(A:A,[1]TDSheet!$A:$S,19,0)</f>
        <v>1.6</v>
      </c>
      <c r="AA70" s="15">
        <f>VLOOKUP(A:A,[3]TDSheet!$A:$D,4,0)</f>
        <v>6</v>
      </c>
      <c r="AB70" s="15" t="str">
        <f>VLOOKUP(A:A,[1]TDSheet!$A:$AB,28,0)</f>
        <v>н6евыв</v>
      </c>
      <c r="AC70" s="15" t="e">
        <f>VLOOKUP(A:A,[1]TDSheet!$A:$AC,29,0)</f>
        <v>#N/A</v>
      </c>
      <c r="AD70" s="15">
        <f t="shared" si="10"/>
        <v>0</v>
      </c>
      <c r="AE70" s="15"/>
      <c r="AF70" s="15"/>
      <c r="AG70" s="15"/>
    </row>
    <row r="71" spans="1:33" s="1" customFormat="1" ht="11.1" customHeight="1" outlineLevel="1" x14ac:dyDescent="0.2">
      <c r="A71" s="7" t="s">
        <v>73</v>
      </c>
      <c r="B71" s="7" t="s">
        <v>9</v>
      </c>
      <c r="C71" s="8">
        <v>114.395</v>
      </c>
      <c r="D71" s="8">
        <v>139.79499999999999</v>
      </c>
      <c r="E71" s="8">
        <v>134.113</v>
      </c>
      <c r="F71" s="8">
        <v>120.077</v>
      </c>
      <c r="G71" s="1">
        <f>VLOOKUP(A:A,[1]TDSheet!$A:$G,7,0)</f>
        <v>1</v>
      </c>
      <c r="H71" s="1">
        <f>VLOOKUP(A:A,[1]TDSheet!$A:$H,8,0)</f>
        <v>45</v>
      </c>
      <c r="I71" s="15">
        <f>VLOOKUP(A:A,[2]TDSheet!$A:$F,6,0)</f>
        <v>129</v>
      </c>
      <c r="J71" s="15">
        <f t="shared" si="6"/>
        <v>5.1129999999999995</v>
      </c>
      <c r="K71" s="15">
        <f>VLOOKUP(A:A,[1]TDSheet!$A:$O,15,0)</f>
        <v>60</v>
      </c>
      <c r="L71" s="15">
        <f>VLOOKUP(A:A,[1]TDSheet!$A:$P,16,0)</f>
        <v>0</v>
      </c>
      <c r="M71" s="15">
        <f>VLOOKUP(A:A,[1]TDSheet!$A:$Q,17,0)</f>
        <v>0</v>
      </c>
      <c r="N71" s="15"/>
      <c r="O71" s="15"/>
      <c r="P71" s="15"/>
      <c r="Q71" s="15"/>
      <c r="R71" s="15"/>
      <c r="S71" s="15">
        <f t="shared" si="7"/>
        <v>26.822600000000001</v>
      </c>
      <c r="T71" s="17"/>
      <c r="U71" s="18">
        <f t="shared" si="8"/>
        <v>6.7136295511993609</v>
      </c>
      <c r="V71" s="15">
        <f t="shared" si="9"/>
        <v>4.4767099386338387</v>
      </c>
      <c r="W71" s="15"/>
      <c r="X71" s="15"/>
      <c r="Y71" s="15">
        <f>VLOOKUP(A:A,[1]TDSheet!$A:$Z,26,0)</f>
        <v>31.240400000000001</v>
      </c>
      <c r="Z71" s="15">
        <f>VLOOKUP(A:A,[1]TDSheet!$A:$S,19,0)</f>
        <v>30.715600000000002</v>
      </c>
      <c r="AA71" s="15">
        <f>VLOOKUP(A:A,[3]TDSheet!$A:$D,4,0)</f>
        <v>3.1659999999999999</v>
      </c>
      <c r="AB71" s="15" t="str">
        <f>VLOOKUP(A:A,[1]TDSheet!$A:$AB,28,0)</f>
        <v>к</v>
      </c>
      <c r="AC71" s="15" t="e">
        <f>VLOOKUP(A:A,[1]TDSheet!$A:$AC,29,0)</f>
        <v>#N/A</v>
      </c>
      <c r="AD71" s="15">
        <f t="shared" si="10"/>
        <v>0</v>
      </c>
      <c r="AE71" s="15"/>
      <c r="AF71" s="15"/>
      <c r="AG71" s="15"/>
    </row>
    <row r="72" spans="1:33" s="1" customFormat="1" ht="11.1" customHeight="1" outlineLevel="1" x14ac:dyDescent="0.2">
      <c r="A72" s="7" t="s">
        <v>74</v>
      </c>
      <c r="B72" s="7" t="s">
        <v>8</v>
      </c>
      <c r="C72" s="8">
        <v>195</v>
      </c>
      <c r="D72" s="8">
        <v>154</v>
      </c>
      <c r="E72" s="8">
        <v>98</v>
      </c>
      <c r="F72" s="8">
        <v>242</v>
      </c>
      <c r="G72" s="1">
        <f>VLOOKUP(A:A,[1]TDSheet!$A:$G,7,0)</f>
        <v>0.35</v>
      </c>
      <c r="H72" s="1" t="e">
        <f>VLOOKUP(A:A,[1]TDSheet!$A:$H,8,0)</f>
        <v>#N/A</v>
      </c>
      <c r="I72" s="15">
        <f>VLOOKUP(A:A,[2]TDSheet!$A:$F,6,0)</f>
        <v>107</v>
      </c>
      <c r="J72" s="15">
        <f t="shared" ref="J72:J93" si="11">E72-I72</f>
        <v>-9</v>
      </c>
      <c r="K72" s="15">
        <f>VLOOKUP(A:A,[1]TDSheet!$A:$O,15,0)</f>
        <v>0</v>
      </c>
      <c r="L72" s="15">
        <f>VLOOKUP(A:A,[1]TDSheet!$A:$P,16,0)</f>
        <v>0</v>
      </c>
      <c r="M72" s="15">
        <f>VLOOKUP(A:A,[1]TDSheet!$A:$Q,17,0)</f>
        <v>0</v>
      </c>
      <c r="N72" s="15"/>
      <c r="O72" s="15"/>
      <c r="P72" s="15"/>
      <c r="Q72" s="15"/>
      <c r="R72" s="15"/>
      <c r="S72" s="15">
        <f t="shared" ref="S72:S93" si="12">E72/5</f>
        <v>19.600000000000001</v>
      </c>
      <c r="T72" s="17"/>
      <c r="U72" s="18">
        <f t="shared" ref="U72:U93" si="13">(F72+K72+L72+M72+T72)/S72</f>
        <v>12.346938775510203</v>
      </c>
      <c r="V72" s="15">
        <f t="shared" ref="V72:V93" si="14">F72/S72</f>
        <v>12.346938775510203</v>
      </c>
      <c r="W72" s="15"/>
      <c r="X72" s="15"/>
      <c r="Y72" s="15">
        <f>VLOOKUP(A:A,[1]TDSheet!$A:$Z,26,0)</f>
        <v>32.200000000000003</v>
      </c>
      <c r="Z72" s="15">
        <f>VLOOKUP(A:A,[1]TDSheet!$A:$S,19,0)</f>
        <v>27.2</v>
      </c>
      <c r="AA72" s="15">
        <f>VLOOKUP(A:A,[3]TDSheet!$A:$D,4,0)</f>
        <v>22</v>
      </c>
      <c r="AB72" s="15" t="str">
        <f>VLOOKUP(A:A,[1]TDSheet!$A:$AB,28,0)</f>
        <v>костик</v>
      </c>
      <c r="AC72" s="15" t="e">
        <f>VLOOKUP(A:A,[1]TDSheet!$A:$AC,29,0)</f>
        <v>#N/A</v>
      </c>
      <c r="AD72" s="15">
        <f t="shared" ref="AD72:AD93" si="15">T72*G72</f>
        <v>0</v>
      </c>
      <c r="AE72" s="15"/>
      <c r="AF72" s="15"/>
      <c r="AG72" s="15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55</v>
      </c>
      <c r="D73" s="8">
        <v>4</v>
      </c>
      <c r="E73" s="8">
        <v>27</v>
      </c>
      <c r="F73" s="8">
        <v>28</v>
      </c>
      <c r="G73" s="1">
        <f>VLOOKUP(A:A,[1]TDSheet!$A:$G,7,0)</f>
        <v>0.8</v>
      </c>
      <c r="H73" s="1">
        <f>VLOOKUP(A:A,[1]TDSheet!$A:$H,8,0)</f>
        <v>60</v>
      </c>
      <c r="I73" s="15">
        <f>VLOOKUP(A:A,[2]TDSheet!$A:$F,6,0)</f>
        <v>31</v>
      </c>
      <c r="J73" s="15">
        <f t="shared" si="11"/>
        <v>-4</v>
      </c>
      <c r="K73" s="15">
        <f>VLOOKUP(A:A,[1]TDSheet!$A:$O,15,0)</f>
        <v>0</v>
      </c>
      <c r="L73" s="15">
        <f>VLOOKUP(A:A,[1]TDSheet!$A:$P,16,0)</f>
        <v>0</v>
      </c>
      <c r="M73" s="15">
        <f>VLOOKUP(A:A,[1]TDSheet!$A:$Q,17,0)</f>
        <v>0</v>
      </c>
      <c r="N73" s="15"/>
      <c r="O73" s="15"/>
      <c r="P73" s="15"/>
      <c r="Q73" s="15"/>
      <c r="R73" s="15"/>
      <c r="S73" s="15">
        <f t="shared" si="12"/>
        <v>5.4</v>
      </c>
      <c r="T73" s="17"/>
      <c r="U73" s="18">
        <f t="shared" si="13"/>
        <v>5.1851851851851851</v>
      </c>
      <c r="V73" s="15">
        <f t="shared" si="14"/>
        <v>5.1851851851851851</v>
      </c>
      <c r="W73" s="15"/>
      <c r="X73" s="15"/>
      <c r="Y73" s="15">
        <f>VLOOKUP(A:A,[1]TDSheet!$A:$Z,26,0)</f>
        <v>5.2</v>
      </c>
      <c r="Z73" s="15">
        <f>VLOOKUP(A:A,[1]TDSheet!$A:$S,19,0)</f>
        <v>3.2</v>
      </c>
      <c r="AA73" s="15">
        <f>VLOOKUP(A:A,[3]TDSheet!$A:$D,4,0)</f>
        <v>5</v>
      </c>
      <c r="AB73" s="15" t="str">
        <f>VLOOKUP(A:A,[1]TDSheet!$A:$AB,28,0)</f>
        <v>магаз</v>
      </c>
      <c r="AC73" s="15" t="str">
        <f>VLOOKUP(A:A,[1]TDSheet!$A:$AC,29,0)</f>
        <v>???</v>
      </c>
      <c r="AD73" s="15">
        <f t="shared" si="15"/>
        <v>0</v>
      </c>
      <c r="AE73" s="15"/>
      <c r="AF73" s="15"/>
      <c r="AG73" s="15"/>
    </row>
    <row r="74" spans="1:33" s="1" customFormat="1" ht="11.1" customHeight="1" outlineLevel="1" x14ac:dyDescent="0.2">
      <c r="A74" s="7" t="s">
        <v>76</v>
      </c>
      <c r="B74" s="7" t="s">
        <v>9</v>
      </c>
      <c r="C74" s="8">
        <v>15.478999999999999</v>
      </c>
      <c r="D74" s="8">
        <v>46.098999999999997</v>
      </c>
      <c r="E74" s="8">
        <v>26.047000000000001</v>
      </c>
      <c r="F74" s="8">
        <v>35.530999999999999</v>
      </c>
      <c r="G74" s="1">
        <f>VLOOKUP(A:A,[1]TDSheet!$A:$G,7,0)</f>
        <v>1</v>
      </c>
      <c r="H74" s="1">
        <f>VLOOKUP(A:A,[1]TDSheet!$A:$H,8,0)</f>
        <v>45</v>
      </c>
      <c r="I74" s="15">
        <f>VLOOKUP(A:A,[2]TDSheet!$A:$F,6,0)</f>
        <v>25</v>
      </c>
      <c r="J74" s="15">
        <f t="shared" si="11"/>
        <v>1.0470000000000006</v>
      </c>
      <c r="K74" s="15">
        <f>VLOOKUP(A:A,[1]TDSheet!$A:$O,15,0)</f>
        <v>0</v>
      </c>
      <c r="L74" s="15">
        <f>VLOOKUP(A:A,[1]TDSheet!$A:$P,16,0)</f>
        <v>0</v>
      </c>
      <c r="M74" s="15">
        <f>VLOOKUP(A:A,[1]TDSheet!$A:$Q,17,0)</f>
        <v>0</v>
      </c>
      <c r="N74" s="15"/>
      <c r="O74" s="15"/>
      <c r="P74" s="15"/>
      <c r="Q74" s="15"/>
      <c r="R74" s="15"/>
      <c r="S74" s="15">
        <f t="shared" si="12"/>
        <v>5.2094000000000005</v>
      </c>
      <c r="T74" s="17"/>
      <c r="U74" s="18">
        <f t="shared" si="13"/>
        <v>6.8205551503052169</v>
      </c>
      <c r="V74" s="15">
        <f t="shared" si="14"/>
        <v>6.8205551503052169</v>
      </c>
      <c r="W74" s="15"/>
      <c r="X74" s="15"/>
      <c r="Y74" s="15">
        <f>VLOOKUP(A:A,[1]TDSheet!$A:$Z,26,0)</f>
        <v>4.5524000000000004</v>
      </c>
      <c r="Z74" s="15">
        <f>VLOOKUP(A:A,[1]TDSheet!$A:$S,19,0)</f>
        <v>5.4546000000000001</v>
      </c>
      <c r="AA74" s="15">
        <f>VLOOKUP(A:A,[3]TDSheet!$A:$D,4,0)</f>
        <v>7.1970000000000001</v>
      </c>
      <c r="AB74" s="15" t="str">
        <f>VLOOKUP(A:A,[1]TDSheet!$A:$AB,28,0)</f>
        <v>к</v>
      </c>
      <c r="AC74" s="15" t="e">
        <f>VLOOKUP(A:A,[1]TDSheet!$A:$AC,29,0)</f>
        <v>#N/A</v>
      </c>
      <c r="AD74" s="15">
        <f t="shared" si="15"/>
        <v>0</v>
      </c>
      <c r="AE74" s="15"/>
      <c r="AF74" s="15"/>
      <c r="AG74" s="15"/>
    </row>
    <row r="75" spans="1:33" s="1" customFormat="1" ht="11.1" customHeight="1" outlineLevel="1" x14ac:dyDescent="0.2">
      <c r="A75" s="7" t="s">
        <v>77</v>
      </c>
      <c r="B75" s="7" t="s">
        <v>9</v>
      </c>
      <c r="C75" s="8">
        <v>17.18</v>
      </c>
      <c r="D75" s="8">
        <v>90.450999999999993</v>
      </c>
      <c r="E75" s="8">
        <v>51.381</v>
      </c>
      <c r="F75" s="8">
        <v>50.042000000000002</v>
      </c>
      <c r="G75" s="1">
        <f>VLOOKUP(A:A,[1]TDSheet!$A:$G,7,0)</f>
        <v>1</v>
      </c>
      <c r="H75" s="1">
        <f>VLOOKUP(A:A,[1]TDSheet!$A:$H,8,0)</f>
        <v>45</v>
      </c>
      <c r="I75" s="15">
        <f>VLOOKUP(A:A,[2]TDSheet!$A:$F,6,0)</f>
        <v>53.542999999999999</v>
      </c>
      <c r="J75" s="15">
        <f t="shared" si="11"/>
        <v>-2.161999999999999</v>
      </c>
      <c r="K75" s="15">
        <f>VLOOKUP(A:A,[1]TDSheet!$A:$O,15,0)</f>
        <v>0</v>
      </c>
      <c r="L75" s="15">
        <f>VLOOKUP(A:A,[1]TDSheet!$A:$P,16,0)</f>
        <v>0</v>
      </c>
      <c r="M75" s="15">
        <f>VLOOKUP(A:A,[1]TDSheet!$A:$Q,17,0)</f>
        <v>0</v>
      </c>
      <c r="N75" s="15"/>
      <c r="O75" s="15"/>
      <c r="P75" s="15"/>
      <c r="Q75" s="15"/>
      <c r="R75" s="15"/>
      <c r="S75" s="15">
        <f t="shared" si="12"/>
        <v>10.276199999999999</v>
      </c>
      <c r="T75" s="17">
        <v>20</v>
      </c>
      <c r="U75" s="18">
        <f t="shared" si="13"/>
        <v>6.8159436367528858</v>
      </c>
      <c r="V75" s="15">
        <f t="shared" si="14"/>
        <v>4.869698915941691</v>
      </c>
      <c r="W75" s="15"/>
      <c r="X75" s="15"/>
      <c r="Y75" s="15">
        <f>VLOOKUP(A:A,[1]TDSheet!$A:$Z,26,0)</f>
        <v>9.7105999999999995</v>
      </c>
      <c r="Z75" s="15">
        <f>VLOOKUP(A:A,[1]TDSheet!$A:$S,19,0)</f>
        <v>9.3445999999999998</v>
      </c>
      <c r="AA75" s="15">
        <f>VLOOKUP(A:A,[3]TDSheet!$A:$D,4,0)</f>
        <v>10.928000000000001</v>
      </c>
      <c r="AB75" s="15" t="str">
        <f>VLOOKUP(A:A,[1]TDSheet!$A:$AB,28,0)</f>
        <v>увел</v>
      </c>
      <c r="AC75" s="15" t="e">
        <f>VLOOKUP(A:A,[1]TDSheet!$A:$AC,29,0)</f>
        <v>#N/A</v>
      </c>
      <c r="AD75" s="15">
        <f t="shared" si="15"/>
        <v>20</v>
      </c>
      <c r="AE75" s="15"/>
      <c r="AF75" s="15"/>
      <c r="AG75" s="15"/>
    </row>
    <row r="76" spans="1:33" s="1" customFormat="1" ht="11.1" customHeight="1" outlineLevel="1" x14ac:dyDescent="0.2">
      <c r="A76" s="7" t="s">
        <v>78</v>
      </c>
      <c r="B76" s="7" t="s">
        <v>8</v>
      </c>
      <c r="C76" s="8">
        <v>915</v>
      </c>
      <c r="D76" s="8">
        <v>1510</v>
      </c>
      <c r="E76" s="8">
        <v>1664</v>
      </c>
      <c r="F76" s="8">
        <v>721</v>
      </c>
      <c r="G76" s="1">
        <f>VLOOKUP(A:A,[1]TDSheet!$A:$G,7,0)</f>
        <v>0.28000000000000003</v>
      </c>
      <c r="H76" s="1">
        <f>VLOOKUP(A:A,[1]TDSheet!$A:$H,8,0)</f>
        <v>45</v>
      </c>
      <c r="I76" s="15">
        <f>VLOOKUP(A:A,[2]TDSheet!$A:$F,6,0)</f>
        <v>1703</v>
      </c>
      <c r="J76" s="15">
        <f t="shared" si="11"/>
        <v>-39</v>
      </c>
      <c r="K76" s="15">
        <f>VLOOKUP(A:A,[1]TDSheet!$A:$O,15,0)</f>
        <v>1080</v>
      </c>
      <c r="L76" s="15">
        <f>VLOOKUP(A:A,[1]TDSheet!$A:$P,16,0)</f>
        <v>0</v>
      </c>
      <c r="M76" s="15">
        <f>VLOOKUP(A:A,[1]TDSheet!$A:$Q,17,0)</f>
        <v>0</v>
      </c>
      <c r="N76" s="15"/>
      <c r="O76" s="15"/>
      <c r="P76" s="15"/>
      <c r="Q76" s="15"/>
      <c r="R76" s="15"/>
      <c r="S76" s="15">
        <f t="shared" si="12"/>
        <v>332.8</v>
      </c>
      <c r="T76" s="17">
        <v>800</v>
      </c>
      <c r="U76" s="18">
        <f t="shared" si="13"/>
        <v>7.8155048076923075</v>
      </c>
      <c r="V76" s="15">
        <f t="shared" si="14"/>
        <v>2.1664663461538463</v>
      </c>
      <c r="W76" s="15"/>
      <c r="X76" s="15"/>
      <c r="Y76" s="15">
        <f>VLOOKUP(A:A,[1]TDSheet!$A:$Z,26,0)</f>
        <v>232.2</v>
      </c>
      <c r="Z76" s="15">
        <f>VLOOKUP(A:A,[1]TDSheet!$A:$S,19,0)</f>
        <v>270</v>
      </c>
      <c r="AA76" s="15">
        <f>VLOOKUP(A:A,[3]TDSheet!$A:$D,4,0)</f>
        <v>523</v>
      </c>
      <c r="AB76" s="15" t="e">
        <f>VLOOKUP(A:A,[1]TDSheet!$A:$AB,28,0)</f>
        <v>#N/A</v>
      </c>
      <c r="AC76" s="15" t="e">
        <f>VLOOKUP(A:A,[1]TDSheet!$A:$AC,29,0)</f>
        <v>#N/A</v>
      </c>
      <c r="AD76" s="15">
        <f t="shared" si="15"/>
        <v>224.00000000000003</v>
      </c>
      <c r="AE76" s="15"/>
      <c r="AF76" s="15"/>
      <c r="AG76" s="15"/>
    </row>
    <row r="77" spans="1:33" s="1" customFormat="1" ht="11.1" customHeight="1" outlineLevel="1" x14ac:dyDescent="0.2">
      <c r="A77" s="7" t="s">
        <v>79</v>
      </c>
      <c r="B77" s="7" t="s">
        <v>8</v>
      </c>
      <c r="C77" s="8">
        <v>631</v>
      </c>
      <c r="D77" s="8">
        <v>639</v>
      </c>
      <c r="E77" s="8">
        <v>839</v>
      </c>
      <c r="F77" s="8">
        <v>399</v>
      </c>
      <c r="G77" s="1">
        <f>VLOOKUP(A:A,[1]TDSheet!$A:$G,7,0)</f>
        <v>0.28000000000000003</v>
      </c>
      <c r="H77" s="1">
        <f>VLOOKUP(A:A,[1]TDSheet!$A:$H,8,0)</f>
        <v>45</v>
      </c>
      <c r="I77" s="15">
        <f>VLOOKUP(A:A,[2]TDSheet!$A:$F,6,0)</f>
        <v>862</v>
      </c>
      <c r="J77" s="15">
        <f t="shared" si="11"/>
        <v>-23</v>
      </c>
      <c r="K77" s="15">
        <f>VLOOKUP(A:A,[1]TDSheet!$A:$O,15,0)</f>
        <v>480</v>
      </c>
      <c r="L77" s="15">
        <f>VLOOKUP(A:A,[1]TDSheet!$A:$P,16,0)</f>
        <v>0</v>
      </c>
      <c r="M77" s="15">
        <f>VLOOKUP(A:A,[1]TDSheet!$A:$Q,17,0)</f>
        <v>0</v>
      </c>
      <c r="N77" s="15"/>
      <c r="O77" s="15"/>
      <c r="P77" s="15"/>
      <c r="Q77" s="15"/>
      <c r="R77" s="15"/>
      <c r="S77" s="15">
        <f t="shared" si="12"/>
        <v>167.8</v>
      </c>
      <c r="T77" s="17">
        <v>400</v>
      </c>
      <c r="U77" s="18">
        <f t="shared" si="13"/>
        <v>7.6221692491060784</v>
      </c>
      <c r="V77" s="15">
        <f t="shared" si="14"/>
        <v>2.3778307508939212</v>
      </c>
      <c r="W77" s="15"/>
      <c r="X77" s="15"/>
      <c r="Y77" s="15">
        <f>VLOOKUP(A:A,[1]TDSheet!$A:$Z,26,0)</f>
        <v>130.4</v>
      </c>
      <c r="Z77" s="15">
        <f>VLOOKUP(A:A,[1]TDSheet!$A:$S,19,0)</f>
        <v>132.80000000000001</v>
      </c>
      <c r="AA77" s="15">
        <f>VLOOKUP(A:A,[3]TDSheet!$A:$D,4,0)</f>
        <v>327</v>
      </c>
      <c r="AB77" s="15" t="e">
        <f>VLOOKUP(A:A,[1]TDSheet!$A:$AB,28,0)</f>
        <v>#N/A</v>
      </c>
      <c r="AC77" s="15" t="e">
        <f>VLOOKUP(A:A,[1]TDSheet!$A:$AC,29,0)</f>
        <v>#N/A</v>
      </c>
      <c r="AD77" s="15">
        <f t="shared" si="15"/>
        <v>112.00000000000001</v>
      </c>
      <c r="AE77" s="15"/>
      <c r="AF77" s="15"/>
      <c r="AG77" s="15"/>
    </row>
    <row r="78" spans="1:33" s="1" customFormat="1" ht="11.1" customHeight="1" outlineLevel="1" x14ac:dyDescent="0.2">
      <c r="A78" s="7" t="s">
        <v>80</v>
      </c>
      <c r="B78" s="7" t="s">
        <v>8</v>
      </c>
      <c r="C78" s="8">
        <v>1504</v>
      </c>
      <c r="D78" s="8">
        <v>2881</v>
      </c>
      <c r="E78" s="8">
        <v>3095</v>
      </c>
      <c r="F78" s="8">
        <v>1215</v>
      </c>
      <c r="G78" s="1">
        <f>VLOOKUP(A:A,[1]TDSheet!$A:$G,7,0)</f>
        <v>0.35</v>
      </c>
      <c r="H78" s="1">
        <f>VLOOKUP(A:A,[1]TDSheet!$A:$H,8,0)</f>
        <v>45</v>
      </c>
      <c r="I78" s="15">
        <f>VLOOKUP(A:A,[2]TDSheet!$A:$F,6,0)</f>
        <v>3137</v>
      </c>
      <c r="J78" s="15">
        <f t="shared" si="11"/>
        <v>-42</v>
      </c>
      <c r="K78" s="15">
        <f>VLOOKUP(A:A,[1]TDSheet!$A:$O,15,0)</f>
        <v>2000</v>
      </c>
      <c r="L78" s="15">
        <f>VLOOKUP(A:A,[1]TDSheet!$A:$P,16,0)</f>
        <v>0</v>
      </c>
      <c r="M78" s="15">
        <f>VLOOKUP(A:A,[1]TDSheet!$A:$Q,17,0)</f>
        <v>0</v>
      </c>
      <c r="N78" s="15"/>
      <c r="O78" s="15"/>
      <c r="P78" s="15"/>
      <c r="Q78" s="15"/>
      <c r="R78" s="15"/>
      <c r="S78" s="15">
        <f t="shared" si="12"/>
        <v>619</v>
      </c>
      <c r="T78" s="17">
        <v>1600</v>
      </c>
      <c r="U78" s="18">
        <f t="shared" si="13"/>
        <v>7.7786752827140546</v>
      </c>
      <c r="V78" s="15">
        <f t="shared" si="14"/>
        <v>1.9628432956381261</v>
      </c>
      <c r="W78" s="15"/>
      <c r="X78" s="15"/>
      <c r="Y78" s="15">
        <f>VLOOKUP(A:A,[1]TDSheet!$A:$Z,26,0)</f>
        <v>450</v>
      </c>
      <c r="Z78" s="15">
        <f>VLOOKUP(A:A,[1]TDSheet!$A:$S,19,0)</f>
        <v>500.6</v>
      </c>
      <c r="AA78" s="15">
        <f>VLOOKUP(A:A,[3]TDSheet!$A:$D,4,0)</f>
        <v>1084</v>
      </c>
      <c r="AB78" s="15">
        <f>VLOOKUP(A:A,[1]TDSheet!$A:$AB,28,0)</f>
        <v>0</v>
      </c>
      <c r="AC78" s="15" t="e">
        <f>VLOOKUP(A:A,[1]TDSheet!$A:$AC,29,0)</f>
        <v>#N/A</v>
      </c>
      <c r="AD78" s="15">
        <f t="shared" si="15"/>
        <v>560</v>
      </c>
      <c r="AE78" s="15"/>
      <c r="AF78" s="15"/>
      <c r="AG78" s="15"/>
    </row>
    <row r="79" spans="1:33" s="1" customFormat="1" ht="11.1" customHeight="1" outlineLevel="1" x14ac:dyDescent="0.2">
      <c r="A79" s="7" t="s">
        <v>81</v>
      </c>
      <c r="B79" s="7" t="s">
        <v>8</v>
      </c>
      <c r="C79" s="8">
        <v>1024</v>
      </c>
      <c r="D79" s="8">
        <v>2342</v>
      </c>
      <c r="E79" s="8">
        <v>2923</v>
      </c>
      <c r="F79" s="8">
        <v>368</v>
      </c>
      <c r="G79" s="1">
        <f>VLOOKUP(A:A,[1]TDSheet!$A:$G,7,0)</f>
        <v>0.28000000000000003</v>
      </c>
      <c r="H79" s="1">
        <f>VLOOKUP(A:A,[1]TDSheet!$A:$H,8,0)</f>
        <v>45</v>
      </c>
      <c r="I79" s="15">
        <f>VLOOKUP(A:A,[2]TDSheet!$A:$F,6,0)</f>
        <v>2954</v>
      </c>
      <c r="J79" s="15">
        <f t="shared" si="11"/>
        <v>-31</v>
      </c>
      <c r="K79" s="15">
        <f>VLOOKUP(A:A,[1]TDSheet!$A:$O,15,0)</f>
        <v>2000</v>
      </c>
      <c r="L79" s="15">
        <f>VLOOKUP(A:A,[1]TDSheet!$A:$P,16,0)</f>
        <v>0</v>
      </c>
      <c r="M79" s="15">
        <f>VLOOKUP(A:A,[1]TDSheet!$A:$Q,17,0)</f>
        <v>0</v>
      </c>
      <c r="N79" s="15"/>
      <c r="O79" s="15"/>
      <c r="P79" s="15"/>
      <c r="Q79" s="15"/>
      <c r="R79" s="15"/>
      <c r="S79" s="15">
        <f t="shared" si="12"/>
        <v>584.6</v>
      </c>
      <c r="T79" s="17">
        <v>2000</v>
      </c>
      <c r="U79" s="18">
        <f t="shared" si="13"/>
        <v>7.4717755730413957</v>
      </c>
      <c r="V79" s="15">
        <f t="shared" si="14"/>
        <v>0.62949024974341428</v>
      </c>
      <c r="W79" s="15"/>
      <c r="X79" s="15"/>
      <c r="Y79" s="15">
        <f>VLOOKUP(A:A,[1]TDSheet!$A:$Z,26,0)</f>
        <v>394</v>
      </c>
      <c r="Z79" s="15">
        <f>VLOOKUP(A:A,[1]TDSheet!$A:$S,19,0)</f>
        <v>482.4</v>
      </c>
      <c r="AA79" s="15">
        <f>VLOOKUP(A:A,[3]TDSheet!$A:$D,4,0)</f>
        <v>1034</v>
      </c>
      <c r="AB79" s="15" t="str">
        <f>VLOOKUP(A:A,[1]TDSheet!$A:$AB,28,0)</f>
        <v>???</v>
      </c>
      <c r="AC79" s="15" t="e">
        <f>VLOOKUP(A:A,[1]TDSheet!$A:$AC,29,0)</f>
        <v>#N/A</v>
      </c>
      <c r="AD79" s="15">
        <f t="shared" si="15"/>
        <v>560</v>
      </c>
      <c r="AE79" s="15"/>
      <c r="AF79" s="15"/>
      <c r="AG79" s="15"/>
    </row>
    <row r="80" spans="1:33" s="1" customFormat="1" ht="11.1" customHeight="1" outlineLevel="1" x14ac:dyDescent="0.2">
      <c r="A80" s="7" t="s">
        <v>82</v>
      </c>
      <c r="B80" s="7" t="s">
        <v>8</v>
      </c>
      <c r="C80" s="8">
        <v>4122</v>
      </c>
      <c r="D80" s="8">
        <v>6504</v>
      </c>
      <c r="E80" s="8">
        <v>6683</v>
      </c>
      <c r="F80" s="8">
        <v>3852</v>
      </c>
      <c r="G80" s="1">
        <f>VLOOKUP(A:A,[1]TDSheet!$A:$G,7,0)</f>
        <v>0.35</v>
      </c>
      <c r="H80" s="1">
        <f>VLOOKUP(A:A,[1]TDSheet!$A:$H,8,0)</f>
        <v>45</v>
      </c>
      <c r="I80" s="15">
        <f>VLOOKUP(A:A,[2]TDSheet!$A:$F,6,0)</f>
        <v>6735</v>
      </c>
      <c r="J80" s="15">
        <f t="shared" si="11"/>
        <v>-52</v>
      </c>
      <c r="K80" s="15">
        <f>VLOOKUP(A:A,[1]TDSheet!$A:$O,15,0)</f>
        <v>3600</v>
      </c>
      <c r="L80" s="15">
        <f>VLOOKUP(A:A,[1]TDSheet!$A:$P,16,0)</f>
        <v>0</v>
      </c>
      <c r="M80" s="15">
        <f>VLOOKUP(A:A,[1]TDSheet!$A:$Q,17,0)</f>
        <v>400</v>
      </c>
      <c r="N80" s="15"/>
      <c r="O80" s="15"/>
      <c r="P80" s="15"/>
      <c r="Q80" s="15"/>
      <c r="R80" s="15"/>
      <c r="S80" s="15">
        <f t="shared" si="12"/>
        <v>1336.6</v>
      </c>
      <c r="T80" s="17">
        <v>2800</v>
      </c>
      <c r="U80" s="18">
        <f t="shared" si="13"/>
        <v>7.9694747867724081</v>
      </c>
      <c r="V80" s="15">
        <f t="shared" si="14"/>
        <v>2.8819392488403413</v>
      </c>
      <c r="W80" s="15"/>
      <c r="X80" s="15"/>
      <c r="Y80" s="15">
        <f>VLOOKUP(A:A,[1]TDSheet!$A:$Z,26,0)</f>
        <v>1123.4000000000001</v>
      </c>
      <c r="Z80" s="15">
        <f>VLOOKUP(A:A,[1]TDSheet!$A:$S,19,0)</f>
        <v>1172</v>
      </c>
      <c r="AA80" s="15">
        <f>VLOOKUP(A:A,[3]TDSheet!$A:$D,4,0)</f>
        <v>2265</v>
      </c>
      <c r="AB80" s="15">
        <f>VLOOKUP(A:A,[1]TDSheet!$A:$AB,28,0)</f>
        <v>0</v>
      </c>
      <c r="AC80" s="15" t="e">
        <f>VLOOKUP(A:A,[1]TDSheet!$A:$AC,29,0)</f>
        <v>#N/A</v>
      </c>
      <c r="AD80" s="15">
        <f t="shared" si="15"/>
        <v>979.99999999999989</v>
      </c>
      <c r="AE80" s="15"/>
      <c r="AF80" s="15"/>
      <c r="AG80" s="15"/>
    </row>
    <row r="81" spans="1:33" s="1" customFormat="1" ht="11.1" customHeight="1" outlineLevel="1" x14ac:dyDescent="0.2">
      <c r="A81" s="7" t="s">
        <v>83</v>
      </c>
      <c r="B81" s="7" t="s">
        <v>8</v>
      </c>
      <c r="C81" s="8">
        <v>433</v>
      </c>
      <c r="D81" s="8">
        <v>948</v>
      </c>
      <c r="E81" s="8">
        <v>1029</v>
      </c>
      <c r="F81" s="8">
        <v>320</v>
      </c>
      <c r="G81" s="1">
        <f>VLOOKUP(A:A,[1]TDSheet!$A:$G,7,0)</f>
        <v>0.28000000000000003</v>
      </c>
      <c r="H81" s="1">
        <f>VLOOKUP(A:A,[1]TDSheet!$A:$H,8,0)</f>
        <v>45</v>
      </c>
      <c r="I81" s="15">
        <f>VLOOKUP(A:A,[2]TDSheet!$A:$F,6,0)</f>
        <v>1048</v>
      </c>
      <c r="J81" s="15">
        <f t="shared" si="11"/>
        <v>-19</v>
      </c>
      <c r="K81" s="15">
        <f>VLOOKUP(A:A,[1]TDSheet!$A:$O,15,0)</f>
        <v>600</v>
      </c>
      <c r="L81" s="15">
        <f>VLOOKUP(A:A,[1]TDSheet!$A:$P,16,0)</f>
        <v>0</v>
      </c>
      <c r="M81" s="15">
        <f>VLOOKUP(A:A,[1]TDSheet!$A:$Q,17,0)</f>
        <v>0</v>
      </c>
      <c r="N81" s="15"/>
      <c r="O81" s="15"/>
      <c r="P81" s="15"/>
      <c r="Q81" s="15"/>
      <c r="R81" s="15"/>
      <c r="S81" s="15">
        <f t="shared" si="12"/>
        <v>205.8</v>
      </c>
      <c r="T81" s="17">
        <v>600</v>
      </c>
      <c r="U81" s="18">
        <f t="shared" si="13"/>
        <v>7.3858114674441202</v>
      </c>
      <c r="V81" s="15">
        <f t="shared" si="14"/>
        <v>1.5549076773566568</v>
      </c>
      <c r="W81" s="15"/>
      <c r="X81" s="15"/>
      <c r="Y81" s="15">
        <f>VLOOKUP(A:A,[1]TDSheet!$A:$Z,26,0)</f>
        <v>153.19999999999999</v>
      </c>
      <c r="Z81" s="15">
        <f>VLOOKUP(A:A,[1]TDSheet!$A:$S,19,0)</f>
        <v>158.4</v>
      </c>
      <c r="AA81" s="15">
        <f>VLOOKUP(A:A,[3]TDSheet!$A:$D,4,0)</f>
        <v>348</v>
      </c>
      <c r="AB81" s="15">
        <f>VLOOKUP(A:A,[1]TDSheet!$A:$AB,28,0)</f>
        <v>0</v>
      </c>
      <c r="AC81" s="15" t="e">
        <f>VLOOKUP(A:A,[1]TDSheet!$A:$AC,29,0)</f>
        <v>#N/A</v>
      </c>
      <c r="AD81" s="15">
        <f t="shared" si="15"/>
        <v>168.00000000000003</v>
      </c>
      <c r="AE81" s="15"/>
      <c r="AF81" s="15"/>
      <c r="AG81" s="15"/>
    </row>
    <row r="82" spans="1:33" s="1" customFormat="1" ht="11.1" customHeight="1" outlineLevel="1" x14ac:dyDescent="0.2">
      <c r="A82" s="7" t="s">
        <v>84</v>
      </c>
      <c r="B82" s="7" t="s">
        <v>8</v>
      </c>
      <c r="C82" s="8">
        <v>4854</v>
      </c>
      <c r="D82" s="8">
        <v>6266</v>
      </c>
      <c r="E82" s="8">
        <v>7425</v>
      </c>
      <c r="F82" s="8">
        <v>3548</v>
      </c>
      <c r="G82" s="1">
        <f>VLOOKUP(A:A,[1]TDSheet!$A:$G,7,0)</f>
        <v>0.35</v>
      </c>
      <c r="H82" s="1">
        <f>VLOOKUP(A:A,[1]TDSheet!$A:$H,8,0)</f>
        <v>45</v>
      </c>
      <c r="I82" s="15">
        <f>VLOOKUP(A:A,[2]TDSheet!$A:$F,6,0)</f>
        <v>7512</v>
      </c>
      <c r="J82" s="15">
        <f t="shared" si="11"/>
        <v>-87</v>
      </c>
      <c r="K82" s="15">
        <f>VLOOKUP(A:A,[1]TDSheet!$A:$O,15,0)</f>
        <v>3200</v>
      </c>
      <c r="L82" s="15">
        <f>VLOOKUP(A:A,[1]TDSheet!$A:$P,16,0)</f>
        <v>0</v>
      </c>
      <c r="M82" s="15">
        <f>VLOOKUP(A:A,[1]TDSheet!$A:$Q,17,0)</f>
        <v>400</v>
      </c>
      <c r="N82" s="15"/>
      <c r="O82" s="15"/>
      <c r="P82" s="15"/>
      <c r="Q82" s="15"/>
      <c r="R82" s="15"/>
      <c r="S82" s="15">
        <f t="shared" si="12"/>
        <v>1485</v>
      </c>
      <c r="T82" s="17">
        <v>2800</v>
      </c>
      <c r="U82" s="18">
        <f t="shared" si="13"/>
        <v>6.6989898989898986</v>
      </c>
      <c r="V82" s="15">
        <f t="shared" si="14"/>
        <v>2.3892255892255894</v>
      </c>
      <c r="W82" s="15"/>
      <c r="X82" s="15"/>
      <c r="Y82" s="15">
        <f>VLOOKUP(A:A,[1]TDSheet!$A:$Z,26,0)</f>
        <v>1311.2</v>
      </c>
      <c r="Z82" s="15">
        <f>VLOOKUP(A:A,[1]TDSheet!$A:$S,19,0)</f>
        <v>1260</v>
      </c>
      <c r="AA82" s="15">
        <f>VLOOKUP(A:A,[3]TDSheet!$A:$D,4,0)</f>
        <v>2761</v>
      </c>
      <c r="AB82" s="15" t="str">
        <f>VLOOKUP(A:A,[1]TDSheet!$A:$AB,28,0)</f>
        <v>м1200</v>
      </c>
      <c r="AC82" s="15" t="e">
        <f>VLOOKUP(A:A,[1]TDSheet!$A:$AC,29,0)</f>
        <v>#N/A</v>
      </c>
      <c r="AD82" s="15">
        <f t="shared" si="15"/>
        <v>979.99999999999989</v>
      </c>
      <c r="AE82" s="15"/>
      <c r="AF82" s="15"/>
      <c r="AG82" s="15"/>
    </row>
    <row r="83" spans="1:33" s="1" customFormat="1" ht="11.1" customHeight="1" outlineLevel="1" x14ac:dyDescent="0.2">
      <c r="A83" s="7" t="s">
        <v>85</v>
      </c>
      <c r="B83" s="7" t="s">
        <v>8</v>
      </c>
      <c r="C83" s="8">
        <v>891</v>
      </c>
      <c r="D83" s="8">
        <v>1228</v>
      </c>
      <c r="E83" s="8">
        <v>1530</v>
      </c>
      <c r="F83" s="8">
        <v>524</v>
      </c>
      <c r="G83" s="1">
        <f>VLOOKUP(A:A,[1]TDSheet!$A:$G,7,0)</f>
        <v>0.41</v>
      </c>
      <c r="H83" s="1">
        <f>VLOOKUP(A:A,[1]TDSheet!$A:$H,8,0)</f>
        <v>45</v>
      </c>
      <c r="I83" s="15">
        <f>VLOOKUP(A:A,[2]TDSheet!$A:$F,6,0)</f>
        <v>1758</v>
      </c>
      <c r="J83" s="15">
        <f t="shared" si="11"/>
        <v>-228</v>
      </c>
      <c r="K83" s="15">
        <f>VLOOKUP(A:A,[1]TDSheet!$A:$O,15,0)</f>
        <v>800</v>
      </c>
      <c r="L83" s="15">
        <f>VLOOKUP(A:A,[1]TDSheet!$A:$P,16,0)</f>
        <v>0</v>
      </c>
      <c r="M83" s="15">
        <f>VLOOKUP(A:A,[1]TDSheet!$A:$Q,17,0)</f>
        <v>0</v>
      </c>
      <c r="N83" s="15"/>
      <c r="O83" s="15"/>
      <c r="P83" s="15"/>
      <c r="Q83" s="15"/>
      <c r="R83" s="15"/>
      <c r="S83" s="15">
        <f t="shared" si="12"/>
        <v>306</v>
      </c>
      <c r="T83" s="17">
        <v>600</v>
      </c>
      <c r="U83" s="18">
        <f t="shared" si="13"/>
        <v>6.2875816993464051</v>
      </c>
      <c r="V83" s="15">
        <f t="shared" si="14"/>
        <v>1.7124183006535947</v>
      </c>
      <c r="W83" s="15"/>
      <c r="X83" s="15"/>
      <c r="Y83" s="15">
        <f>VLOOKUP(A:A,[1]TDSheet!$A:$Z,26,0)</f>
        <v>275</v>
      </c>
      <c r="Z83" s="15">
        <f>VLOOKUP(A:A,[1]TDSheet!$A:$S,19,0)</f>
        <v>271.39999999999998</v>
      </c>
      <c r="AA83" s="15">
        <f>VLOOKUP(A:A,[3]TDSheet!$A:$D,4,0)</f>
        <v>586</v>
      </c>
      <c r="AB83" s="15" t="e">
        <f>VLOOKUP(A:A,[1]TDSheet!$A:$AB,28,0)</f>
        <v>#N/A</v>
      </c>
      <c r="AC83" s="15" t="e">
        <f>VLOOKUP(A:A,[1]TDSheet!$A:$AC,29,0)</f>
        <v>#N/A</v>
      </c>
      <c r="AD83" s="15">
        <f t="shared" si="15"/>
        <v>245.99999999999997</v>
      </c>
      <c r="AE83" s="15"/>
      <c r="AF83" s="15"/>
      <c r="AG83" s="15"/>
    </row>
    <row r="84" spans="1:33" s="1" customFormat="1" ht="11.1" customHeight="1" outlineLevel="1" x14ac:dyDescent="0.2">
      <c r="A84" s="7" t="s">
        <v>86</v>
      </c>
      <c r="B84" s="7" t="s">
        <v>8</v>
      </c>
      <c r="C84" s="8">
        <v>580</v>
      </c>
      <c r="D84" s="8">
        <v>149</v>
      </c>
      <c r="E84" s="19">
        <v>310</v>
      </c>
      <c r="F84" s="19">
        <v>338</v>
      </c>
      <c r="G84" s="1">
        <f>VLOOKUP(A:A,[1]TDSheet!$A:$G,7,0)</f>
        <v>0.5</v>
      </c>
      <c r="H84" s="1">
        <f>VLOOKUP(A:A,[1]TDSheet!$A:$H,8,0)</f>
        <v>0.6</v>
      </c>
      <c r="I84" s="15">
        <f>VLOOKUP(A:A,[2]TDSheet!$A:$F,6,0)</f>
        <v>315</v>
      </c>
      <c r="J84" s="15">
        <f t="shared" si="11"/>
        <v>-5</v>
      </c>
      <c r="K84" s="15">
        <f>VLOOKUP(A:A,[1]TDSheet!$A:$O,15,0)</f>
        <v>200</v>
      </c>
      <c r="L84" s="15">
        <f>VLOOKUP(A:A,[1]TDSheet!$A:$P,16,0)</f>
        <v>0</v>
      </c>
      <c r="M84" s="15">
        <f>VLOOKUP(A:A,[1]TDSheet!$A:$Q,17,0)</f>
        <v>0</v>
      </c>
      <c r="N84" s="15"/>
      <c r="O84" s="15"/>
      <c r="P84" s="15"/>
      <c r="Q84" s="15"/>
      <c r="R84" s="15"/>
      <c r="S84" s="15">
        <f t="shared" si="12"/>
        <v>62</v>
      </c>
      <c r="T84" s="17"/>
      <c r="U84" s="18">
        <f t="shared" si="13"/>
        <v>8.67741935483871</v>
      </c>
      <c r="V84" s="15">
        <f t="shared" si="14"/>
        <v>5.4516129032258061</v>
      </c>
      <c r="W84" s="15"/>
      <c r="X84" s="15"/>
      <c r="Y84" s="15">
        <f>VLOOKUP(A:A,[1]TDSheet!$A:$Z,26,0)</f>
        <v>62</v>
      </c>
      <c r="Z84" s="15">
        <f>VLOOKUP(A:A,[1]TDSheet!$A:$S,19,0)</f>
        <v>69</v>
      </c>
      <c r="AA84" s="15">
        <f>VLOOKUP(A:A,[3]TDSheet!$A:$D,4,0)</f>
        <v>64</v>
      </c>
      <c r="AB84" s="15">
        <f>VLOOKUP(A:A,[1]TDSheet!$A:$AB,28,0)</f>
        <v>0</v>
      </c>
      <c r="AC84" s="15" t="str">
        <f>VLOOKUP(A:A,[1]TDSheet!$A:$AC,29,0)</f>
        <v>кост</v>
      </c>
      <c r="AD84" s="15">
        <f t="shared" si="15"/>
        <v>0</v>
      </c>
      <c r="AE84" s="15"/>
      <c r="AF84" s="15"/>
      <c r="AG84" s="15"/>
    </row>
    <row r="85" spans="1:33" s="1" customFormat="1" ht="11.1" customHeight="1" outlineLevel="1" x14ac:dyDescent="0.2">
      <c r="A85" s="7" t="s">
        <v>87</v>
      </c>
      <c r="B85" s="7" t="s">
        <v>8</v>
      </c>
      <c r="C85" s="8">
        <v>4059</v>
      </c>
      <c r="D85" s="8">
        <v>8060</v>
      </c>
      <c r="E85" s="19">
        <v>7254</v>
      </c>
      <c r="F85" s="19">
        <v>3631</v>
      </c>
      <c r="G85" s="1">
        <f>VLOOKUP(A:A,[1]TDSheet!$A:$G,7,0)</f>
        <v>0.41</v>
      </c>
      <c r="H85" s="1">
        <f>VLOOKUP(A:A,[1]TDSheet!$A:$H,8,0)</f>
        <v>45</v>
      </c>
      <c r="I85" s="15">
        <f>VLOOKUP(A:A,[2]TDSheet!$A:$F,6,0)</f>
        <v>5945</v>
      </c>
      <c r="J85" s="15">
        <f t="shared" si="11"/>
        <v>1309</v>
      </c>
      <c r="K85" s="15">
        <f>VLOOKUP(A:A,[1]TDSheet!$A:$O,15,0)</f>
        <v>3000</v>
      </c>
      <c r="L85" s="15">
        <f>VLOOKUP(A:A,[1]TDSheet!$A:$P,16,0)</f>
        <v>0</v>
      </c>
      <c r="M85" s="15">
        <f>VLOOKUP(A:A,[1]TDSheet!$A:$Q,17,0)</f>
        <v>0</v>
      </c>
      <c r="N85" s="15"/>
      <c r="O85" s="15"/>
      <c r="P85" s="15"/>
      <c r="Q85" s="15"/>
      <c r="R85" s="15"/>
      <c r="S85" s="15">
        <f t="shared" si="12"/>
        <v>1450.8</v>
      </c>
      <c r="T85" s="17">
        <v>2900</v>
      </c>
      <c r="U85" s="18">
        <f t="shared" si="13"/>
        <v>6.5694789081885858</v>
      </c>
      <c r="V85" s="15">
        <f t="shared" si="14"/>
        <v>2.5027570995312933</v>
      </c>
      <c r="W85" s="15"/>
      <c r="X85" s="15"/>
      <c r="Y85" s="15">
        <f>VLOOKUP(A:A,[1]TDSheet!$A:$Z,26,0)</f>
        <v>1225.4000000000001</v>
      </c>
      <c r="Z85" s="15">
        <f>VLOOKUP(A:A,[1]TDSheet!$A:$S,19,0)</f>
        <v>1336.8</v>
      </c>
      <c r="AA85" s="15">
        <f>VLOOKUP(A:A,[3]TDSheet!$A:$D,4,0)</f>
        <v>1993</v>
      </c>
      <c r="AB85" s="15">
        <f>VLOOKUP(A:A,[1]TDSheet!$A:$AB,28,0)</f>
        <v>0</v>
      </c>
      <c r="AC85" s="15" t="e">
        <f>VLOOKUP(A:A,[1]TDSheet!$A:$AC,29,0)</f>
        <v>#N/A</v>
      </c>
      <c r="AD85" s="15">
        <f t="shared" si="15"/>
        <v>1189</v>
      </c>
      <c r="AE85" s="15"/>
      <c r="AF85" s="15"/>
      <c r="AG85" s="15"/>
    </row>
    <row r="86" spans="1:33" s="1" customFormat="1" ht="11.1" customHeight="1" outlineLevel="1" x14ac:dyDescent="0.2">
      <c r="A86" s="7" t="s">
        <v>88</v>
      </c>
      <c r="B86" s="7" t="s">
        <v>8</v>
      </c>
      <c r="C86" s="8">
        <v>1328</v>
      </c>
      <c r="D86" s="8">
        <v>2438</v>
      </c>
      <c r="E86" s="8">
        <v>1901</v>
      </c>
      <c r="F86" s="8">
        <v>1813</v>
      </c>
      <c r="G86" s="1">
        <f>VLOOKUP(A:A,[1]TDSheet!$A:$G,7,0)</f>
        <v>0.41</v>
      </c>
      <c r="H86" s="1">
        <f>VLOOKUP(A:A,[1]TDSheet!$A:$H,8,0)</f>
        <v>45</v>
      </c>
      <c r="I86" s="15">
        <f>VLOOKUP(A:A,[2]TDSheet!$A:$F,6,0)</f>
        <v>1961</v>
      </c>
      <c r="J86" s="15">
        <f t="shared" si="11"/>
        <v>-60</v>
      </c>
      <c r="K86" s="15">
        <f>VLOOKUP(A:A,[1]TDSheet!$A:$O,15,0)</f>
        <v>400</v>
      </c>
      <c r="L86" s="15">
        <f>VLOOKUP(A:A,[1]TDSheet!$A:$P,16,0)</f>
        <v>0</v>
      </c>
      <c r="M86" s="15">
        <f>VLOOKUP(A:A,[1]TDSheet!$A:$Q,17,0)</f>
        <v>0</v>
      </c>
      <c r="N86" s="15"/>
      <c r="O86" s="15"/>
      <c r="P86" s="15"/>
      <c r="Q86" s="15"/>
      <c r="R86" s="15"/>
      <c r="S86" s="15">
        <f t="shared" si="12"/>
        <v>380.2</v>
      </c>
      <c r="T86" s="17">
        <v>400</v>
      </c>
      <c r="U86" s="18">
        <f t="shared" si="13"/>
        <v>6.8726985796948981</v>
      </c>
      <c r="V86" s="15">
        <f t="shared" si="14"/>
        <v>4.7685428721725405</v>
      </c>
      <c r="W86" s="15"/>
      <c r="X86" s="15"/>
      <c r="Y86" s="15">
        <f>VLOOKUP(A:A,[1]TDSheet!$A:$Z,26,0)</f>
        <v>383.4</v>
      </c>
      <c r="Z86" s="15">
        <f>VLOOKUP(A:A,[1]TDSheet!$A:$S,19,0)</f>
        <v>416.6</v>
      </c>
      <c r="AA86" s="15">
        <f>VLOOKUP(A:A,[3]TDSheet!$A:$D,4,0)</f>
        <v>685</v>
      </c>
      <c r="AB86" s="15" t="e">
        <f>VLOOKUP(A:A,[1]TDSheet!$A:$AB,28,0)</f>
        <v>#N/A</v>
      </c>
      <c r="AC86" s="15" t="e">
        <f>VLOOKUP(A:A,[1]TDSheet!$A:$AC,29,0)</f>
        <v>#N/A</v>
      </c>
      <c r="AD86" s="15">
        <f t="shared" si="15"/>
        <v>164</v>
      </c>
      <c r="AE86" s="15"/>
      <c r="AF86" s="15"/>
      <c r="AG86" s="15"/>
    </row>
    <row r="87" spans="1:33" s="1" customFormat="1" ht="11.1" customHeight="1" outlineLevel="1" x14ac:dyDescent="0.2">
      <c r="A87" s="7" t="s">
        <v>92</v>
      </c>
      <c r="B87" s="7" t="s">
        <v>8</v>
      </c>
      <c r="C87" s="8">
        <v>83</v>
      </c>
      <c r="D87" s="8">
        <v>43</v>
      </c>
      <c r="E87" s="8">
        <v>33</v>
      </c>
      <c r="F87" s="8">
        <v>77</v>
      </c>
      <c r="G87" s="1">
        <f>VLOOKUP(A:A,[1]TDSheet!$A:$G,7,0)</f>
        <v>0.5</v>
      </c>
      <c r="H87" s="1" t="e">
        <f>VLOOKUP(A:A,[1]TDSheet!$A:$H,8,0)</f>
        <v>#N/A</v>
      </c>
      <c r="I87" s="15">
        <f>VLOOKUP(A:A,[2]TDSheet!$A:$F,6,0)</f>
        <v>35</v>
      </c>
      <c r="J87" s="15">
        <f t="shared" si="11"/>
        <v>-2</v>
      </c>
      <c r="K87" s="15">
        <f>VLOOKUP(A:A,[1]TDSheet!$A:$O,15,0)</f>
        <v>0</v>
      </c>
      <c r="L87" s="15">
        <f>VLOOKUP(A:A,[1]TDSheet!$A:$P,16,0)</f>
        <v>0</v>
      </c>
      <c r="M87" s="15">
        <f>VLOOKUP(A:A,[1]TDSheet!$A:$Q,17,0)</f>
        <v>0</v>
      </c>
      <c r="N87" s="15"/>
      <c r="O87" s="15"/>
      <c r="P87" s="15"/>
      <c r="Q87" s="15"/>
      <c r="R87" s="15"/>
      <c r="S87" s="15">
        <f t="shared" si="12"/>
        <v>6.6</v>
      </c>
      <c r="T87" s="17"/>
      <c r="U87" s="18">
        <f t="shared" si="13"/>
        <v>11.666666666666668</v>
      </c>
      <c r="V87" s="15">
        <f t="shared" si="14"/>
        <v>11.666666666666668</v>
      </c>
      <c r="W87" s="15"/>
      <c r="X87" s="15"/>
      <c r="Y87" s="15">
        <f>VLOOKUP(A:A,[1]TDSheet!$A:$Z,26,0)</f>
        <v>15.4</v>
      </c>
      <c r="Z87" s="15">
        <f>VLOOKUP(A:A,[1]TDSheet!$A:$S,19,0)</f>
        <v>9</v>
      </c>
      <c r="AA87" s="15">
        <f>VLOOKUP(A:A,[3]TDSheet!$A:$D,4,0)</f>
        <v>10</v>
      </c>
      <c r="AB87" s="15" t="str">
        <f>VLOOKUP(A:A,[1]TDSheet!$A:$AB,28,0)</f>
        <v>увел</v>
      </c>
      <c r="AC87" s="15" t="e">
        <f>VLOOKUP(A:A,[1]TDSheet!$A:$AC,29,0)</f>
        <v>#N/A</v>
      </c>
      <c r="AD87" s="15">
        <f t="shared" si="15"/>
        <v>0</v>
      </c>
      <c r="AE87" s="15"/>
      <c r="AF87" s="15"/>
      <c r="AG87" s="15"/>
    </row>
    <row r="88" spans="1:33" s="1" customFormat="1" ht="11.1" customHeight="1" outlineLevel="1" x14ac:dyDescent="0.2">
      <c r="A88" s="7" t="s">
        <v>89</v>
      </c>
      <c r="B88" s="7" t="s">
        <v>8</v>
      </c>
      <c r="C88" s="8">
        <v>80</v>
      </c>
      <c r="D88" s="8">
        <v>235</v>
      </c>
      <c r="E88" s="19">
        <v>73</v>
      </c>
      <c r="F88" s="19">
        <v>237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78</v>
      </c>
      <c r="J88" s="15">
        <f t="shared" si="11"/>
        <v>-5</v>
      </c>
      <c r="K88" s="15">
        <f>VLOOKUP(A:A,[1]TDSheet!$A:$O,15,0)</f>
        <v>0</v>
      </c>
      <c r="L88" s="15">
        <f>VLOOKUP(A:A,[1]TDSheet!$A:$P,16,0)</f>
        <v>0</v>
      </c>
      <c r="M88" s="15">
        <f>VLOOKUP(A:A,[1]TDSheet!$A:$Q,17,0)</f>
        <v>0</v>
      </c>
      <c r="N88" s="15"/>
      <c r="O88" s="15"/>
      <c r="P88" s="15"/>
      <c r="Q88" s="15"/>
      <c r="R88" s="15"/>
      <c r="S88" s="15">
        <f t="shared" si="12"/>
        <v>14.6</v>
      </c>
      <c r="T88" s="17"/>
      <c r="U88" s="18">
        <f t="shared" si="13"/>
        <v>16.232876712328768</v>
      </c>
      <c r="V88" s="15">
        <f t="shared" si="14"/>
        <v>16.232876712328768</v>
      </c>
      <c r="W88" s="15"/>
      <c r="X88" s="15"/>
      <c r="Y88" s="15">
        <f>VLOOKUP(A:A,[1]TDSheet!$A:$Z,26,0)</f>
        <v>0</v>
      </c>
      <c r="Z88" s="15">
        <f>VLOOKUP(A:A,[1]TDSheet!$A:$S,19,0)</f>
        <v>10.6</v>
      </c>
      <c r="AA88" s="15">
        <f>VLOOKUP(A:A,[3]TDSheet!$A:$D,4,0)</f>
        <v>6</v>
      </c>
      <c r="AB88" s="15" t="e">
        <f>VLOOKUP(A:A,[1]TDSheet!$A:$AB,28,0)</f>
        <v>#N/A</v>
      </c>
      <c r="AC88" s="15" t="e">
        <f>VLOOKUP(A:A,[1]TDSheet!$A:$AC,29,0)</f>
        <v>#N/A</v>
      </c>
      <c r="AD88" s="15">
        <f t="shared" si="15"/>
        <v>0</v>
      </c>
      <c r="AE88" s="15"/>
      <c r="AF88" s="15"/>
      <c r="AG88" s="15"/>
    </row>
    <row r="89" spans="1:33" s="1" customFormat="1" ht="11.1" customHeight="1" outlineLevel="1" x14ac:dyDescent="0.2">
      <c r="A89" s="7" t="s">
        <v>90</v>
      </c>
      <c r="B89" s="7" t="s">
        <v>8</v>
      </c>
      <c r="C89" s="8">
        <v>140</v>
      </c>
      <c r="D89" s="8">
        <v>291</v>
      </c>
      <c r="E89" s="19">
        <v>22</v>
      </c>
      <c r="F89" s="19">
        <v>408</v>
      </c>
      <c r="G89" s="1">
        <f>VLOOKUP(A:A,[1]TDSheet!$A:$G,7,0)</f>
        <v>0</v>
      </c>
      <c r="H89" s="1" t="e">
        <f>VLOOKUP(A:A,[1]TDSheet!$A:$H,8,0)</f>
        <v>#N/A</v>
      </c>
      <c r="I89" s="15">
        <f>VLOOKUP(A:A,[2]TDSheet!$A:$F,6,0)</f>
        <v>23</v>
      </c>
      <c r="J89" s="15">
        <f t="shared" si="11"/>
        <v>-1</v>
      </c>
      <c r="K89" s="15">
        <f>VLOOKUP(A:A,[1]TDSheet!$A:$O,15,0)</f>
        <v>0</v>
      </c>
      <c r="L89" s="15">
        <f>VLOOKUP(A:A,[1]TDSheet!$A:$P,16,0)</f>
        <v>0</v>
      </c>
      <c r="M89" s="15">
        <f>VLOOKUP(A:A,[1]TDSheet!$A:$Q,17,0)</f>
        <v>0</v>
      </c>
      <c r="N89" s="15"/>
      <c r="O89" s="15"/>
      <c r="P89" s="15"/>
      <c r="Q89" s="15"/>
      <c r="R89" s="15"/>
      <c r="S89" s="15">
        <f t="shared" si="12"/>
        <v>4.4000000000000004</v>
      </c>
      <c r="T89" s="17"/>
      <c r="U89" s="18">
        <f t="shared" si="13"/>
        <v>92.72727272727272</v>
      </c>
      <c r="V89" s="15">
        <f t="shared" si="14"/>
        <v>92.72727272727272</v>
      </c>
      <c r="W89" s="15"/>
      <c r="X89" s="15"/>
      <c r="Y89" s="15">
        <f>VLOOKUP(A:A,[1]TDSheet!$A:$Z,26,0)</f>
        <v>0</v>
      </c>
      <c r="Z89" s="15">
        <f>VLOOKUP(A:A,[1]TDSheet!$A:$S,19,0)</f>
        <v>2.4</v>
      </c>
      <c r="AA89" s="15">
        <f>VLOOKUP(A:A,[3]TDSheet!$A:$D,4,0)</f>
        <v>7</v>
      </c>
      <c r="AB89" s="15" t="e">
        <f>VLOOKUP(A:A,[1]TDSheet!$A:$AB,28,0)</f>
        <v>#N/A</v>
      </c>
      <c r="AC89" s="15" t="e">
        <f>VLOOKUP(A:A,[1]TDSheet!$A:$AC,29,0)</f>
        <v>#N/A</v>
      </c>
      <c r="AD89" s="15">
        <f t="shared" si="15"/>
        <v>0</v>
      </c>
      <c r="AE89" s="15"/>
      <c r="AF89" s="15"/>
      <c r="AG89" s="15"/>
    </row>
    <row r="90" spans="1:33" s="1" customFormat="1" ht="11.1" customHeight="1" outlineLevel="1" x14ac:dyDescent="0.2">
      <c r="A90" s="7" t="s">
        <v>93</v>
      </c>
      <c r="B90" s="7" t="s">
        <v>9</v>
      </c>
      <c r="C90" s="8">
        <v>43.899000000000001</v>
      </c>
      <c r="D90" s="8">
        <v>50</v>
      </c>
      <c r="E90" s="19">
        <v>18.111999999999998</v>
      </c>
      <c r="F90" s="19">
        <v>75.787000000000006</v>
      </c>
      <c r="G90" s="1">
        <f>VLOOKUP(A:A,[1]TDSheet!$A:$G,7,0)</f>
        <v>0</v>
      </c>
      <c r="H90" s="1" t="e">
        <f>VLOOKUP(A:A,[1]TDSheet!$A:$H,8,0)</f>
        <v>#N/A</v>
      </c>
      <c r="I90" s="15">
        <f>VLOOKUP(A:A,[2]TDSheet!$A:$F,6,0)</f>
        <v>18</v>
      </c>
      <c r="J90" s="15">
        <f t="shared" si="11"/>
        <v>0.11199999999999832</v>
      </c>
      <c r="K90" s="15">
        <f>VLOOKUP(A:A,[1]TDSheet!$A:$O,15,0)</f>
        <v>0</v>
      </c>
      <c r="L90" s="15">
        <f>VLOOKUP(A:A,[1]TDSheet!$A:$P,16,0)</f>
        <v>0</v>
      </c>
      <c r="M90" s="15">
        <f>VLOOKUP(A:A,[1]TDSheet!$A:$Q,17,0)</f>
        <v>0</v>
      </c>
      <c r="N90" s="15"/>
      <c r="O90" s="15"/>
      <c r="P90" s="15"/>
      <c r="Q90" s="15"/>
      <c r="R90" s="15"/>
      <c r="S90" s="15">
        <f t="shared" si="12"/>
        <v>3.6223999999999998</v>
      </c>
      <c r="T90" s="17"/>
      <c r="U90" s="18">
        <f t="shared" si="13"/>
        <v>20.921764575971736</v>
      </c>
      <c r="V90" s="15">
        <f t="shared" si="14"/>
        <v>20.921764575971736</v>
      </c>
      <c r="W90" s="15"/>
      <c r="X90" s="15"/>
      <c r="Y90" s="15">
        <f>VLOOKUP(A:A,[1]TDSheet!$A:$Z,26,0)</f>
        <v>0</v>
      </c>
      <c r="Z90" s="15">
        <f>VLOOKUP(A:A,[1]TDSheet!$A:$S,19,0)</f>
        <v>3.2329999999999997</v>
      </c>
      <c r="AA90" s="15">
        <v>0</v>
      </c>
      <c r="AB90" s="15" t="e">
        <f>VLOOKUP(A:A,[1]TDSheet!$A:$AB,28,0)</f>
        <v>#N/A</v>
      </c>
      <c r="AC90" s="15" t="e">
        <f>VLOOKUP(A:A,[1]TDSheet!$A:$AC,29,0)</f>
        <v>#N/A</v>
      </c>
      <c r="AD90" s="15">
        <f t="shared" si="15"/>
        <v>0</v>
      </c>
      <c r="AE90" s="15"/>
      <c r="AF90" s="15"/>
      <c r="AG90" s="15"/>
    </row>
    <row r="91" spans="1:33" s="1" customFormat="1" ht="11.1" customHeight="1" outlineLevel="1" x14ac:dyDescent="0.2">
      <c r="A91" s="7" t="s">
        <v>94</v>
      </c>
      <c r="B91" s="7" t="s">
        <v>8</v>
      </c>
      <c r="C91" s="8">
        <v>93</v>
      </c>
      <c r="D91" s="8">
        <v>150</v>
      </c>
      <c r="E91" s="19">
        <v>6</v>
      </c>
      <c r="F91" s="19">
        <v>98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6</v>
      </c>
      <c r="J91" s="15">
        <f t="shared" si="11"/>
        <v>0</v>
      </c>
      <c r="K91" s="15">
        <f>VLOOKUP(A:A,[1]TDSheet!$A:$O,15,0)</f>
        <v>0</v>
      </c>
      <c r="L91" s="15">
        <f>VLOOKUP(A:A,[1]TDSheet!$A:$P,16,0)</f>
        <v>0</v>
      </c>
      <c r="M91" s="15">
        <f>VLOOKUP(A:A,[1]TDSheet!$A:$Q,17,0)</f>
        <v>0</v>
      </c>
      <c r="N91" s="15"/>
      <c r="O91" s="15"/>
      <c r="P91" s="15"/>
      <c r="Q91" s="15"/>
      <c r="R91" s="15"/>
      <c r="S91" s="15">
        <f t="shared" si="12"/>
        <v>1.2</v>
      </c>
      <c r="T91" s="17"/>
      <c r="U91" s="18">
        <f t="shared" si="13"/>
        <v>81.666666666666671</v>
      </c>
      <c r="V91" s="15">
        <f t="shared" si="14"/>
        <v>81.666666666666671</v>
      </c>
      <c r="W91" s="15"/>
      <c r="X91" s="15"/>
      <c r="Y91" s="15">
        <f>VLOOKUP(A:A,[1]TDSheet!$A:$Z,26,0)</f>
        <v>0</v>
      </c>
      <c r="Z91" s="15">
        <f>VLOOKUP(A:A,[1]TDSheet!$A:$S,19,0)</f>
        <v>2.2000000000000002</v>
      </c>
      <c r="AA91" s="15">
        <f>VLOOKUP(A:A,[3]TDSheet!$A:$D,4,0)</f>
        <v>2</v>
      </c>
      <c r="AB91" s="15" t="e">
        <f>VLOOKUP(A:A,[1]TDSheet!$A:$AB,28,0)</f>
        <v>#N/A</v>
      </c>
      <c r="AC91" s="15" t="e">
        <f>VLOOKUP(A:A,[1]TDSheet!$A:$AC,29,0)</f>
        <v>#N/A</v>
      </c>
      <c r="AD91" s="15">
        <f t="shared" si="15"/>
        <v>0</v>
      </c>
      <c r="AE91" s="15"/>
      <c r="AF91" s="15"/>
      <c r="AG91" s="15"/>
    </row>
    <row r="92" spans="1:33" s="1" customFormat="1" ht="11.1" customHeight="1" outlineLevel="1" x14ac:dyDescent="0.2">
      <c r="A92" s="7" t="s">
        <v>95</v>
      </c>
      <c r="B92" s="7" t="s">
        <v>8</v>
      </c>
      <c r="C92" s="8">
        <v>232</v>
      </c>
      <c r="D92" s="8">
        <v>1675</v>
      </c>
      <c r="E92" s="19">
        <v>1380</v>
      </c>
      <c r="F92" s="19">
        <v>503</v>
      </c>
      <c r="G92" s="1">
        <f>VLOOKUP(A:A,[1]TDSheet!$A:$G,7,0)</f>
        <v>0</v>
      </c>
      <c r="H92" s="1">
        <f>VLOOKUP(A:A,[1]TDSheet!$A:$H,8,0)</f>
        <v>0</v>
      </c>
      <c r="I92" s="15">
        <f>VLOOKUP(A:A,[2]TDSheet!$A:$F,6,0)</f>
        <v>1489</v>
      </c>
      <c r="J92" s="15">
        <f t="shared" si="11"/>
        <v>-109</v>
      </c>
      <c r="K92" s="15">
        <f>VLOOKUP(A:A,[1]TDSheet!$A:$O,15,0)</f>
        <v>0</v>
      </c>
      <c r="L92" s="15">
        <f>VLOOKUP(A:A,[1]TDSheet!$A:$P,16,0)</f>
        <v>0</v>
      </c>
      <c r="M92" s="15">
        <f>VLOOKUP(A:A,[1]TDSheet!$A:$Q,17,0)</f>
        <v>0</v>
      </c>
      <c r="N92" s="15"/>
      <c r="O92" s="15"/>
      <c r="P92" s="15"/>
      <c r="Q92" s="15"/>
      <c r="R92" s="15"/>
      <c r="S92" s="15">
        <f t="shared" si="12"/>
        <v>276</v>
      </c>
      <c r="T92" s="17"/>
      <c r="U92" s="18">
        <f t="shared" si="13"/>
        <v>1.8224637681159421</v>
      </c>
      <c r="V92" s="15">
        <f t="shared" si="14"/>
        <v>1.8224637681159421</v>
      </c>
      <c r="W92" s="15"/>
      <c r="X92" s="15"/>
      <c r="Y92" s="15">
        <f>VLOOKUP(A:A,[1]TDSheet!$A:$Z,26,0)</f>
        <v>203</v>
      </c>
      <c r="Z92" s="15">
        <f>VLOOKUP(A:A,[1]TDSheet!$A:$S,19,0)</f>
        <v>230.6</v>
      </c>
      <c r="AA92" s="15">
        <f>VLOOKUP(A:A,[3]TDSheet!$A:$D,4,0)</f>
        <v>406</v>
      </c>
      <c r="AB92" s="15" t="e">
        <f>VLOOKUP(A:A,[1]TDSheet!$A:$AB,28,0)</f>
        <v>#N/A</v>
      </c>
      <c r="AC92" s="15" t="e">
        <f>VLOOKUP(A:A,[1]TDSheet!$A:$AC,29,0)</f>
        <v>#N/A</v>
      </c>
      <c r="AD92" s="15">
        <f t="shared" si="15"/>
        <v>0</v>
      </c>
      <c r="AE92" s="15"/>
      <c r="AF92" s="15"/>
      <c r="AG92" s="15"/>
    </row>
    <row r="93" spans="1:33" s="1" customFormat="1" ht="11.1" customHeight="1" outlineLevel="1" x14ac:dyDescent="0.2">
      <c r="A93" s="7" t="s">
        <v>96</v>
      </c>
      <c r="B93" s="7" t="s">
        <v>9</v>
      </c>
      <c r="C93" s="8">
        <v>380.36099999999999</v>
      </c>
      <c r="D93" s="8">
        <v>806.30499999999995</v>
      </c>
      <c r="E93" s="19">
        <v>534.15099999999995</v>
      </c>
      <c r="F93" s="19">
        <v>594.40200000000004</v>
      </c>
      <c r="G93" s="1">
        <f>VLOOKUP(A:A,[1]TDSheet!$A:$G,7,0)</f>
        <v>0</v>
      </c>
      <c r="H93" s="1">
        <f>VLOOKUP(A:A,[1]TDSheet!$A:$H,8,0)</f>
        <v>0</v>
      </c>
      <c r="I93" s="15">
        <f>VLOOKUP(A:A,[2]TDSheet!$A:$F,6,0)</f>
        <v>511.2</v>
      </c>
      <c r="J93" s="15">
        <f t="shared" si="11"/>
        <v>22.950999999999965</v>
      </c>
      <c r="K93" s="15">
        <f>VLOOKUP(A:A,[1]TDSheet!$A:$O,15,0)</f>
        <v>0</v>
      </c>
      <c r="L93" s="15">
        <f>VLOOKUP(A:A,[1]TDSheet!$A:$P,16,0)</f>
        <v>0</v>
      </c>
      <c r="M93" s="15">
        <f>VLOOKUP(A:A,[1]TDSheet!$A:$Q,17,0)</f>
        <v>0</v>
      </c>
      <c r="N93" s="15"/>
      <c r="O93" s="15"/>
      <c r="P93" s="15"/>
      <c r="Q93" s="15"/>
      <c r="R93" s="15"/>
      <c r="S93" s="15">
        <f t="shared" si="12"/>
        <v>106.83019999999999</v>
      </c>
      <c r="T93" s="17"/>
      <c r="U93" s="18">
        <f t="shared" si="13"/>
        <v>5.5639884601919691</v>
      </c>
      <c r="V93" s="15">
        <f t="shared" si="14"/>
        <v>5.5639884601919691</v>
      </c>
      <c r="W93" s="15"/>
      <c r="X93" s="15"/>
      <c r="Y93" s="15">
        <f>VLOOKUP(A:A,[1]TDSheet!$A:$Z,26,0)</f>
        <v>67.082999999999998</v>
      </c>
      <c r="Z93" s="15">
        <f>VLOOKUP(A:A,[1]TDSheet!$A:$S,19,0)</f>
        <v>74.68780000000001</v>
      </c>
      <c r="AA93" s="15">
        <f>VLOOKUP(A:A,[3]TDSheet!$A:$D,4,0)</f>
        <v>301.274</v>
      </c>
      <c r="AB93" s="15" t="e">
        <f>VLOOKUP(A:A,[1]TDSheet!$A:$AB,28,0)</f>
        <v>#N/A</v>
      </c>
      <c r="AC93" s="15" t="e">
        <f>VLOOKUP(A:A,[1]TDSheet!$A:$AC,29,0)</f>
        <v>#N/A</v>
      </c>
      <c r="AD93" s="15">
        <f t="shared" si="15"/>
        <v>0</v>
      </c>
      <c r="AE93" s="15"/>
      <c r="AF93" s="15"/>
      <c r="AG9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2023-12-26T10:59:10Z</dcterms:modified>
</cp:coreProperties>
</file>