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3" i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1" i="1"/>
  <c r="V83" i="1"/>
  <c r="V84" i="1"/>
  <c r="V85" i="1"/>
  <c r="V86" i="1"/>
  <c r="V87" i="1"/>
  <c r="V88" i="1"/>
  <c r="V89" i="1"/>
  <c r="V90" i="1"/>
  <c r="V91" i="1"/>
  <c r="V7" i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1" i="1"/>
  <c r="U83" i="1"/>
  <c r="U84" i="1"/>
  <c r="U85" i="1"/>
  <c r="U86" i="1"/>
  <c r="U87" i="1"/>
  <c r="U88" i="1"/>
  <c r="U89" i="1"/>
  <c r="U90" i="1"/>
  <c r="U91" i="1"/>
  <c r="U7" i="1"/>
  <c r="N8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3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3" i="1"/>
  <c r="N84" i="1"/>
  <c r="N85" i="1"/>
  <c r="N86" i="1"/>
  <c r="N87" i="1"/>
  <c r="N88" i="1"/>
  <c r="N89" i="1"/>
  <c r="N90" i="1"/>
  <c r="N9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V80" i="1" s="1"/>
  <c r="S81" i="1"/>
  <c r="S82" i="1"/>
  <c r="V82" i="1" s="1"/>
  <c r="S83" i="1"/>
  <c r="S84" i="1"/>
  <c r="S85" i="1"/>
  <c r="S86" i="1"/>
  <c r="S87" i="1"/>
  <c r="S88" i="1"/>
  <c r="S89" i="1"/>
  <c r="S90" i="1"/>
  <c r="S91" i="1"/>
  <c r="S7" i="1"/>
  <c r="U82" i="1" l="1"/>
  <c r="U80" i="1"/>
  <c r="U1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6" i="1" s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7" i="1"/>
  <c r="X6" i="1"/>
  <c r="Y6" i="1"/>
  <c r="Z6" i="1"/>
  <c r="AA6" i="1"/>
  <c r="AB6" i="1"/>
  <c r="AE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" i="1"/>
  <c r="I6" i="1" l="1"/>
  <c r="E6" i="1" l="1"/>
  <c r="F6" i="1"/>
</calcChain>
</file>

<file path=xl/sharedStrings.xml><?xml version="1.0" encoding="utf-8"?>
<sst xmlns="http://schemas.openxmlformats.org/spreadsheetml/2006/main" count="222" uniqueCount="123">
  <si>
    <t>Период: 01.02.2024 - 08.02.2024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</si>
  <si>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</si>
  <si>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</si>
  <si>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</si>
  <si>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</si>
  <si>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</si>
  <si>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</si>
  <si>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</si>
  <si>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</si>
  <si>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</si>
  <si>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</si>
  <si>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</si>
  <si>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</si>
  <si>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</si>
  <si>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</si>
  <si>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</si>
  <si>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</si>
  <si>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</si>
  <si>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</si>
  <si>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</si>
  <si>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</si>
  <si>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</si>
  <si>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</si>
  <si>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</si>
  <si>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</si>
  <si>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</si>
  <si>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</si>
  <si>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</si>
  <si>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</si>
  <si>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</si>
  <si>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</si>
  <si>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</si>
  <si>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</si>
  <si>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5997 ОСОБАЯ Коровино вар п/о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</si>
  <si>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</si>
  <si>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</si>
  <si>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</si>
  <si>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</si>
  <si>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</si>
  <si>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</si>
  <si>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</si>
  <si>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</si>
  <si>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</si>
  <si>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</si>
  <si>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</si>
  <si>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</si>
  <si>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</si>
  <si>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</si>
  <si>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</si>
  <si>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</si>
  <si>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</si>
  <si>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</si>
  <si>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</si>
  <si>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</si>
  <si>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</si>
  <si>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</si>
  <si>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</si>
  <si>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</si>
  <si>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</si>
  <si>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</si>
  <si>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</si>
  <si>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</si>
  <si>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</si>
  <si>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</si>
  <si>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</si>
  <si>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</si>
  <si>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</si>
  <si>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</si>
  <si>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</si>
  <si>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</si>
  <si>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</si>
  <si>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</si>
  <si>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</si>
  <si>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</si>
  <si>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</si>
  <si>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</si>
  <si>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</si>
  <si>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</si>
  <si>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</si>
  <si>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</si>
  <si>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</si>
  <si>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</si>
  <si>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</si>
  <si>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</si>
  <si>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</si>
  <si>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</si>
  <si>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</si>
  <si>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</si>
  <si>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</si>
  <si>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6221 НЕАПОЛИТАНСКИЙ ДУЭТ с/к с/н мгс 1/90  ОСТАНКИНО</t>
  </si>
  <si>
    <t>6717 ДОКТОРСКАЯ ОРИГИН. ц/о в/у 0.5кг 6шт.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</si>
  <si>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</si>
  <si>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</si>
  <si>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</si>
  <si>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</si>
  <si>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</si>
  <si>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</si>
  <si>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</si>
  <si>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</si>
  <si>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</si>
  <si>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</si>
  <si>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</si>
  <si>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</si>
  <si>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</si>
  <si>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</si>
  <si>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</si>
  <si>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</si>
  <si>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</si>
  <si>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08,02,</t>
  </si>
  <si>
    <t>09,02,</t>
  </si>
  <si>
    <t>11,02,</t>
  </si>
  <si>
    <t>12,02г</t>
  </si>
  <si>
    <t>13,02,</t>
  </si>
  <si>
    <t>12,01,</t>
  </si>
  <si>
    <t>19,01,</t>
  </si>
  <si>
    <t>02,02,</t>
  </si>
  <si>
    <t>м100</t>
  </si>
  <si>
    <t>м700</t>
  </si>
  <si>
    <t>м350</t>
  </si>
  <si>
    <t>м280</t>
  </si>
  <si>
    <t>м800</t>
  </si>
  <si>
    <t>2,3т</t>
  </si>
  <si>
    <t>6д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</si>
</sst>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2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2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30.01.2024 - 06.02.2024</v>
          </cell>
        </row>
        <row r="3">
          <cell r="R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07,02,</v>
          </cell>
          <cell r="L5" t="str">
            <v>08,02,</v>
          </cell>
          <cell r="M5" t="str">
            <v>09,02,</v>
          </cell>
          <cell r="N5" t="str">
            <v>кор11</v>
          </cell>
          <cell r="R5" t="str">
            <v>12,02г</v>
          </cell>
          <cell r="T5" t="str">
            <v>11,02,</v>
          </cell>
          <cell r="Y5" t="str">
            <v>12,01,</v>
          </cell>
          <cell r="Z5" t="str">
            <v>19,01,</v>
          </cell>
          <cell r="AA5" t="str">
            <v>02,02,</v>
          </cell>
          <cell r="AB5" t="str">
            <v>06,02,</v>
          </cell>
        </row>
        <row r="6">
          <cell r="E6">
            <v>76361.186000000002</v>
          </cell>
          <cell r="F6">
            <v>56701.741999999991</v>
          </cell>
          <cell r="I6">
            <v>78104.133000000002</v>
          </cell>
          <cell r="J6">
            <v>-1742.9470000000001</v>
          </cell>
          <cell r="K6">
            <v>12230</v>
          </cell>
          <cell r="L6">
            <v>10150</v>
          </cell>
          <cell r="M6">
            <v>10930</v>
          </cell>
          <cell r="N6">
            <v>-4100</v>
          </cell>
          <cell r="O6">
            <v>0</v>
          </cell>
          <cell r="P6">
            <v>0</v>
          </cell>
          <cell r="Q6">
            <v>0</v>
          </cell>
          <cell r="R6">
            <v>35420</v>
          </cell>
          <cell r="S6">
            <v>15272.237199999998</v>
          </cell>
          <cell r="T6">
            <v>12300</v>
          </cell>
          <cell r="W6">
            <v>0</v>
          </cell>
          <cell r="X6">
            <v>0</v>
          </cell>
          <cell r="Y6">
            <v>11303.474</v>
          </cell>
          <cell r="Z6">
            <v>14349.837800000003</v>
          </cell>
          <cell r="AA6">
            <v>14399.744400000003</v>
          </cell>
          <cell r="AB6">
            <v>23400.626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31</v>
          </cell>
          <cell r="D7">
            <v>440</v>
          </cell>
          <cell r="E7">
            <v>185</v>
          </cell>
          <cell r="F7">
            <v>236</v>
          </cell>
          <cell r="G7">
            <v>0.4</v>
          </cell>
          <cell r="H7">
            <v>60</v>
          </cell>
          <cell r="I7">
            <v>194</v>
          </cell>
          <cell r="J7">
            <v>-9</v>
          </cell>
          <cell r="K7">
            <v>0</v>
          </cell>
          <cell r="L7">
            <v>0</v>
          </cell>
          <cell r="M7">
            <v>40</v>
          </cell>
          <cell r="R7">
            <v>80</v>
          </cell>
          <cell r="S7">
            <v>37</v>
          </cell>
          <cell r="U7">
            <v>9.621621621621621</v>
          </cell>
          <cell r="V7">
            <v>6.3783783783783781</v>
          </cell>
          <cell r="Y7">
            <v>45.4</v>
          </cell>
          <cell r="Z7">
            <v>55.6</v>
          </cell>
          <cell r="AA7">
            <v>38.200000000000003</v>
          </cell>
          <cell r="AB7">
            <v>60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94.067999999999998</v>
          </cell>
          <cell r="D8">
            <v>259.04899999999998</v>
          </cell>
          <cell r="E8">
            <v>151.85300000000001</v>
          </cell>
          <cell r="F8">
            <v>130.47200000000001</v>
          </cell>
          <cell r="G8">
            <v>1</v>
          </cell>
          <cell r="H8" t="e">
            <v>#N/A</v>
          </cell>
          <cell r="I8">
            <v>155</v>
          </cell>
          <cell r="J8">
            <v>-3.1469999999999914</v>
          </cell>
          <cell r="K8">
            <v>0</v>
          </cell>
          <cell r="L8">
            <v>20</v>
          </cell>
          <cell r="M8">
            <v>20</v>
          </cell>
          <cell r="R8">
            <v>80</v>
          </cell>
          <cell r="S8">
            <v>30.370600000000003</v>
          </cell>
          <cell r="T8">
            <v>20</v>
          </cell>
          <cell r="U8">
            <v>8.9057180299368444</v>
          </cell>
          <cell r="V8">
            <v>4.2959967863657615</v>
          </cell>
          <cell r="Y8">
            <v>27.676200000000001</v>
          </cell>
          <cell r="Z8">
            <v>32.200000000000003</v>
          </cell>
          <cell r="AA8">
            <v>26.698399999999999</v>
          </cell>
          <cell r="AB8">
            <v>36.503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582.31299999999999</v>
          </cell>
          <cell r="D9">
            <v>2439.5680000000002</v>
          </cell>
          <cell r="E9">
            <v>1531.9749999999999</v>
          </cell>
          <cell r="F9">
            <v>1463.14</v>
          </cell>
          <cell r="G9">
            <v>1</v>
          </cell>
          <cell r="H9">
            <v>45</v>
          </cell>
          <cell r="I9">
            <v>1524.5</v>
          </cell>
          <cell r="J9">
            <v>7.4749999999999091</v>
          </cell>
          <cell r="K9">
            <v>0</v>
          </cell>
          <cell r="L9">
            <v>200</v>
          </cell>
          <cell r="M9">
            <v>200</v>
          </cell>
          <cell r="N9">
            <v>-300</v>
          </cell>
          <cell r="R9">
            <v>650</v>
          </cell>
          <cell r="S9">
            <v>306.39499999999998</v>
          </cell>
          <cell r="T9">
            <v>550</v>
          </cell>
          <cell r="U9">
            <v>9.0182281042445229</v>
          </cell>
          <cell r="V9">
            <v>4.7753390231563841</v>
          </cell>
          <cell r="Y9">
            <v>239.4042</v>
          </cell>
          <cell r="Z9">
            <v>283.2</v>
          </cell>
          <cell r="AA9">
            <v>321.03000000000003</v>
          </cell>
          <cell r="AB9">
            <v>487.48899999999998</v>
          </cell>
          <cell r="AC9" t="str">
            <v>м-200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2100.826</v>
          </cell>
          <cell r="D10">
            <v>1231.134</v>
          </cell>
          <cell r="E10">
            <v>1971.087</v>
          </cell>
          <cell r="F10">
            <v>1340.6289999999999</v>
          </cell>
          <cell r="G10">
            <v>1</v>
          </cell>
          <cell r="H10">
            <v>60</v>
          </cell>
          <cell r="I10">
            <v>1934.98</v>
          </cell>
          <cell r="J10">
            <v>36.106999999999971</v>
          </cell>
          <cell r="K10">
            <v>300</v>
          </cell>
          <cell r="L10">
            <v>300</v>
          </cell>
          <cell r="M10">
            <v>150</v>
          </cell>
          <cell r="N10">
            <v>-900</v>
          </cell>
          <cell r="R10">
            <v>1200</v>
          </cell>
          <cell r="S10">
            <v>394.2174</v>
          </cell>
          <cell r="T10">
            <v>1200</v>
          </cell>
          <cell r="U10">
            <v>9.1082458562204511</v>
          </cell>
          <cell r="V10">
            <v>3.4007352288356625</v>
          </cell>
          <cell r="Y10">
            <v>314.07579999999996</v>
          </cell>
          <cell r="Z10">
            <v>373.4</v>
          </cell>
          <cell r="AA10">
            <v>356.95680000000004</v>
          </cell>
          <cell r="AB10">
            <v>640.82899999999995</v>
          </cell>
          <cell r="AC10" t="str">
            <v>пл500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79.519000000000005</v>
          </cell>
          <cell r="E11">
            <v>27.736000000000001</v>
          </cell>
          <cell r="F11">
            <v>51.783000000000001</v>
          </cell>
          <cell r="G11">
            <v>1</v>
          </cell>
          <cell r="H11">
            <v>120</v>
          </cell>
          <cell r="I11">
            <v>26</v>
          </cell>
          <cell r="J11">
            <v>1.7360000000000007</v>
          </cell>
          <cell r="K11">
            <v>0</v>
          </cell>
          <cell r="L11">
            <v>0</v>
          </cell>
          <cell r="M11">
            <v>0</v>
          </cell>
          <cell r="S11">
            <v>5.5472000000000001</v>
          </cell>
          <cell r="U11">
            <v>9.3349798096336887</v>
          </cell>
          <cell r="V11">
            <v>9.3349798096336887</v>
          </cell>
          <cell r="Y11">
            <v>6.2476000000000003</v>
          </cell>
          <cell r="Z11">
            <v>5.6</v>
          </cell>
          <cell r="AA11">
            <v>4.0229999999999997</v>
          </cell>
          <cell r="AB11">
            <v>8.1159999999999997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59.593000000000004</v>
          </cell>
          <cell r="D12">
            <v>232.06899999999999</v>
          </cell>
          <cell r="E12">
            <v>120.074</v>
          </cell>
          <cell r="F12">
            <v>150.25299999999999</v>
          </cell>
          <cell r="G12">
            <v>1</v>
          </cell>
          <cell r="H12">
            <v>60</v>
          </cell>
          <cell r="I12">
            <v>138.9</v>
          </cell>
          <cell r="J12">
            <v>-18.826000000000008</v>
          </cell>
          <cell r="K12">
            <v>0</v>
          </cell>
          <cell r="L12">
            <v>0</v>
          </cell>
          <cell r="M12">
            <v>20</v>
          </cell>
          <cell r="R12">
            <v>40</v>
          </cell>
          <cell r="S12">
            <v>24.014800000000001</v>
          </cell>
          <cell r="U12">
            <v>8.755142662025083</v>
          </cell>
          <cell r="V12">
            <v>6.2566833785832063</v>
          </cell>
          <cell r="Y12">
            <v>21.0242</v>
          </cell>
          <cell r="Z12">
            <v>24.6</v>
          </cell>
          <cell r="AA12">
            <v>25.1554</v>
          </cell>
          <cell r="AB12">
            <v>32.392000000000003</v>
          </cell>
          <cell r="AC12">
            <v>0</v>
          </cell>
          <cell r="AD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424.36799999999999</v>
          </cell>
          <cell r="D13">
            <v>408.74900000000002</v>
          </cell>
          <cell r="E13">
            <v>447.86799999999999</v>
          </cell>
          <cell r="F13">
            <v>379.78800000000001</v>
          </cell>
          <cell r="G13">
            <v>1</v>
          </cell>
          <cell r="H13">
            <v>60</v>
          </cell>
          <cell r="I13">
            <v>431.6</v>
          </cell>
          <cell r="J13">
            <v>16.267999999999972</v>
          </cell>
          <cell r="K13">
            <v>100</v>
          </cell>
          <cell r="L13">
            <v>50</v>
          </cell>
          <cell r="M13">
            <v>100</v>
          </cell>
          <cell r="R13">
            <v>200</v>
          </cell>
          <cell r="S13">
            <v>89.573599999999999</v>
          </cell>
          <cell r="T13">
            <v>100</v>
          </cell>
          <cell r="U13">
            <v>10.380156653299633</v>
          </cell>
          <cell r="V13">
            <v>4.2399546294890458</v>
          </cell>
          <cell r="Y13">
            <v>85.846800000000002</v>
          </cell>
          <cell r="Z13">
            <v>85</v>
          </cell>
          <cell r="AA13">
            <v>86.961800000000011</v>
          </cell>
          <cell r="AB13">
            <v>134.642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566</v>
          </cell>
          <cell r="D14">
            <v>349</v>
          </cell>
          <cell r="E14">
            <v>467</v>
          </cell>
          <cell r="F14">
            <v>441</v>
          </cell>
          <cell r="G14">
            <v>0.25</v>
          </cell>
          <cell r="H14">
            <v>120</v>
          </cell>
          <cell r="I14">
            <v>474</v>
          </cell>
          <cell r="J14">
            <v>-7</v>
          </cell>
          <cell r="K14">
            <v>120</v>
          </cell>
          <cell r="L14">
            <v>0</v>
          </cell>
          <cell r="M14">
            <v>120</v>
          </cell>
          <cell r="R14">
            <v>400</v>
          </cell>
          <cell r="S14">
            <v>93.4</v>
          </cell>
          <cell r="U14">
            <v>11.573875802997858</v>
          </cell>
          <cell r="V14">
            <v>4.7216274089935757</v>
          </cell>
          <cell r="Y14">
            <v>80</v>
          </cell>
          <cell r="Z14">
            <v>91.6</v>
          </cell>
          <cell r="AA14">
            <v>91</v>
          </cell>
          <cell r="AB14">
            <v>98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77.2</v>
          </cell>
          <cell r="D15">
            <v>20.788</v>
          </cell>
          <cell r="E15">
            <v>14.811999999999999</v>
          </cell>
          <cell r="F15">
            <v>83.176000000000002</v>
          </cell>
          <cell r="G15">
            <v>1</v>
          </cell>
          <cell r="H15">
            <v>30</v>
          </cell>
          <cell r="I15">
            <v>14.9</v>
          </cell>
          <cell r="J15">
            <v>-8.8000000000000966E-2</v>
          </cell>
          <cell r="K15">
            <v>0</v>
          </cell>
          <cell r="L15">
            <v>0</v>
          </cell>
          <cell r="M15">
            <v>0</v>
          </cell>
          <cell r="S15">
            <v>2.9623999999999997</v>
          </cell>
          <cell r="U15">
            <v>28.077234674588176</v>
          </cell>
          <cell r="V15">
            <v>28.077234674588176</v>
          </cell>
          <cell r="Y15">
            <v>3.2683999999999997</v>
          </cell>
          <cell r="Z15">
            <v>4.2</v>
          </cell>
          <cell r="AA15">
            <v>4.4447999999999999</v>
          </cell>
          <cell r="AB15">
            <v>10.35</v>
          </cell>
          <cell r="AC15" t="str">
            <v>увел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4.3949999999999996</v>
          </cell>
          <cell r="D16">
            <v>82.793000000000006</v>
          </cell>
          <cell r="E16">
            <v>73.808999999999997</v>
          </cell>
          <cell r="F16">
            <v>13.379</v>
          </cell>
          <cell r="G16">
            <v>1</v>
          </cell>
          <cell r="H16">
            <v>30</v>
          </cell>
          <cell r="I16">
            <v>88</v>
          </cell>
          <cell r="J16">
            <v>-14.191000000000003</v>
          </cell>
          <cell r="K16">
            <v>0</v>
          </cell>
          <cell r="L16">
            <v>0</v>
          </cell>
          <cell r="M16">
            <v>0</v>
          </cell>
          <cell r="R16">
            <v>50</v>
          </cell>
          <cell r="S16">
            <v>14.761799999999999</v>
          </cell>
          <cell r="U16">
            <v>4.293446598653281</v>
          </cell>
          <cell r="V16">
            <v>0.90632578682816456</v>
          </cell>
          <cell r="Y16">
            <v>11.2742</v>
          </cell>
          <cell r="Z16">
            <v>12</v>
          </cell>
          <cell r="AA16">
            <v>2.9508000000000001</v>
          </cell>
          <cell r="AB16">
            <v>16.177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282.09300000000002</v>
          </cell>
          <cell r="D17">
            <v>428.75799999999998</v>
          </cell>
          <cell r="E17">
            <v>305</v>
          </cell>
          <cell r="F17">
            <v>375</v>
          </cell>
          <cell r="G17">
            <v>1</v>
          </cell>
          <cell r="H17">
            <v>60</v>
          </cell>
          <cell r="I17">
            <v>296.26100000000002</v>
          </cell>
          <cell r="J17">
            <v>8.7389999999999759</v>
          </cell>
          <cell r="K17">
            <v>0</v>
          </cell>
          <cell r="L17">
            <v>0</v>
          </cell>
          <cell r="M17">
            <v>0</v>
          </cell>
          <cell r="R17">
            <v>200</v>
          </cell>
          <cell r="S17">
            <v>61</v>
          </cell>
          <cell r="U17">
            <v>9.4262295081967213</v>
          </cell>
          <cell r="V17">
            <v>6.1475409836065573</v>
          </cell>
          <cell r="Y17">
            <v>23.2</v>
          </cell>
          <cell r="Z17">
            <v>24</v>
          </cell>
          <cell r="AA17">
            <v>30.4</v>
          </cell>
          <cell r="AB17">
            <v>128.91800000000001</v>
          </cell>
          <cell r="AC17" t="str">
            <v>увел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30.449000000000002</v>
          </cell>
          <cell r="D18">
            <v>81.436999999999998</v>
          </cell>
          <cell r="E18">
            <v>61.454000000000001</v>
          </cell>
          <cell r="F18">
            <v>50.432000000000002</v>
          </cell>
          <cell r="G18">
            <v>1</v>
          </cell>
          <cell r="H18">
            <v>60</v>
          </cell>
          <cell r="I18">
            <v>62.3</v>
          </cell>
          <cell r="J18">
            <v>-0.84599999999999653</v>
          </cell>
          <cell r="K18">
            <v>0</v>
          </cell>
          <cell r="L18">
            <v>0</v>
          </cell>
          <cell r="M18">
            <v>20</v>
          </cell>
          <cell r="R18">
            <v>40</v>
          </cell>
          <cell r="S18">
            <v>12.290800000000001</v>
          </cell>
          <cell r="U18">
            <v>8.9849318189214689</v>
          </cell>
          <cell r="V18">
            <v>4.1032316854883328</v>
          </cell>
          <cell r="Y18">
            <v>5.1171999999999995</v>
          </cell>
          <cell r="Z18">
            <v>7.8</v>
          </cell>
          <cell r="AA18">
            <v>10.3376</v>
          </cell>
          <cell r="AB18">
            <v>15.452999999999999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7.101</v>
          </cell>
          <cell r="D19">
            <v>585.04399999999998</v>
          </cell>
          <cell r="E19">
            <v>391.697</v>
          </cell>
          <cell r="F19">
            <v>193.476</v>
          </cell>
          <cell r="G19">
            <v>1</v>
          </cell>
          <cell r="H19">
            <v>45</v>
          </cell>
          <cell r="I19">
            <v>380.3</v>
          </cell>
          <cell r="J19">
            <v>11.396999999999991</v>
          </cell>
          <cell r="K19">
            <v>100</v>
          </cell>
          <cell r="L19">
            <v>50</v>
          </cell>
          <cell r="M19">
            <v>50</v>
          </cell>
          <cell r="R19">
            <v>250</v>
          </cell>
          <cell r="S19">
            <v>78.339399999999998</v>
          </cell>
          <cell r="T19">
            <v>50</v>
          </cell>
          <cell r="U19">
            <v>8.8521995317809434</v>
          </cell>
          <cell r="V19">
            <v>2.4697151114254132</v>
          </cell>
          <cell r="Y19">
            <v>42.280799999999999</v>
          </cell>
          <cell r="Z19">
            <v>69</v>
          </cell>
          <cell r="AA19">
            <v>63.673199999999994</v>
          </cell>
          <cell r="AB19">
            <v>120.834</v>
          </cell>
          <cell r="AC19" t="str">
            <v>акция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326</v>
          </cell>
          <cell r="D20">
            <v>1232</v>
          </cell>
          <cell r="E20">
            <v>788</v>
          </cell>
          <cell r="F20">
            <v>760</v>
          </cell>
          <cell r="G20">
            <v>0.25</v>
          </cell>
          <cell r="H20">
            <v>120</v>
          </cell>
          <cell r="I20">
            <v>797</v>
          </cell>
          <cell r="J20">
            <v>-9</v>
          </cell>
          <cell r="K20">
            <v>200</v>
          </cell>
          <cell r="L20">
            <v>120</v>
          </cell>
          <cell r="M20">
            <v>120</v>
          </cell>
          <cell r="R20">
            <v>400</v>
          </cell>
          <cell r="S20">
            <v>157.6</v>
          </cell>
          <cell r="U20">
            <v>10.152284263959391</v>
          </cell>
          <cell r="V20">
            <v>4.8223350253807107</v>
          </cell>
          <cell r="Y20">
            <v>96.8</v>
          </cell>
          <cell r="Z20">
            <v>133</v>
          </cell>
          <cell r="AA20">
            <v>161.80000000000001</v>
          </cell>
          <cell r="AB20">
            <v>169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374.27100000000002</v>
          </cell>
          <cell r="D21">
            <v>1225.7270000000001</v>
          </cell>
          <cell r="E21">
            <v>917.11099999999999</v>
          </cell>
          <cell r="F21">
            <v>673.68499999999995</v>
          </cell>
          <cell r="G21">
            <v>1</v>
          </cell>
          <cell r="H21">
            <v>45</v>
          </cell>
          <cell r="I21">
            <v>882.86199999999997</v>
          </cell>
          <cell r="J21">
            <v>34.249000000000024</v>
          </cell>
          <cell r="K21">
            <v>150</v>
          </cell>
          <cell r="L21">
            <v>120</v>
          </cell>
          <cell r="M21">
            <v>150</v>
          </cell>
          <cell r="R21">
            <v>450</v>
          </cell>
          <cell r="S21">
            <v>183.4222</v>
          </cell>
          <cell r="T21">
            <v>100</v>
          </cell>
          <cell r="U21">
            <v>8.9612108021820696</v>
          </cell>
          <cell r="V21">
            <v>3.6728651166543633</v>
          </cell>
          <cell r="Y21">
            <v>129.625</v>
          </cell>
          <cell r="Z21">
            <v>191</v>
          </cell>
          <cell r="AA21">
            <v>179.7184</v>
          </cell>
          <cell r="AB21">
            <v>299.80099999999999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965</v>
          </cell>
          <cell r="D22">
            <v>2470</v>
          </cell>
          <cell r="E22">
            <v>1746</v>
          </cell>
          <cell r="F22">
            <v>1677</v>
          </cell>
          <cell r="G22">
            <v>0.12</v>
          </cell>
          <cell r="H22">
            <v>60</v>
          </cell>
          <cell r="I22">
            <v>1748</v>
          </cell>
          <cell r="J22">
            <v>-2</v>
          </cell>
          <cell r="K22">
            <v>200</v>
          </cell>
          <cell r="L22">
            <v>200</v>
          </cell>
          <cell r="M22">
            <v>200</v>
          </cell>
          <cell r="R22">
            <v>800</v>
          </cell>
          <cell r="S22">
            <v>349.2</v>
          </cell>
          <cell r="U22">
            <v>8.8115693012600236</v>
          </cell>
          <cell r="V22">
            <v>4.8024054982817868</v>
          </cell>
          <cell r="Y22">
            <v>379</v>
          </cell>
          <cell r="Z22">
            <v>333.6</v>
          </cell>
          <cell r="AA22">
            <v>364.8</v>
          </cell>
          <cell r="AB22">
            <v>605</v>
          </cell>
          <cell r="AC22" t="str">
            <v>м-1200з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657</v>
          </cell>
          <cell r="D23">
            <v>862</v>
          </cell>
          <cell r="E23">
            <v>782</v>
          </cell>
          <cell r="F23">
            <v>708</v>
          </cell>
          <cell r="G23">
            <v>0.25</v>
          </cell>
          <cell r="H23">
            <v>120</v>
          </cell>
          <cell r="I23">
            <v>811</v>
          </cell>
          <cell r="J23">
            <v>-29</v>
          </cell>
          <cell r="K23">
            <v>200</v>
          </cell>
          <cell r="L23">
            <v>0</v>
          </cell>
          <cell r="M23">
            <v>120</v>
          </cell>
          <cell r="R23">
            <v>600</v>
          </cell>
          <cell r="S23">
            <v>156.4</v>
          </cell>
          <cell r="U23">
            <v>10.40920716112532</v>
          </cell>
          <cell r="V23">
            <v>4.5268542199488486</v>
          </cell>
          <cell r="Y23">
            <v>136.6</v>
          </cell>
          <cell r="Z23">
            <v>168.6</v>
          </cell>
          <cell r="AA23">
            <v>144.6</v>
          </cell>
          <cell r="AB23">
            <v>200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183.245</v>
          </cell>
          <cell r="D24">
            <v>0.51500000000000001</v>
          </cell>
          <cell r="E24">
            <v>44.180999999999997</v>
          </cell>
          <cell r="F24">
            <v>139.57900000000001</v>
          </cell>
          <cell r="G24">
            <v>1</v>
          </cell>
          <cell r="H24">
            <v>120</v>
          </cell>
          <cell r="I24">
            <v>42.2</v>
          </cell>
          <cell r="J24">
            <v>1.9809999999999945</v>
          </cell>
          <cell r="K24">
            <v>0</v>
          </cell>
          <cell r="L24">
            <v>0</v>
          </cell>
          <cell r="M24">
            <v>0</v>
          </cell>
          <cell r="S24">
            <v>8.8361999999999998</v>
          </cell>
          <cell r="U24">
            <v>15.796269889771622</v>
          </cell>
          <cell r="V24">
            <v>15.796269889771622</v>
          </cell>
          <cell r="Y24">
            <v>12.366800000000001</v>
          </cell>
          <cell r="Z24">
            <v>10.199999999999999</v>
          </cell>
          <cell r="AA24">
            <v>9.1417999999999999</v>
          </cell>
          <cell r="AB24">
            <v>14.984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110.66200000000001</v>
          </cell>
          <cell r="D25">
            <v>103.032</v>
          </cell>
          <cell r="E25">
            <v>104.29600000000001</v>
          </cell>
          <cell r="F25">
            <v>109.398</v>
          </cell>
          <cell r="G25">
            <v>1</v>
          </cell>
          <cell r="H25">
            <v>45</v>
          </cell>
          <cell r="I25">
            <v>101.1</v>
          </cell>
          <cell r="J25">
            <v>3.1960000000000122</v>
          </cell>
          <cell r="K25">
            <v>0</v>
          </cell>
          <cell r="L25">
            <v>0</v>
          </cell>
          <cell r="M25">
            <v>10</v>
          </cell>
          <cell r="R25">
            <v>50</v>
          </cell>
          <cell r="S25">
            <v>20.859200000000001</v>
          </cell>
          <cell r="U25">
            <v>8.121020940400399</v>
          </cell>
          <cell r="V25">
            <v>5.24459231418271</v>
          </cell>
          <cell r="Y25">
            <v>19.615600000000001</v>
          </cell>
          <cell r="Z25">
            <v>21.8</v>
          </cell>
          <cell r="AA25">
            <v>18.021000000000001</v>
          </cell>
          <cell r="AB25">
            <v>24.809000000000001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262.05799999999999</v>
          </cell>
          <cell r="D26">
            <v>499.46199999999999</v>
          </cell>
          <cell r="E26">
            <v>363.173</v>
          </cell>
          <cell r="F26">
            <v>383.73200000000003</v>
          </cell>
          <cell r="G26">
            <v>1</v>
          </cell>
          <cell r="H26">
            <v>60</v>
          </cell>
          <cell r="I26">
            <v>363.95</v>
          </cell>
          <cell r="J26">
            <v>-0.77699999999998681</v>
          </cell>
          <cell r="K26">
            <v>0</v>
          </cell>
          <cell r="L26">
            <v>0</v>
          </cell>
          <cell r="M26">
            <v>50</v>
          </cell>
          <cell r="R26">
            <v>200</v>
          </cell>
          <cell r="S26">
            <v>72.634600000000006</v>
          </cell>
          <cell r="T26">
            <v>120</v>
          </cell>
          <cell r="U26">
            <v>10.377037940595804</v>
          </cell>
          <cell r="V26">
            <v>5.2830469225410477</v>
          </cell>
          <cell r="Y26">
            <v>72.852999999999994</v>
          </cell>
          <cell r="Z26">
            <v>78.2</v>
          </cell>
          <cell r="AA26">
            <v>67.585000000000008</v>
          </cell>
          <cell r="AB26">
            <v>95.620999999999995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405</v>
          </cell>
          <cell r="D27">
            <v>878</v>
          </cell>
          <cell r="E27">
            <v>678</v>
          </cell>
          <cell r="F27">
            <v>593</v>
          </cell>
          <cell r="G27">
            <v>0.22</v>
          </cell>
          <cell r="H27">
            <v>120</v>
          </cell>
          <cell r="I27">
            <v>696</v>
          </cell>
          <cell r="J27">
            <v>-18</v>
          </cell>
          <cell r="K27">
            <v>0</v>
          </cell>
          <cell r="L27">
            <v>120</v>
          </cell>
          <cell r="M27">
            <v>80</v>
          </cell>
          <cell r="R27">
            <v>400</v>
          </cell>
          <cell r="S27">
            <v>135.6</v>
          </cell>
          <cell r="U27">
            <v>8.7979351032448374</v>
          </cell>
          <cell r="V27">
            <v>4.3731563421828907</v>
          </cell>
          <cell r="Y27">
            <v>129</v>
          </cell>
          <cell r="Z27">
            <v>130</v>
          </cell>
          <cell r="AA27">
            <v>122.2</v>
          </cell>
          <cell r="AB27">
            <v>198</v>
          </cell>
          <cell r="AC27">
            <v>0</v>
          </cell>
          <cell r="AD27">
            <v>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151.08699999999999</v>
          </cell>
          <cell r="D28">
            <v>79.456999999999994</v>
          </cell>
          <cell r="E28">
            <v>171.38499999999999</v>
          </cell>
          <cell r="F28">
            <v>55.935000000000002</v>
          </cell>
          <cell r="G28">
            <v>1</v>
          </cell>
          <cell r="H28">
            <v>45</v>
          </cell>
          <cell r="I28">
            <v>165.6</v>
          </cell>
          <cell r="J28">
            <v>5.7849999999999966</v>
          </cell>
          <cell r="K28">
            <v>60</v>
          </cell>
          <cell r="L28">
            <v>20</v>
          </cell>
          <cell r="M28">
            <v>20</v>
          </cell>
          <cell r="R28">
            <v>120</v>
          </cell>
          <cell r="S28">
            <v>34.277000000000001</v>
          </cell>
          <cell r="U28">
            <v>8.0501502465209906</v>
          </cell>
          <cell r="V28">
            <v>1.6318522624500393</v>
          </cell>
          <cell r="Y28">
            <v>28.677999999999997</v>
          </cell>
          <cell r="Z28">
            <v>25.6</v>
          </cell>
          <cell r="AA28">
            <v>27.285599999999999</v>
          </cell>
          <cell r="AB28">
            <v>51.468000000000004</v>
          </cell>
          <cell r="AC28" t="str">
            <v>увел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59</v>
          </cell>
          <cell r="D29">
            <v>206</v>
          </cell>
          <cell r="E29">
            <v>165</v>
          </cell>
          <cell r="F29">
            <v>94</v>
          </cell>
          <cell r="G29">
            <v>0.6</v>
          </cell>
          <cell r="H29" t="e">
            <v>#N/A</v>
          </cell>
          <cell r="I29">
            <v>171</v>
          </cell>
          <cell r="J29">
            <v>-6</v>
          </cell>
          <cell r="K29">
            <v>40</v>
          </cell>
          <cell r="L29">
            <v>0</v>
          </cell>
          <cell r="M29">
            <v>40</v>
          </cell>
          <cell r="R29">
            <v>120</v>
          </cell>
          <cell r="S29">
            <v>33</v>
          </cell>
          <cell r="U29">
            <v>8.9090909090909083</v>
          </cell>
          <cell r="V29">
            <v>2.8484848484848486</v>
          </cell>
          <cell r="Y29">
            <v>0</v>
          </cell>
          <cell r="Z29">
            <v>14.4</v>
          </cell>
          <cell r="AA29">
            <v>26.2</v>
          </cell>
          <cell r="AB29">
            <v>33</v>
          </cell>
          <cell r="AC29" t="str">
            <v>новый</v>
          </cell>
          <cell r="AD29" t="str">
            <v>костик</v>
          </cell>
        </row>
        <row r="30">
          <cell r="A30" t="str">
            <v>5997 ОСОБАЯ Коровино вар п/о  ОСТАНКИНО</v>
          </cell>
          <cell r="B30" t="str">
            <v>кг</v>
          </cell>
          <cell r="C30">
            <v>186.32599999999999</v>
          </cell>
          <cell r="D30">
            <v>9.9049999999999994</v>
          </cell>
          <cell r="E30">
            <v>189.495</v>
          </cell>
          <cell r="F30">
            <v>1.3540000000000001</v>
          </cell>
          <cell r="G30">
            <v>0</v>
          </cell>
          <cell r="H30" t="e">
            <v>#N/A</v>
          </cell>
          <cell r="I30">
            <v>187.2</v>
          </cell>
          <cell r="J30">
            <v>2.2950000000000159</v>
          </cell>
          <cell r="K30">
            <v>0</v>
          </cell>
          <cell r="L30">
            <v>0</v>
          </cell>
          <cell r="M30">
            <v>0</v>
          </cell>
          <cell r="S30">
            <v>37.899000000000001</v>
          </cell>
          <cell r="U30">
            <v>3.5726536320219535E-2</v>
          </cell>
          <cell r="V30">
            <v>3.5726536320219535E-2</v>
          </cell>
          <cell r="Y30">
            <v>0</v>
          </cell>
          <cell r="Z30">
            <v>0</v>
          </cell>
          <cell r="AA30">
            <v>30.361000000000001</v>
          </cell>
          <cell r="AB30">
            <v>0</v>
          </cell>
          <cell r="AC30" t="str">
            <v>вывод</v>
          </cell>
          <cell r="AD30" t="e">
            <v>#N/A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17.940000000000001</v>
          </cell>
          <cell r="D31">
            <v>18.015000000000001</v>
          </cell>
          <cell r="E31">
            <v>14.97</v>
          </cell>
          <cell r="F31">
            <v>20.984999999999999</v>
          </cell>
          <cell r="G31">
            <v>1</v>
          </cell>
          <cell r="H31" t="e">
            <v>#N/A</v>
          </cell>
          <cell r="I31">
            <v>13.3</v>
          </cell>
          <cell r="J31">
            <v>1.67</v>
          </cell>
          <cell r="K31">
            <v>20</v>
          </cell>
          <cell r="L31">
            <v>0</v>
          </cell>
          <cell r="M31">
            <v>0</v>
          </cell>
          <cell r="S31">
            <v>2.9940000000000002</v>
          </cell>
          <cell r="U31">
            <v>13.689044756179024</v>
          </cell>
          <cell r="V31">
            <v>7.0090180360721437</v>
          </cell>
          <cell r="Y31">
            <v>0</v>
          </cell>
          <cell r="Z31">
            <v>0</v>
          </cell>
          <cell r="AA31">
            <v>5.3789999999999996</v>
          </cell>
          <cell r="AB31">
            <v>5.99</v>
          </cell>
          <cell r="AC31" t="e">
            <v>#N/A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51.863999999999997</v>
          </cell>
          <cell r="D32">
            <v>362.92</v>
          </cell>
          <cell r="E32">
            <v>283.59699999999998</v>
          </cell>
          <cell r="F32">
            <v>126.009</v>
          </cell>
          <cell r="G32">
            <v>1</v>
          </cell>
          <cell r="H32">
            <v>45</v>
          </cell>
          <cell r="I32">
            <v>283.10000000000002</v>
          </cell>
          <cell r="J32">
            <v>0.49699999999995725</v>
          </cell>
          <cell r="K32">
            <v>20</v>
          </cell>
          <cell r="L32">
            <v>30</v>
          </cell>
          <cell r="M32">
            <v>30</v>
          </cell>
          <cell r="R32">
            <v>250</v>
          </cell>
          <cell r="S32">
            <v>56.719399999999993</v>
          </cell>
          <cell r="U32">
            <v>8.0397359633564545</v>
          </cell>
          <cell r="V32">
            <v>2.2216208210947226</v>
          </cell>
          <cell r="Y32">
            <v>32.391599999999997</v>
          </cell>
          <cell r="Z32">
            <v>47.4</v>
          </cell>
          <cell r="AA32">
            <v>42.515000000000001</v>
          </cell>
          <cell r="AB32">
            <v>113.69799999999999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421</v>
          </cell>
          <cell r="D33">
            <v>1479</v>
          </cell>
          <cell r="E33">
            <v>1176</v>
          </cell>
          <cell r="F33">
            <v>706</v>
          </cell>
          <cell r="G33">
            <v>0.4</v>
          </cell>
          <cell r="H33">
            <v>45</v>
          </cell>
          <cell r="I33">
            <v>1190</v>
          </cell>
          <cell r="J33">
            <v>-14</v>
          </cell>
          <cell r="K33">
            <v>280</v>
          </cell>
          <cell r="L33">
            <v>200</v>
          </cell>
          <cell r="M33">
            <v>120</v>
          </cell>
          <cell r="R33">
            <v>600</v>
          </cell>
          <cell r="S33">
            <v>235.2</v>
          </cell>
          <cell r="U33">
            <v>8.103741496598639</v>
          </cell>
          <cell r="V33">
            <v>3.0017006802721089</v>
          </cell>
          <cell r="Y33">
            <v>160.6</v>
          </cell>
          <cell r="Z33">
            <v>228</v>
          </cell>
          <cell r="AA33">
            <v>213.8</v>
          </cell>
          <cell r="AB33">
            <v>368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-36.402000000000001</v>
          </cell>
          <cell r="D34">
            <v>5572.3519999999999</v>
          </cell>
          <cell r="E34">
            <v>2250</v>
          </cell>
          <cell r="F34">
            <v>3095</v>
          </cell>
          <cell r="G34">
            <v>1</v>
          </cell>
          <cell r="H34">
            <v>45</v>
          </cell>
          <cell r="I34">
            <v>1816.8</v>
          </cell>
          <cell r="J34">
            <v>433.20000000000005</v>
          </cell>
          <cell r="K34">
            <v>0</v>
          </cell>
          <cell r="L34">
            <v>100</v>
          </cell>
          <cell r="M34">
            <v>100</v>
          </cell>
          <cell r="N34">
            <v>-500</v>
          </cell>
          <cell r="R34">
            <v>500</v>
          </cell>
          <cell r="S34">
            <v>450</v>
          </cell>
          <cell r="T34">
            <v>700</v>
          </cell>
          <cell r="U34">
            <v>8.8777777777777782</v>
          </cell>
          <cell r="V34">
            <v>6.8777777777777782</v>
          </cell>
          <cell r="Y34">
            <v>344</v>
          </cell>
          <cell r="Z34">
            <v>525.20000000000005</v>
          </cell>
          <cell r="AA34">
            <v>511</v>
          </cell>
          <cell r="AB34">
            <v>375.01799999999997</v>
          </cell>
          <cell r="AC34" t="str">
            <v>м-300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11.798</v>
          </cell>
          <cell r="D35">
            <v>1235.4570000000001</v>
          </cell>
          <cell r="E35">
            <v>761.25900000000001</v>
          </cell>
          <cell r="F35">
            <v>483.86099999999999</v>
          </cell>
          <cell r="G35">
            <v>1</v>
          </cell>
          <cell r="H35">
            <v>45</v>
          </cell>
          <cell r="I35">
            <v>715.5</v>
          </cell>
          <cell r="J35">
            <v>45.759000000000015</v>
          </cell>
          <cell r="K35">
            <v>100</v>
          </cell>
          <cell r="L35">
            <v>100</v>
          </cell>
          <cell r="M35">
            <v>100</v>
          </cell>
          <cell r="R35">
            <v>250</v>
          </cell>
          <cell r="S35">
            <v>152.2518</v>
          </cell>
          <cell r="T35">
            <v>200</v>
          </cell>
          <cell r="U35">
            <v>8.1040815281001599</v>
          </cell>
          <cell r="V35">
            <v>3.1780313927323025</v>
          </cell>
          <cell r="Y35">
            <v>87.5428</v>
          </cell>
          <cell r="Z35">
            <v>139.4</v>
          </cell>
          <cell r="AA35">
            <v>130.7946</v>
          </cell>
          <cell r="AB35">
            <v>195.02600000000001</v>
          </cell>
          <cell r="AC35">
            <v>0</v>
          </cell>
          <cell r="AD35" t="str">
            <v>костик</v>
          </cell>
        </row>
        <row r="36">
          <cell r="A36" t="str">
            <v>6144 МОЛОЧНЫЕ ТРАДИЦ сос п/о в/у 1/360 (1+1) ОСТАНКИНО</v>
          </cell>
          <cell r="B36" t="str">
            <v>шт</v>
          </cell>
          <cell r="C36">
            <v>2</v>
          </cell>
          <cell r="D36">
            <v>333</v>
          </cell>
          <cell r="E36">
            <v>247</v>
          </cell>
          <cell r="F36">
            <v>77</v>
          </cell>
          <cell r="G36">
            <v>0.36</v>
          </cell>
          <cell r="H36">
            <v>45</v>
          </cell>
          <cell r="I36">
            <v>277</v>
          </cell>
          <cell r="J36">
            <v>-30</v>
          </cell>
          <cell r="K36">
            <v>80</v>
          </cell>
          <cell r="L36">
            <v>40</v>
          </cell>
          <cell r="M36">
            <v>40</v>
          </cell>
          <cell r="R36">
            <v>120</v>
          </cell>
          <cell r="S36">
            <v>49.4</v>
          </cell>
          <cell r="U36">
            <v>7.2267206477732797</v>
          </cell>
          <cell r="V36">
            <v>1.5587044534412955</v>
          </cell>
          <cell r="Y36">
            <v>20.2</v>
          </cell>
          <cell r="Z36">
            <v>39</v>
          </cell>
          <cell r="AA36">
            <v>37.799999999999997</v>
          </cell>
          <cell r="AB36">
            <v>51</v>
          </cell>
          <cell r="AC36" t="str">
            <v>костик</v>
          </cell>
          <cell r="AD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-3</v>
          </cell>
          <cell r="D37">
            <v>360</v>
          </cell>
          <cell r="E37">
            <v>308</v>
          </cell>
          <cell r="F37">
            <v>3</v>
          </cell>
          <cell r="G37">
            <v>0.35</v>
          </cell>
          <cell r="H37">
            <v>45</v>
          </cell>
          <cell r="I37">
            <v>420</v>
          </cell>
          <cell r="J37">
            <v>-112</v>
          </cell>
          <cell r="K37">
            <v>160</v>
          </cell>
          <cell r="L37">
            <v>40</v>
          </cell>
          <cell r="M37">
            <v>40</v>
          </cell>
          <cell r="R37">
            <v>280</v>
          </cell>
          <cell r="S37">
            <v>61.6</v>
          </cell>
          <cell r="U37">
            <v>8.4902597402597397</v>
          </cell>
          <cell r="V37">
            <v>4.8701298701298704E-2</v>
          </cell>
          <cell r="Y37">
            <v>44.2</v>
          </cell>
          <cell r="Z37">
            <v>39.4</v>
          </cell>
          <cell r="AA37">
            <v>45.6</v>
          </cell>
          <cell r="AB37">
            <v>76</v>
          </cell>
          <cell r="AC37" t="str">
            <v>магаз</v>
          </cell>
          <cell r="AD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60</v>
          </cell>
          <cell r="D38">
            <v>302</v>
          </cell>
          <cell r="E38">
            <v>133</v>
          </cell>
          <cell r="F38">
            <v>130</v>
          </cell>
          <cell r="G38">
            <v>0.35</v>
          </cell>
          <cell r="H38">
            <v>45</v>
          </cell>
          <cell r="I38">
            <v>160</v>
          </cell>
          <cell r="J38">
            <v>-27</v>
          </cell>
          <cell r="K38">
            <v>0</v>
          </cell>
          <cell r="L38">
            <v>40</v>
          </cell>
          <cell r="M38">
            <v>40</v>
          </cell>
          <cell r="R38">
            <v>80</v>
          </cell>
          <cell r="S38">
            <v>26.6</v>
          </cell>
          <cell r="U38">
            <v>10.902255639097744</v>
          </cell>
          <cell r="V38">
            <v>4.8872180451127818</v>
          </cell>
          <cell r="Y38">
            <v>26.4</v>
          </cell>
          <cell r="Z38">
            <v>27.4</v>
          </cell>
          <cell r="AA38">
            <v>27.8</v>
          </cell>
          <cell r="AB38">
            <v>47</v>
          </cell>
          <cell r="AC38" t="str">
            <v>магаз</v>
          </cell>
          <cell r="AD38" t="str">
            <v>костик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88</v>
          </cell>
          <cell r="D39">
            <v>64</v>
          </cell>
          <cell r="E39">
            <v>65</v>
          </cell>
          <cell r="F39">
            <v>47</v>
          </cell>
          <cell r="G39">
            <v>0.4</v>
          </cell>
          <cell r="H39">
            <v>45</v>
          </cell>
          <cell r="I39">
            <v>70</v>
          </cell>
          <cell r="J39">
            <v>-5</v>
          </cell>
          <cell r="K39">
            <v>0</v>
          </cell>
          <cell r="L39">
            <v>0</v>
          </cell>
          <cell r="M39">
            <v>0</v>
          </cell>
          <cell r="R39">
            <v>40</v>
          </cell>
          <cell r="S39">
            <v>13</v>
          </cell>
          <cell r="U39">
            <v>6.6923076923076925</v>
          </cell>
          <cell r="V39">
            <v>3.6153846153846154</v>
          </cell>
          <cell r="Y39">
            <v>18.399999999999999</v>
          </cell>
          <cell r="Z39">
            <v>17.399999999999999</v>
          </cell>
          <cell r="AA39">
            <v>14</v>
          </cell>
          <cell r="AB39">
            <v>5</v>
          </cell>
          <cell r="AC39" t="str">
            <v>магаз</v>
          </cell>
          <cell r="AD39" t="str">
            <v>костик</v>
          </cell>
        </row>
        <row r="40">
          <cell r="A40" t="str">
            <v>6221 НЕАПОЛИТАНСКИЙ ДУЭТ с/к с/н мгс 1/90  ОСТАНКИНО</v>
          </cell>
          <cell r="B40" t="str">
            <v>шт</v>
          </cell>
          <cell r="C40">
            <v>345</v>
          </cell>
          <cell r="D40">
            <v>135</v>
          </cell>
          <cell r="E40">
            <v>344</v>
          </cell>
          <cell r="F40">
            <v>121</v>
          </cell>
          <cell r="G40">
            <v>0.09</v>
          </cell>
          <cell r="H40" t="e">
            <v>#N/A</v>
          </cell>
          <cell r="I40">
            <v>429</v>
          </cell>
          <cell r="J40">
            <v>-85</v>
          </cell>
          <cell r="K40">
            <v>120</v>
          </cell>
          <cell r="L40">
            <v>120</v>
          </cell>
          <cell r="M40">
            <v>120</v>
          </cell>
          <cell r="R40">
            <v>120</v>
          </cell>
          <cell r="S40">
            <v>68.8</v>
          </cell>
          <cell r="U40">
            <v>8.7354651162790695</v>
          </cell>
          <cell r="V40">
            <v>1.7587209302325582</v>
          </cell>
          <cell r="Y40">
            <v>0</v>
          </cell>
          <cell r="Z40">
            <v>0</v>
          </cell>
          <cell r="AA40">
            <v>48.8</v>
          </cell>
          <cell r="AB40">
            <v>20</v>
          </cell>
          <cell r="AC40" t="e">
            <v>#N/A</v>
          </cell>
          <cell r="AD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195</v>
          </cell>
          <cell r="D41">
            <v>179</v>
          </cell>
          <cell r="E41">
            <v>270</v>
          </cell>
          <cell r="F41">
            <v>87</v>
          </cell>
          <cell r="G41">
            <v>0.09</v>
          </cell>
          <cell r="H41" t="e">
            <v>#N/A</v>
          </cell>
          <cell r="I41">
            <v>323</v>
          </cell>
          <cell r="J41">
            <v>-53</v>
          </cell>
          <cell r="K41">
            <v>120</v>
          </cell>
          <cell r="L41">
            <v>120</v>
          </cell>
          <cell r="M41">
            <v>120</v>
          </cell>
          <cell r="R41">
            <v>80</v>
          </cell>
          <cell r="S41">
            <v>54</v>
          </cell>
          <cell r="U41">
            <v>9.7592592592592595</v>
          </cell>
          <cell r="V41">
            <v>1.6111111111111112</v>
          </cell>
          <cell r="Y41">
            <v>43</v>
          </cell>
          <cell r="Z41">
            <v>30</v>
          </cell>
          <cell r="AA41">
            <v>41.8</v>
          </cell>
          <cell r="AB41">
            <v>44</v>
          </cell>
          <cell r="AC41" t="str">
            <v>костик</v>
          </cell>
          <cell r="AD41" t="str">
            <v>кос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14</v>
          </cell>
          <cell r="D42">
            <v>703</v>
          </cell>
          <cell r="E42">
            <v>406</v>
          </cell>
          <cell r="F42">
            <v>294</v>
          </cell>
          <cell r="G42">
            <v>0.09</v>
          </cell>
          <cell r="H42" t="e">
            <v>#N/A</v>
          </cell>
          <cell r="I42">
            <v>616</v>
          </cell>
          <cell r="J42">
            <v>-210</v>
          </cell>
          <cell r="K42">
            <v>120</v>
          </cell>
          <cell r="L42">
            <v>120</v>
          </cell>
          <cell r="M42">
            <v>120</v>
          </cell>
          <cell r="R42">
            <v>200</v>
          </cell>
          <cell r="S42">
            <v>81.2</v>
          </cell>
          <cell r="U42">
            <v>10.517241379310345</v>
          </cell>
          <cell r="V42">
            <v>3.6206896551724137</v>
          </cell>
          <cell r="Y42">
            <v>15.6</v>
          </cell>
          <cell r="Z42">
            <v>51.4</v>
          </cell>
          <cell r="AA42">
            <v>67.400000000000006</v>
          </cell>
          <cell r="AB42">
            <v>193</v>
          </cell>
          <cell r="AC42" t="str">
            <v>костик</v>
          </cell>
          <cell r="AD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C43">
            <v>131</v>
          </cell>
          <cell r="D43">
            <v>81</v>
          </cell>
          <cell r="E43">
            <v>67</v>
          </cell>
          <cell r="F43">
            <v>145</v>
          </cell>
          <cell r="G43">
            <v>0</v>
          </cell>
          <cell r="H43" t="e">
            <v>#N/A</v>
          </cell>
          <cell r="I43">
            <v>67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S43">
            <v>13.4</v>
          </cell>
          <cell r="U43">
            <v>10.82089552238806</v>
          </cell>
          <cell r="V43">
            <v>10.82089552238806</v>
          </cell>
          <cell r="Y43">
            <v>28.8</v>
          </cell>
          <cell r="Z43">
            <v>7.8</v>
          </cell>
          <cell r="AA43">
            <v>15.6</v>
          </cell>
          <cell r="AB43">
            <v>17</v>
          </cell>
          <cell r="AC43" t="str">
            <v>вывод</v>
          </cell>
          <cell r="AD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247</v>
          </cell>
          <cell r="D44">
            <v>82</v>
          </cell>
          <cell r="E44">
            <v>119</v>
          </cell>
          <cell r="F44">
            <v>207</v>
          </cell>
          <cell r="G44">
            <v>0.38</v>
          </cell>
          <cell r="H44">
            <v>45</v>
          </cell>
          <cell r="I44">
            <v>119</v>
          </cell>
          <cell r="J44">
            <v>0</v>
          </cell>
          <cell r="K44">
            <v>0</v>
          </cell>
          <cell r="L44">
            <v>0</v>
          </cell>
          <cell r="M44">
            <v>40</v>
          </cell>
          <cell r="S44">
            <v>23.8</v>
          </cell>
          <cell r="U44">
            <v>10.378151260504202</v>
          </cell>
          <cell r="V44">
            <v>8.697478991596638</v>
          </cell>
          <cell r="Y44">
            <v>50</v>
          </cell>
          <cell r="Z44">
            <v>34.4</v>
          </cell>
          <cell r="AA44">
            <v>31.4</v>
          </cell>
          <cell r="AB44">
            <v>11</v>
          </cell>
          <cell r="AC44">
            <v>0</v>
          </cell>
          <cell r="AD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130</v>
          </cell>
          <cell r="D45">
            <v>195</v>
          </cell>
          <cell r="E45">
            <v>124</v>
          </cell>
          <cell r="F45">
            <v>83</v>
          </cell>
          <cell r="G45">
            <v>0.4</v>
          </cell>
          <cell r="H45">
            <v>60</v>
          </cell>
          <cell r="I45">
            <v>131</v>
          </cell>
          <cell r="J45">
            <v>-7</v>
          </cell>
          <cell r="K45">
            <v>0</v>
          </cell>
          <cell r="L45">
            <v>0</v>
          </cell>
          <cell r="M45">
            <v>40</v>
          </cell>
          <cell r="R45">
            <v>80</v>
          </cell>
          <cell r="S45">
            <v>24.8</v>
          </cell>
          <cell r="U45">
            <v>8.185483870967742</v>
          </cell>
          <cell r="V45">
            <v>3.346774193548387</v>
          </cell>
          <cell r="Y45">
            <v>34.200000000000003</v>
          </cell>
          <cell r="Z45">
            <v>40.799999999999997</v>
          </cell>
          <cell r="AA45">
            <v>32.200000000000003</v>
          </cell>
          <cell r="AB45">
            <v>39</v>
          </cell>
          <cell r="AC45" t="str">
            <v>костик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162</v>
          </cell>
          <cell r="D46">
            <v>488</v>
          </cell>
          <cell r="E46">
            <v>309</v>
          </cell>
          <cell r="F46">
            <v>120</v>
          </cell>
          <cell r="G46">
            <v>0.4</v>
          </cell>
          <cell r="H46">
            <v>60</v>
          </cell>
          <cell r="I46">
            <v>388</v>
          </cell>
          <cell r="J46">
            <v>-79</v>
          </cell>
          <cell r="K46">
            <v>120</v>
          </cell>
          <cell r="L46">
            <v>0</v>
          </cell>
          <cell r="M46">
            <v>40</v>
          </cell>
          <cell r="R46">
            <v>280</v>
          </cell>
          <cell r="S46">
            <v>61.8</v>
          </cell>
          <cell r="U46">
            <v>9.0614886731391593</v>
          </cell>
          <cell r="V46">
            <v>1.941747572815534</v>
          </cell>
          <cell r="Y46">
            <v>36.4</v>
          </cell>
          <cell r="Z46">
            <v>52.8</v>
          </cell>
          <cell r="AA46">
            <v>54.4</v>
          </cell>
          <cell r="AB46">
            <v>105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250</v>
          </cell>
          <cell r="D47">
            <v>746</v>
          </cell>
          <cell r="E47">
            <v>476</v>
          </cell>
          <cell r="F47">
            <v>515</v>
          </cell>
          <cell r="G47">
            <v>0.3</v>
          </cell>
          <cell r="H47">
            <v>45</v>
          </cell>
          <cell r="I47">
            <v>482</v>
          </cell>
          <cell r="J47">
            <v>-6</v>
          </cell>
          <cell r="K47">
            <v>0</v>
          </cell>
          <cell r="L47">
            <v>0</v>
          </cell>
          <cell r="M47">
            <v>120</v>
          </cell>
          <cell r="R47">
            <v>240</v>
          </cell>
          <cell r="S47">
            <v>95.2</v>
          </cell>
          <cell r="U47">
            <v>9.1911764705882355</v>
          </cell>
          <cell r="V47">
            <v>5.4096638655462179</v>
          </cell>
          <cell r="Y47">
            <v>74.400000000000006</v>
          </cell>
          <cell r="Z47">
            <v>111.2</v>
          </cell>
          <cell r="AA47">
            <v>91.6</v>
          </cell>
          <cell r="AB47">
            <v>103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1229</v>
          </cell>
          <cell r="D48">
            <v>3038</v>
          </cell>
          <cell r="E48">
            <v>2733</v>
          </cell>
          <cell r="F48">
            <v>1520</v>
          </cell>
          <cell r="G48">
            <v>0.27</v>
          </cell>
          <cell r="H48">
            <v>45</v>
          </cell>
          <cell r="I48">
            <v>2710</v>
          </cell>
          <cell r="J48">
            <v>23</v>
          </cell>
          <cell r="K48">
            <v>600</v>
          </cell>
          <cell r="L48">
            <v>600</v>
          </cell>
          <cell r="M48">
            <v>300</v>
          </cell>
          <cell r="R48">
            <v>1500</v>
          </cell>
          <cell r="S48">
            <v>546.6</v>
          </cell>
          <cell r="T48">
            <v>600</v>
          </cell>
          <cell r="U48">
            <v>9.3669959751189165</v>
          </cell>
          <cell r="V48">
            <v>2.7808269301134283</v>
          </cell>
          <cell r="Y48">
            <v>331.4</v>
          </cell>
          <cell r="Z48">
            <v>392.8</v>
          </cell>
          <cell r="AA48">
            <v>477.8</v>
          </cell>
          <cell r="AB48">
            <v>913</v>
          </cell>
          <cell r="AC48" t="str">
            <v>м-600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16</v>
          </cell>
          <cell r="D49">
            <v>145</v>
          </cell>
          <cell r="E49">
            <v>99</v>
          </cell>
          <cell r="F49">
            <v>60</v>
          </cell>
          <cell r="G49">
            <v>0.35</v>
          </cell>
          <cell r="H49">
            <v>45</v>
          </cell>
          <cell r="I49">
            <v>128</v>
          </cell>
          <cell r="J49">
            <v>-29</v>
          </cell>
          <cell r="K49">
            <v>40</v>
          </cell>
          <cell r="L49">
            <v>40</v>
          </cell>
          <cell r="M49">
            <v>0</v>
          </cell>
          <cell r="R49">
            <v>80</v>
          </cell>
          <cell r="S49">
            <v>19.8</v>
          </cell>
          <cell r="U49">
            <v>11.111111111111111</v>
          </cell>
          <cell r="V49">
            <v>3.0303030303030303</v>
          </cell>
          <cell r="Y49">
            <v>8.1999999999999993</v>
          </cell>
          <cell r="Z49">
            <v>11.6</v>
          </cell>
          <cell r="AA49">
            <v>17.600000000000001</v>
          </cell>
          <cell r="AB49">
            <v>32</v>
          </cell>
          <cell r="AC49" t="str">
            <v>костик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186.012</v>
          </cell>
          <cell r="D50">
            <v>324.274</v>
          </cell>
          <cell r="E50">
            <v>267.08199999999999</v>
          </cell>
          <cell r="F50">
            <v>238.422</v>
          </cell>
          <cell r="G50">
            <v>1</v>
          </cell>
          <cell r="H50">
            <v>45</v>
          </cell>
          <cell r="I50">
            <v>252</v>
          </cell>
          <cell r="J50">
            <v>15.081999999999994</v>
          </cell>
          <cell r="K50">
            <v>60</v>
          </cell>
          <cell r="L50">
            <v>50</v>
          </cell>
          <cell r="M50">
            <v>30</v>
          </cell>
          <cell r="R50">
            <v>60</v>
          </cell>
          <cell r="S50">
            <v>53.416399999999996</v>
          </cell>
          <cell r="U50">
            <v>8.2076291176492617</v>
          </cell>
          <cell r="V50">
            <v>4.4634606600220161</v>
          </cell>
          <cell r="Y50">
            <v>43.008600000000001</v>
          </cell>
          <cell r="Z50">
            <v>48.8</v>
          </cell>
          <cell r="AA50">
            <v>55.440200000000004</v>
          </cell>
          <cell r="AB50">
            <v>51.841000000000001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485</v>
          </cell>
          <cell r="D51">
            <v>742</v>
          </cell>
          <cell r="E51">
            <v>566</v>
          </cell>
          <cell r="F51">
            <v>649</v>
          </cell>
          <cell r="G51">
            <v>0.4</v>
          </cell>
          <cell r="H51">
            <v>60</v>
          </cell>
          <cell r="I51">
            <v>578</v>
          </cell>
          <cell r="J51">
            <v>-12</v>
          </cell>
          <cell r="K51">
            <v>0</v>
          </cell>
          <cell r="L51">
            <v>120</v>
          </cell>
          <cell r="M51">
            <v>80</v>
          </cell>
          <cell r="R51">
            <v>80</v>
          </cell>
          <cell r="S51">
            <v>113.2</v>
          </cell>
          <cell r="T51">
            <v>120</v>
          </cell>
          <cell r="U51">
            <v>9.2667844522968199</v>
          </cell>
          <cell r="V51">
            <v>5.7332155477031801</v>
          </cell>
          <cell r="Y51">
            <v>115</v>
          </cell>
          <cell r="Z51">
            <v>122.4</v>
          </cell>
          <cell r="AA51">
            <v>119.2</v>
          </cell>
          <cell r="AB51">
            <v>106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4900</v>
          </cell>
          <cell r="D52">
            <v>5934</v>
          </cell>
          <cell r="E52">
            <v>7871</v>
          </cell>
          <cell r="F52">
            <v>2904</v>
          </cell>
          <cell r="G52">
            <v>0.4</v>
          </cell>
          <cell r="H52">
            <v>60</v>
          </cell>
          <cell r="I52">
            <v>7925</v>
          </cell>
          <cell r="J52">
            <v>-54</v>
          </cell>
          <cell r="K52">
            <v>2000</v>
          </cell>
          <cell r="L52">
            <v>1000</v>
          </cell>
          <cell r="M52">
            <v>1200</v>
          </cell>
          <cell r="N52">
            <v>-1000</v>
          </cell>
          <cell r="R52">
            <v>4800</v>
          </cell>
          <cell r="S52">
            <v>1574.2</v>
          </cell>
          <cell r="T52">
            <v>2000</v>
          </cell>
          <cell r="U52">
            <v>8.197179519756066</v>
          </cell>
          <cell r="V52">
            <v>1.8447465379240249</v>
          </cell>
          <cell r="Y52">
            <v>1024.5999999999999</v>
          </cell>
          <cell r="Z52">
            <v>1351.6</v>
          </cell>
          <cell r="AA52">
            <v>1307</v>
          </cell>
          <cell r="AB52">
            <v>2960</v>
          </cell>
          <cell r="AC52" t="str">
            <v>пл1000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1230</v>
          </cell>
          <cell r="D53">
            <v>1861</v>
          </cell>
          <cell r="E53">
            <v>1635</v>
          </cell>
          <cell r="F53">
            <v>1425</v>
          </cell>
          <cell r="G53">
            <v>0.4</v>
          </cell>
          <cell r="H53">
            <v>60</v>
          </cell>
          <cell r="I53">
            <v>1668</v>
          </cell>
          <cell r="J53">
            <v>-33</v>
          </cell>
          <cell r="K53">
            <v>400</v>
          </cell>
          <cell r="L53">
            <v>400</v>
          </cell>
          <cell r="M53">
            <v>200</v>
          </cell>
          <cell r="R53">
            <v>400</v>
          </cell>
          <cell r="S53">
            <v>327</v>
          </cell>
          <cell r="T53">
            <v>400</v>
          </cell>
          <cell r="U53">
            <v>9.862385321100918</v>
          </cell>
          <cell r="V53">
            <v>4.3577981651376145</v>
          </cell>
          <cell r="Y53">
            <v>299</v>
          </cell>
          <cell r="Z53">
            <v>368.4</v>
          </cell>
          <cell r="AA53">
            <v>344.8</v>
          </cell>
          <cell r="AB53">
            <v>400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4165</v>
          </cell>
          <cell r="D54">
            <v>3295</v>
          </cell>
          <cell r="E54">
            <v>4372</v>
          </cell>
          <cell r="F54">
            <v>3032</v>
          </cell>
          <cell r="G54">
            <v>0.4</v>
          </cell>
          <cell r="H54">
            <v>60</v>
          </cell>
          <cell r="I54">
            <v>4425</v>
          </cell>
          <cell r="J54">
            <v>-53</v>
          </cell>
          <cell r="K54">
            <v>800</v>
          </cell>
          <cell r="L54">
            <v>600</v>
          </cell>
          <cell r="M54">
            <v>600</v>
          </cell>
          <cell r="N54">
            <v>-400</v>
          </cell>
          <cell r="R54">
            <v>2000</v>
          </cell>
          <cell r="S54">
            <v>874.4</v>
          </cell>
          <cell r="T54">
            <v>1000</v>
          </cell>
          <cell r="U54">
            <v>8.7282708142726442</v>
          </cell>
          <cell r="V54">
            <v>3.4675205855443734</v>
          </cell>
          <cell r="Y54">
            <v>770.4</v>
          </cell>
          <cell r="Z54">
            <v>867.4</v>
          </cell>
          <cell r="AA54">
            <v>830.6</v>
          </cell>
          <cell r="AB54">
            <v>1435</v>
          </cell>
          <cell r="AC54" t="str">
            <v>м1000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845</v>
          </cell>
          <cell r="D55">
            <v>946</v>
          </cell>
          <cell r="E55">
            <v>1045</v>
          </cell>
          <cell r="F55">
            <v>731</v>
          </cell>
          <cell r="G55">
            <v>0.35</v>
          </cell>
          <cell r="H55">
            <v>60</v>
          </cell>
          <cell r="I55">
            <v>1049</v>
          </cell>
          <cell r="J55">
            <v>-4</v>
          </cell>
          <cell r="K55">
            <v>320</v>
          </cell>
          <cell r="L55">
            <v>200</v>
          </cell>
          <cell r="M55">
            <v>120</v>
          </cell>
          <cell r="R55">
            <v>320</v>
          </cell>
          <cell r="S55">
            <v>209</v>
          </cell>
          <cell r="T55">
            <v>200</v>
          </cell>
          <cell r="U55">
            <v>9.0478468899521527</v>
          </cell>
          <cell r="V55">
            <v>3.4976076555023923</v>
          </cell>
          <cell r="Y55">
            <v>211.2</v>
          </cell>
          <cell r="Z55">
            <v>233.6</v>
          </cell>
          <cell r="AA55">
            <v>210.8</v>
          </cell>
          <cell r="AB55">
            <v>217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228</v>
          </cell>
          <cell r="D56">
            <v>552</v>
          </cell>
          <cell r="E56">
            <v>480</v>
          </cell>
          <cell r="F56">
            <v>294</v>
          </cell>
          <cell r="G56">
            <v>0.3</v>
          </cell>
          <cell r="H56">
            <v>45</v>
          </cell>
          <cell r="I56">
            <v>488</v>
          </cell>
          <cell r="J56">
            <v>-8</v>
          </cell>
          <cell r="K56">
            <v>90</v>
          </cell>
          <cell r="L56">
            <v>90</v>
          </cell>
          <cell r="M56">
            <v>60</v>
          </cell>
          <cell r="R56">
            <v>240</v>
          </cell>
          <cell r="S56">
            <v>96</v>
          </cell>
          <cell r="U56">
            <v>8.0625</v>
          </cell>
          <cell r="V56">
            <v>3.0625</v>
          </cell>
          <cell r="Y56">
            <v>75.599999999999994</v>
          </cell>
          <cell r="Z56">
            <v>95.8</v>
          </cell>
          <cell r="AA56">
            <v>89.8</v>
          </cell>
          <cell r="AB56">
            <v>130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216</v>
          </cell>
          <cell r="D57">
            <v>409</v>
          </cell>
          <cell r="E57">
            <v>245</v>
          </cell>
          <cell r="F57">
            <v>375</v>
          </cell>
          <cell r="G57">
            <v>0.1</v>
          </cell>
          <cell r="H57" t="e">
            <v>#N/A</v>
          </cell>
          <cell r="I57">
            <v>302</v>
          </cell>
          <cell r="J57">
            <v>-57</v>
          </cell>
          <cell r="K57">
            <v>0</v>
          </cell>
          <cell r="L57">
            <v>80</v>
          </cell>
          <cell r="M57">
            <v>50</v>
          </cell>
          <cell r="S57">
            <v>49</v>
          </cell>
          <cell r="U57">
            <v>10.306122448979592</v>
          </cell>
          <cell r="V57">
            <v>7.6530612244897958</v>
          </cell>
          <cell r="Y57">
            <v>0</v>
          </cell>
          <cell r="Z57">
            <v>33.4</v>
          </cell>
          <cell r="AA57">
            <v>69</v>
          </cell>
          <cell r="AB57">
            <v>52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570</v>
          </cell>
          <cell r="D58">
            <v>876</v>
          </cell>
          <cell r="E58">
            <v>781</v>
          </cell>
          <cell r="F58">
            <v>649</v>
          </cell>
          <cell r="G58">
            <v>0.1</v>
          </cell>
          <cell r="H58">
            <v>60</v>
          </cell>
          <cell r="I58">
            <v>795</v>
          </cell>
          <cell r="J58">
            <v>-14</v>
          </cell>
          <cell r="K58">
            <v>140</v>
          </cell>
          <cell r="L58">
            <v>140</v>
          </cell>
          <cell r="M58">
            <v>140</v>
          </cell>
          <cell r="R58">
            <v>280</v>
          </cell>
          <cell r="S58">
            <v>156.19999999999999</v>
          </cell>
          <cell r="U58">
            <v>8.6363636363636367</v>
          </cell>
          <cell r="V58">
            <v>4.154929577464789</v>
          </cell>
          <cell r="Y58">
            <v>170.2</v>
          </cell>
          <cell r="Z58">
            <v>184.2</v>
          </cell>
          <cell r="AA58">
            <v>160.4</v>
          </cell>
          <cell r="AB58">
            <v>233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449</v>
          </cell>
          <cell r="D59">
            <v>1008</v>
          </cell>
          <cell r="E59">
            <v>774</v>
          </cell>
          <cell r="F59">
            <v>663</v>
          </cell>
          <cell r="G59">
            <v>0.1</v>
          </cell>
          <cell r="H59">
            <v>60</v>
          </cell>
          <cell r="I59">
            <v>794</v>
          </cell>
          <cell r="J59">
            <v>-20</v>
          </cell>
          <cell r="K59">
            <v>0</v>
          </cell>
          <cell r="L59">
            <v>140</v>
          </cell>
          <cell r="M59">
            <v>140</v>
          </cell>
          <cell r="R59">
            <v>280</v>
          </cell>
          <cell r="S59">
            <v>154.80000000000001</v>
          </cell>
          <cell r="U59">
            <v>7.9005167958656326</v>
          </cell>
          <cell r="V59">
            <v>4.2829457364341081</v>
          </cell>
          <cell r="Y59">
            <v>129</v>
          </cell>
          <cell r="Z59">
            <v>149</v>
          </cell>
          <cell r="AA59">
            <v>138.6</v>
          </cell>
          <cell r="AB59">
            <v>166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92</v>
          </cell>
          <cell r="D60">
            <v>492</v>
          </cell>
          <cell r="E60">
            <v>302</v>
          </cell>
          <cell r="F60">
            <v>274</v>
          </cell>
          <cell r="G60">
            <v>0.4</v>
          </cell>
          <cell r="H60">
            <v>30</v>
          </cell>
          <cell r="I60">
            <v>328</v>
          </cell>
          <cell r="J60">
            <v>-26</v>
          </cell>
          <cell r="K60">
            <v>0</v>
          </cell>
          <cell r="L60">
            <v>60</v>
          </cell>
          <cell r="M60">
            <v>30</v>
          </cell>
          <cell r="R60">
            <v>120</v>
          </cell>
          <cell r="S60">
            <v>60.4</v>
          </cell>
          <cell r="U60">
            <v>8.0132450331125824</v>
          </cell>
          <cell r="V60">
            <v>4.5364238410596025</v>
          </cell>
          <cell r="Y60">
            <v>29.8</v>
          </cell>
          <cell r="Z60">
            <v>49.8</v>
          </cell>
          <cell r="AA60">
            <v>57.2</v>
          </cell>
          <cell r="AB60">
            <v>65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265.096</v>
          </cell>
          <cell r="D61">
            <v>800.84699999999998</v>
          </cell>
          <cell r="E61">
            <v>475.12099999999998</v>
          </cell>
          <cell r="F61">
            <v>336.69099999999997</v>
          </cell>
          <cell r="G61">
            <v>1</v>
          </cell>
          <cell r="H61">
            <v>45</v>
          </cell>
          <cell r="I61">
            <v>482.6</v>
          </cell>
          <cell r="J61">
            <v>-7.4790000000000418</v>
          </cell>
          <cell r="K61">
            <v>100</v>
          </cell>
          <cell r="L61">
            <v>80</v>
          </cell>
          <cell r="M61">
            <v>50</v>
          </cell>
          <cell r="R61">
            <v>180</v>
          </cell>
          <cell r="S61">
            <v>95.024199999999993</v>
          </cell>
          <cell r="T61">
            <v>100</v>
          </cell>
          <cell r="U61">
            <v>8.9102670688098407</v>
          </cell>
          <cell r="V61">
            <v>3.5432132025315655</v>
          </cell>
          <cell r="Y61">
            <v>74.700400000000002</v>
          </cell>
          <cell r="Z61">
            <v>88.4</v>
          </cell>
          <cell r="AA61">
            <v>89.518000000000001</v>
          </cell>
          <cell r="AB61">
            <v>111.483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258</v>
          </cell>
          <cell r="D62">
            <v>997</v>
          </cell>
          <cell r="E62">
            <v>675</v>
          </cell>
          <cell r="F62">
            <v>233</v>
          </cell>
          <cell r="G62">
            <v>0.28000000000000003</v>
          </cell>
          <cell r="H62">
            <v>45</v>
          </cell>
          <cell r="I62">
            <v>721</v>
          </cell>
          <cell r="J62">
            <v>-46</v>
          </cell>
          <cell r="K62">
            <v>240</v>
          </cell>
          <cell r="L62">
            <v>80</v>
          </cell>
          <cell r="M62">
            <v>80</v>
          </cell>
          <cell r="R62">
            <v>480</v>
          </cell>
          <cell r="S62">
            <v>135</v>
          </cell>
          <cell r="U62">
            <v>8.2444444444444436</v>
          </cell>
          <cell r="V62">
            <v>1.7259259259259259</v>
          </cell>
          <cell r="Y62">
            <v>130</v>
          </cell>
          <cell r="Z62">
            <v>127.6</v>
          </cell>
          <cell r="AA62">
            <v>110.6</v>
          </cell>
          <cell r="AB62">
            <v>188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64.566000000000003</v>
          </cell>
          <cell r="D63">
            <v>38.765999999999998</v>
          </cell>
          <cell r="E63">
            <v>55.136000000000003</v>
          </cell>
          <cell r="F63">
            <v>34.136000000000003</v>
          </cell>
          <cell r="G63">
            <v>1</v>
          </cell>
          <cell r="H63">
            <v>45</v>
          </cell>
          <cell r="I63">
            <v>53</v>
          </cell>
          <cell r="J63">
            <v>2.1360000000000028</v>
          </cell>
          <cell r="K63">
            <v>10</v>
          </cell>
          <cell r="L63">
            <v>10</v>
          </cell>
          <cell r="M63">
            <v>10</v>
          </cell>
          <cell r="R63">
            <v>30</v>
          </cell>
          <cell r="S63">
            <v>11.027200000000001</v>
          </cell>
          <cell r="U63">
            <v>8.5367092280905386</v>
          </cell>
          <cell r="V63">
            <v>3.0956181079512479</v>
          </cell>
          <cell r="Y63">
            <v>12.828399999999998</v>
          </cell>
          <cell r="Z63">
            <v>9.8000000000000007</v>
          </cell>
          <cell r="AA63">
            <v>9.4353999999999996</v>
          </cell>
          <cell r="AB63">
            <v>16.04</v>
          </cell>
          <cell r="AC63" t="str">
            <v>магаз</v>
          </cell>
          <cell r="AD63" t="e">
            <v>#N/A</v>
          </cell>
        </row>
        <row r="64">
          <cell r="A64" t="str">
            <v>6592 ДОКТОРСКАЯ СН вар п/о  ОСТАНКИНО</v>
          </cell>
          <cell r="B64" t="str">
            <v>кг</v>
          </cell>
          <cell r="C64">
            <v>32.530999999999999</v>
          </cell>
          <cell r="D64">
            <v>9.3819999999999997</v>
          </cell>
          <cell r="E64">
            <v>31.143999999999998</v>
          </cell>
          <cell r="F64">
            <v>1.07</v>
          </cell>
          <cell r="G64">
            <v>0</v>
          </cell>
          <cell r="H64">
            <v>60</v>
          </cell>
          <cell r="I64">
            <v>37.200000000000003</v>
          </cell>
          <cell r="J64">
            <v>-6.0560000000000045</v>
          </cell>
          <cell r="K64">
            <v>0</v>
          </cell>
          <cell r="L64">
            <v>0</v>
          </cell>
          <cell r="M64">
            <v>0</v>
          </cell>
          <cell r="S64">
            <v>6.2287999999999997</v>
          </cell>
          <cell r="U64">
            <v>0.17178268687387621</v>
          </cell>
          <cell r="V64">
            <v>0.17178268687387621</v>
          </cell>
          <cell r="Y64">
            <v>2.1528</v>
          </cell>
          <cell r="Z64">
            <v>4.8689999999999998</v>
          </cell>
          <cell r="AA64">
            <v>5.6772</v>
          </cell>
          <cell r="AB64">
            <v>10.853</v>
          </cell>
          <cell r="AC64" t="str">
            <v>вывод</v>
          </cell>
          <cell r="AD64" t="e">
            <v>#N/A</v>
          </cell>
        </row>
        <row r="65">
          <cell r="A65" t="str">
            <v>6593 ДОКТОРСКАЯ СН вар п/о 0.45кг 8шт.  ОСТАНКИНО</v>
          </cell>
          <cell r="B65" t="str">
            <v>шт</v>
          </cell>
          <cell r="C65">
            <v>218</v>
          </cell>
          <cell r="D65">
            <v>89</v>
          </cell>
          <cell r="E65">
            <v>225</v>
          </cell>
          <cell r="F65">
            <v>78</v>
          </cell>
          <cell r="G65">
            <v>0.45</v>
          </cell>
          <cell r="H65">
            <v>60</v>
          </cell>
          <cell r="I65">
            <v>229</v>
          </cell>
          <cell r="J65">
            <v>-4</v>
          </cell>
          <cell r="K65">
            <v>40</v>
          </cell>
          <cell r="L65">
            <v>0</v>
          </cell>
          <cell r="M65">
            <v>40</v>
          </cell>
          <cell r="R65">
            <v>160</v>
          </cell>
          <cell r="S65">
            <v>45</v>
          </cell>
          <cell r="U65">
            <v>7.0666666666666664</v>
          </cell>
          <cell r="V65">
            <v>1.7333333333333334</v>
          </cell>
          <cell r="Y65">
            <v>46.8</v>
          </cell>
          <cell r="Z65">
            <v>31</v>
          </cell>
          <cell r="AA65">
            <v>30.4</v>
          </cell>
          <cell r="AB65">
            <v>50</v>
          </cell>
          <cell r="AC65" t="str">
            <v>магаз</v>
          </cell>
          <cell r="AD65" t="e">
            <v>#N/A</v>
          </cell>
        </row>
        <row r="66">
          <cell r="A66" t="str">
            <v>6594 МОЛОЧНАЯ СН вар п/о  ОСТАНКИНО</v>
          </cell>
          <cell r="B66" t="str">
            <v>кг</v>
          </cell>
          <cell r="C66">
            <v>37.917999999999999</v>
          </cell>
          <cell r="D66">
            <v>14.911</v>
          </cell>
          <cell r="E66">
            <v>32.482999999999997</v>
          </cell>
          <cell r="G66">
            <v>0</v>
          </cell>
          <cell r="H66">
            <v>60</v>
          </cell>
          <cell r="I66">
            <v>34.549999999999997</v>
          </cell>
          <cell r="J66">
            <v>-2.0670000000000002</v>
          </cell>
          <cell r="K66">
            <v>0</v>
          </cell>
          <cell r="L66">
            <v>0</v>
          </cell>
          <cell r="M66">
            <v>0</v>
          </cell>
          <cell r="S66">
            <v>6.496599999999999</v>
          </cell>
          <cell r="U66">
            <v>0</v>
          </cell>
          <cell r="V66">
            <v>0</v>
          </cell>
          <cell r="Y66">
            <v>7.8763999999999994</v>
          </cell>
          <cell r="Z66">
            <v>7.5688000000000004</v>
          </cell>
          <cell r="AA66">
            <v>7.5828000000000007</v>
          </cell>
          <cell r="AB66">
            <v>0</v>
          </cell>
          <cell r="AC66" t="str">
            <v>вывод</v>
          </cell>
          <cell r="AD66" t="e">
            <v>#N/A</v>
          </cell>
        </row>
        <row r="67">
          <cell r="A67" t="str">
            <v>6595 МОЛОЧНАЯ СН вар п/о 0.45кг 8шт.  ОСТАНКИНО</v>
          </cell>
          <cell r="B67" t="str">
            <v>шт</v>
          </cell>
          <cell r="C67">
            <v>137</v>
          </cell>
          <cell r="D67">
            <v>153</v>
          </cell>
          <cell r="E67">
            <v>240</v>
          </cell>
          <cell r="F67">
            <v>28</v>
          </cell>
          <cell r="G67">
            <v>0.45</v>
          </cell>
          <cell r="H67">
            <v>60</v>
          </cell>
          <cell r="I67">
            <v>247</v>
          </cell>
          <cell r="J67">
            <v>-7</v>
          </cell>
          <cell r="K67">
            <v>80</v>
          </cell>
          <cell r="L67">
            <v>40</v>
          </cell>
          <cell r="M67">
            <v>40</v>
          </cell>
          <cell r="R67">
            <v>160</v>
          </cell>
          <cell r="S67">
            <v>48</v>
          </cell>
          <cell r="U67">
            <v>7.25</v>
          </cell>
          <cell r="V67">
            <v>0.58333333333333337</v>
          </cell>
          <cell r="Y67">
            <v>52.2</v>
          </cell>
          <cell r="Z67">
            <v>32.799999999999997</v>
          </cell>
          <cell r="AA67">
            <v>33.4</v>
          </cell>
          <cell r="AB67">
            <v>64</v>
          </cell>
          <cell r="AC67" t="str">
            <v>магаз</v>
          </cell>
          <cell r="AD67" t="e">
            <v>#N/A</v>
          </cell>
        </row>
        <row r="68">
          <cell r="A68" t="str">
            <v>6597 РУССКАЯ СН вар п/о 0.45кг 8шт.  ОСТАНКИНО</v>
          </cell>
          <cell r="B68" t="str">
            <v>шт</v>
          </cell>
          <cell r="C68">
            <v>24</v>
          </cell>
          <cell r="D68">
            <v>81</v>
          </cell>
          <cell r="E68">
            <v>54</v>
          </cell>
          <cell r="F68">
            <v>50</v>
          </cell>
          <cell r="G68">
            <v>0.45</v>
          </cell>
          <cell r="H68">
            <v>60</v>
          </cell>
          <cell r="I68">
            <v>55</v>
          </cell>
          <cell r="J68">
            <v>-1</v>
          </cell>
          <cell r="K68">
            <v>40</v>
          </cell>
          <cell r="L68">
            <v>0</v>
          </cell>
          <cell r="M68">
            <v>0</v>
          </cell>
          <cell r="R68">
            <v>80</v>
          </cell>
          <cell r="S68">
            <v>10.8</v>
          </cell>
          <cell r="U68">
            <v>15.74074074074074</v>
          </cell>
          <cell r="V68">
            <v>4.6296296296296298</v>
          </cell>
          <cell r="Y68">
            <v>3.6</v>
          </cell>
          <cell r="Z68">
            <v>1</v>
          </cell>
          <cell r="AA68">
            <v>3.8</v>
          </cell>
          <cell r="AB68">
            <v>30</v>
          </cell>
          <cell r="AC68" t="str">
            <v>невыв</v>
          </cell>
          <cell r="AD68" t="str">
            <v>костик</v>
          </cell>
        </row>
        <row r="69">
          <cell r="A69" t="str">
            <v>6601 ГОВЯЖЬИ СН сос п/о мгс 1*6  ОСТАНКИНО</v>
          </cell>
          <cell r="B69" t="str">
            <v>кг</v>
          </cell>
          <cell r="C69">
            <v>47.075000000000003</v>
          </cell>
          <cell r="D69">
            <v>286.72500000000002</v>
          </cell>
          <cell r="E69">
            <v>188.149</v>
          </cell>
          <cell r="F69">
            <v>98.807000000000002</v>
          </cell>
          <cell r="G69">
            <v>1</v>
          </cell>
          <cell r="H69">
            <v>45</v>
          </cell>
          <cell r="I69">
            <v>181</v>
          </cell>
          <cell r="J69">
            <v>7.1490000000000009</v>
          </cell>
          <cell r="K69">
            <v>20</v>
          </cell>
          <cell r="L69">
            <v>20</v>
          </cell>
          <cell r="M69">
            <v>20</v>
          </cell>
          <cell r="R69">
            <v>120</v>
          </cell>
          <cell r="S69">
            <v>37.629800000000003</v>
          </cell>
          <cell r="U69">
            <v>7.4092075961073407</v>
          </cell>
          <cell r="V69">
            <v>2.6257646864984663</v>
          </cell>
          <cell r="Y69">
            <v>24.826599999999999</v>
          </cell>
          <cell r="Z69">
            <v>32.4</v>
          </cell>
          <cell r="AA69">
            <v>26.769600000000004</v>
          </cell>
          <cell r="AB69">
            <v>40.984000000000002</v>
          </cell>
          <cell r="AC69" t="str">
            <v>к</v>
          </cell>
          <cell r="AD69" t="e">
            <v>#N/A</v>
          </cell>
        </row>
        <row r="70">
          <cell r="A70" t="str">
            <v>6602 БАВАРСКИЕ ПМ сос ц/о мгс 0,35кг 8шт.  ОСТАНКИНО</v>
          </cell>
          <cell r="B70" t="str">
            <v>шт</v>
          </cell>
          <cell r="C70">
            <v>63</v>
          </cell>
          <cell r="D70">
            <v>861</v>
          </cell>
          <cell r="E70">
            <v>748</v>
          </cell>
          <cell r="F70">
            <v>159</v>
          </cell>
          <cell r="G70">
            <v>0.35</v>
          </cell>
          <cell r="H70" t="e">
            <v>#N/A</v>
          </cell>
          <cell r="I70">
            <v>861</v>
          </cell>
          <cell r="J70">
            <v>-113</v>
          </cell>
          <cell r="K70">
            <v>320</v>
          </cell>
          <cell r="L70">
            <v>160</v>
          </cell>
          <cell r="M70">
            <v>200</v>
          </cell>
          <cell r="R70">
            <v>400</v>
          </cell>
          <cell r="S70">
            <v>149.6</v>
          </cell>
          <cell r="U70">
            <v>8.2820855614973272</v>
          </cell>
          <cell r="V70">
            <v>1.0628342245989306</v>
          </cell>
          <cell r="Y70">
            <v>25.4</v>
          </cell>
          <cell r="Z70">
            <v>49</v>
          </cell>
          <cell r="AA70">
            <v>115</v>
          </cell>
          <cell r="AB70">
            <v>131</v>
          </cell>
          <cell r="AC70" t="str">
            <v>костик</v>
          </cell>
          <cell r="AD70" t="e">
            <v>#N/A</v>
          </cell>
        </row>
        <row r="71">
          <cell r="A71" t="str">
            <v>6645 ВЕТЧ.КЛАССИЧЕСКАЯ СН п/о 0.8кг 4шт.  ОСТАНКИНО</v>
          </cell>
          <cell r="B71" t="str">
            <v>шт</v>
          </cell>
          <cell r="C71">
            <v>10</v>
          </cell>
          <cell r="D71">
            <v>42</v>
          </cell>
          <cell r="E71">
            <v>24</v>
          </cell>
          <cell r="F71">
            <v>26</v>
          </cell>
          <cell r="G71">
            <v>0.8</v>
          </cell>
          <cell r="H71">
            <v>60</v>
          </cell>
          <cell r="I71">
            <v>26</v>
          </cell>
          <cell r="J71">
            <v>-2</v>
          </cell>
          <cell r="K71">
            <v>0</v>
          </cell>
          <cell r="L71">
            <v>0</v>
          </cell>
          <cell r="M71">
            <v>0</v>
          </cell>
          <cell r="R71">
            <v>20</v>
          </cell>
          <cell r="S71">
            <v>4.8</v>
          </cell>
          <cell r="U71">
            <v>9.5833333333333339</v>
          </cell>
          <cell r="V71">
            <v>5.416666666666667</v>
          </cell>
          <cell r="Y71">
            <v>2.6</v>
          </cell>
          <cell r="Z71">
            <v>0.4</v>
          </cell>
          <cell r="AA71">
            <v>1.2</v>
          </cell>
          <cell r="AB71">
            <v>14</v>
          </cell>
          <cell r="AC71" t="str">
            <v>магаз</v>
          </cell>
          <cell r="AD71" t="str">
            <v>костик</v>
          </cell>
        </row>
        <row r="72">
          <cell r="A72" t="str">
            <v>6658 АРОМАТНАЯ С ЧЕСНОЧКОМ СН в/к мтс 0.330кг  ОСТАНКИНО</v>
          </cell>
          <cell r="B72" t="str">
            <v>шт</v>
          </cell>
          <cell r="C72">
            <v>31</v>
          </cell>
          <cell r="D72">
            <v>1</v>
          </cell>
          <cell r="E72">
            <v>30</v>
          </cell>
          <cell r="G72">
            <v>0.33</v>
          </cell>
          <cell r="H72" t="e">
            <v>#N/A</v>
          </cell>
          <cell r="I72">
            <v>52</v>
          </cell>
          <cell r="J72">
            <v>-22</v>
          </cell>
          <cell r="K72">
            <v>80</v>
          </cell>
          <cell r="L72">
            <v>0</v>
          </cell>
          <cell r="M72">
            <v>0</v>
          </cell>
          <cell r="R72">
            <v>80</v>
          </cell>
          <cell r="S72">
            <v>6</v>
          </cell>
          <cell r="U72">
            <v>26.666666666666668</v>
          </cell>
          <cell r="V72">
            <v>0</v>
          </cell>
          <cell r="Y72">
            <v>0</v>
          </cell>
          <cell r="Z72">
            <v>0</v>
          </cell>
          <cell r="AA72">
            <v>6.4</v>
          </cell>
          <cell r="AB72">
            <v>1</v>
          </cell>
          <cell r="AC72" t="e">
            <v>#N/A</v>
          </cell>
          <cell r="AD72" t="str">
            <v>костик</v>
          </cell>
        </row>
        <row r="73">
          <cell r="A73" t="str">
            <v>6661 СОЧНЫЙ ГРИЛЬ ПМ сос п/о мгс 1.5*4_Маяк  ОСТАНКИНО</v>
          </cell>
          <cell r="B73" t="str">
            <v>кг</v>
          </cell>
          <cell r="C73">
            <v>56.261000000000003</v>
          </cell>
          <cell r="D73">
            <v>35.395000000000003</v>
          </cell>
          <cell r="E73">
            <v>63.56</v>
          </cell>
          <cell r="F73">
            <v>24.968</v>
          </cell>
          <cell r="G73">
            <v>1</v>
          </cell>
          <cell r="H73">
            <v>45</v>
          </cell>
          <cell r="I73">
            <v>64.5</v>
          </cell>
          <cell r="J73">
            <v>-0.93999999999999773</v>
          </cell>
          <cell r="K73">
            <v>10</v>
          </cell>
          <cell r="L73">
            <v>10</v>
          </cell>
          <cell r="M73">
            <v>0</v>
          </cell>
          <cell r="R73">
            <v>50</v>
          </cell>
          <cell r="S73">
            <v>12.712</v>
          </cell>
          <cell r="U73">
            <v>7.4707363121460046</v>
          </cell>
          <cell r="V73">
            <v>1.9641283826305853</v>
          </cell>
          <cell r="Y73">
            <v>5.274</v>
          </cell>
          <cell r="Z73">
            <v>7.8</v>
          </cell>
          <cell r="AA73">
            <v>9.3033999999999999</v>
          </cell>
          <cell r="AB73">
            <v>12.393000000000001</v>
          </cell>
          <cell r="AC73" t="str">
            <v>увел</v>
          </cell>
          <cell r="AD73" t="e">
            <v>#N/A</v>
          </cell>
        </row>
        <row r="74">
          <cell r="A74" t="str">
            <v>6666 БОЯНСКАЯ Папа может п/к в/у 0,28кг 8 шт. ОСТАНКИНО</v>
          </cell>
          <cell r="B74" t="str">
            <v>шт</v>
          </cell>
          <cell r="C74">
            <v>694</v>
          </cell>
          <cell r="D74">
            <v>1649</v>
          </cell>
          <cell r="E74">
            <v>1294</v>
          </cell>
          <cell r="F74">
            <v>1021</v>
          </cell>
          <cell r="G74">
            <v>0.28000000000000003</v>
          </cell>
          <cell r="H74">
            <v>45</v>
          </cell>
          <cell r="I74">
            <v>1322</v>
          </cell>
          <cell r="J74">
            <v>-28</v>
          </cell>
          <cell r="K74">
            <v>200</v>
          </cell>
          <cell r="L74">
            <v>200</v>
          </cell>
          <cell r="M74">
            <v>200</v>
          </cell>
          <cell r="R74">
            <v>480</v>
          </cell>
          <cell r="S74">
            <v>258.8</v>
          </cell>
          <cell r="T74">
            <v>200</v>
          </cell>
          <cell r="U74">
            <v>8.8910355486862436</v>
          </cell>
          <cell r="V74">
            <v>3.945131375579598</v>
          </cell>
          <cell r="Y74">
            <v>209.6</v>
          </cell>
          <cell r="Z74">
            <v>259.8</v>
          </cell>
          <cell r="AA74">
            <v>252</v>
          </cell>
          <cell r="AB74">
            <v>331</v>
          </cell>
          <cell r="AC74" t="e">
            <v>#N/A</v>
          </cell>
          <cell r="AD74" t="e">
            <v>#N/A</v>
          </cell>
        </row>
        <row r="75">
          <cell r="A75" t="str">
            <v>6669 ВЕНСКАЯ САЛЯМИ п/к в/у 0.28кг 8шт  ОСТАНКИНО</v>
          </cell>
          <cell r="B75" t="str">
            <v>шт</v>
          </cell>
          <cell r="C75">
            <v>227</v>
          </cell>
          <cell r="D75">
            <v>820</v>
          </cell>
          <cell r="E75">
            <v>674</v>
          </cell>
          <cell r="F75">
            <v>359</v>
          </cell>
          <cell r="G75">
            <v>0.28000000000000003</v>
          </cell>
          <cell r="H75">
            <v>45</v>
          </cell>
          <cell r="I75">
            <v>729</v>
          </cell>
          <cell r="J75">
            <v>-55</v>
          </cell>
          <cell r="K75">
            <v>200</v>
          </cell>
          <cell r="L75">
            <v>120</v>
          </cell>
          <cell r="M75">
            <v>120</v>
          </cell>
          <cell r="R75">
            <v>280</v>
          </cell>
          <cell r="S75">
            <v>134.80000000000001</v>
          </cell>
          <cell r="T75">
            <v>120</v>
          </cell>
          <cell r="U75">
            <v>8.8946587537091979</v>
          </cell>
          <cell r="V75">
            <v>2.6632047477744805</v>
          </cell>
          <cell r="Y75">
            <v>107</v>
          </cell>
          <cell r="Z75">
            <v>130.6</v>
          </cell>
          <cell r="AA75">
            <v>122.2</v>
          </cell>
          <cell r="AB75">
            <v>154</v>
          </cell>
          <cell r="AC75" t="e">
            <v>#N/A</v>
          </cell>
          <cell r="AD75" t="e">
            <v>#N/A</v>
          </cell>
        </row>
        <row r="76">
          <cell r="A76" t="str">
            <v>6683 СЕРВЕЛАТ ЗЕРНИСТЫЙ ПМ в/к в/у 0,35кг  ОСТАНКИНО</v>
          </cell>
          <cell r="B76" t="str">
            <v>шт</v>
          </cell>
          <cell r="C76">
            <v>1535</v>
          </cell>
          <cell r="D76">
            <v>2766</v>
          </cell>
          <cell r="E76">
            <v>2270</v>
          </cell>
          <cell r="F76">
            <v>1985</v>
          </cell>
          <cell r="G76">
            <v>0.35</v>
          </cell>
          <cell r="H76">
            <v>45</v>
          </cell>
          <cell r="I76">
            <v>2319</v>
          </cell>
          <cell r="J76">
            <v>-49</v>
          </cell>
          <cell r="K76">
            <v>160</v>
          </cell>
          <cell r="L76">
            <v>400</v>
          </cell>
          <cell r="M76">
            <v>400</v>
          </cell>
          <cell r="R76">
            <v>800</v>
          </cell>
          <cell r="S76">
            <v>454</v>
          </cell>
          <cell r="T76">
            <v>400</v>
          </cell>
          <cell r="U76">
            <v>9.1299559471365637</v>
          </cell>
          <cell r="V76">
            <v>4.3722466960352424</v>
          </cell>
          <cell r="Y76">
            <v>373.2</v>
          </cell>
          <cell r="Z76">
            <v>495.6</v>
          </cell>
          <cell r="AA76">
            <v>437.4</v>
          </cell>
          <cell r="AB76">
            <v>593</v>
          </cell>
          <cell r="AC76">
            <v>0</v>
          </cell>
          <cell r="AD76" t="e">
            <v>#N/A</v>
          </cell>
        </row>
        <row r="77">
          <cell r="A77" t="str">
            <v>6684 СЕРВЕЛАТ КАРЕЛЬСКИЙ ПМ в/к в/у 0.28кг  ОСТАНКИНО</v>
          </cell>
          <cell r="B77" t="str">
            <v>шт</v>
          </cell>
          <cell r="C77">
            <v>1128</v>
          </cell>
          <cell r="D77">
            <v>2249</v>
          </cell>
          <cell r="E77">
            <v>1859</v>
          </cell>
          <cell r="F77">
            <v>1478</v>
          </cell>
          <cell r="G77">
            <v>0.28000000000000003</v>
          </cell>
          <cell r="H77">
            <v>45</v>
          </cell>
          <cell r="I77">
            <v>1897</v>
          </cell>
          <cell r="J77">
            <v>-38</v>
          </cell>
          <cell r="K77">
            <v>400</v>
          </cell>
          <cell r="L77">
            <v>320</v>
          </cell>
          <cell r="M77">
            <v>280</v>
          </cell>
          <cell r="R77">
            <v>600</v>
          </cell>
          <cell r="S77">
            <v>371.8</v>
          </cell>
          <cell r="T77">
            <v>400</v>
          </cell>
          <cell r="U77">
            <v>9.3544916621839693</v>
          </cell>
          <cell r="V77">
            <v>3.9752555137170522</v>
          </cell>
          <cell r="Y77">
            <v>287.2</v>
          </cell>
          <cell r="Z77">
            <v>358.4</v>
          </cell>
          <cell r="AA77">
            <v>363</v>
          </cell>
          <cell r="AB77">
            <v>429</v>
          </cell>
          <cell r="AC77" t="str">
            <v>???</v>
          </cell>
          <cell r="AD77" t="e">
            <v>#N/A</v>
          </cell>
        </row>
        <row r="78">
          <cell r="A78" t="str">
            <v>6689 СЕРВЕЛАТ ОХОТНИЧИЙ ПМ в/к в/у 0,35кг 8шт  ОСТАНКИНО</v>
          </cell>
          <cell r="B78" t="str">
            <v>шт</v>
          </cell>
          <cell r="C78">
            <v>1631</v>
          </cell>
          <cell r="D78">
            <v>10809</v>
          </cell>
          <cell r="E78">
            <v>7290</v>
          </cell>
          <cell r="F78">
            <v>5073</v>
          </cell>
          <cell r="G78">
            <v>0.35</v>
          </cell>
          <cell r="H78">
            <v>45</v>
          </cell>
          <cell r="I78">
            <v>7352</v>
          </cell>
          <cell r="J78">
            <v>-62</v>
          </cell>
          <cell r="K78">
            <v>1000</v>
          </cell>
          <cell r="L78">
            <v>1400</v>
          </cell>
          <cell r="M78">
            <v>1000</v>
          </cell>
          <cell r="R78">
            <v>3200</v>
          </cell>
          <cell r="S78">
            <v>1458</v>
          </cell>
          <cell r="T78">
            <v>1200</v>
          </cell>
          <cell r="U78">
            <v>8.8292181069958851</v>
          </cell>
          <cell r="V78">
            <v>3.4794238683127574</v>
          </cell>
          <cell r="Y78">
            <v>785.8</v>
          </cell>
          <cell r="Z78">
            <v>1237</v>
          </cell>
          <cell r="AA78">
            <v>1408.4</v>
          </cell>
          <cell r="AB78">
            <v>2658</v>
          </cell>
          <cell r="AC78" t="str">
            <v>борд02,02</v>
          </cell>
          <cell r="AD78" t="e">
            <v>#N/A</v>
          </cell>
        </row>
        <row r="79">
          <cell r="A79" t="str">
            <v>6692 СЕРВЕЛАТ ПРИМА в/к в/у 0.28кг 8шт.  ОСТАНКИНО</v>
          </cell>
          <cell r="B79" t="str">
            <v>шт</v>
          </cell>
          <cell r="C79">
            <v>357</v>
          </cell>
          <cell r="D79">
            <v>821</v>
          </cell>
          <cell r="E79">
            <v>655</v>
          </cell>
          <cell r="F79">
            <v>507</v>
          </cell>
          <cell r="G79">
            <v>0.28000000000000003</v>
          </cell>
          <cell r="H79">
            <v>45</v>
          </cell>
          <cell r="I79">
            <v>670</v>
          </cell>
          <cell r="J79">
            <v>-15</v>
          </cell>
          <cell r="K79">
            <v>80</v>
          </cell>
          <cell r="L79">
            <v>80</v>
          </cell>
          <cell r="M79">
            <v>120</v>
          </cell>
          <cell r="R79">
            <v>280</v>
          </cell>
          <cell r="S79">
            <v>131</v>
          </cell>
          <cell r="T79">
            <v>120</v>
          </cell>
          <cell r="U79">
            <v>9.0610687022900755</v>
          </cell>
          <cell r="V79">
            <v>3.8702290076335877</v>
          </cell>
          <cell r="Y79">
            <v>111</v>
          </cell>
          <cell r="Z79">
            <v>134.19999999999999</v>
          </cell>
          <cell r="AA79">
            <v>122.8</v>
          </cell>
          <cell r="AB79">
            <v>143</v>
          </cell>
          <cell r="AC79">
            <v>0</v>
          </cell>
          <cell r="AD79" t="e">
            <v>#N/A</v>
          </cell>
        </row>
        <row r="80">
          <cell r="A80" t="str">
            <v>6697 СЕРВЕЛАТ ФИНСКИЙ ПМ в/к в/у 0,35кг 8шт.  ОСТАНКИНО</v>
          </cell>
          <cell r="B80" t="str">
            <v>шт</v>
          </cell>
          <cell r="C80">
            <v>2864</v>
          </cell>
          <cell r="D80">
            <v>8399</v>
          </cell>
          <cell r="E80">
            <v>6307</v>
          </cell>
          <cell r="F80">
            <v>4845</v>
          </cell>
          <cell r="G80">
            <v>0.35</v>
          </cell>
          <cell r="H80">
            <v>45</v>
          </cell>
          <cell r="I80">
            <v>6425</v>
          </cell>
          <cell r="J80">
            <v>-118</v>
          </cell>
          <cell r="K80">
            <v>800</v>
          </cell>
          <cell r="L80">
            <v>800</v>
          </cell>
          <cell r="M80">
            <v>1000</v>
          </cell>
          <cell r="R80">
            <v>2800</v>
          </cell>
          <cell r="S80">
            <v>1261.4000000000001</v>
          </cell>
          <cell r="T80">
            <v>1000</v>
          </cell>
          <cell r="U80">
            <v>8.9146979546535583</v>
          </cell>
          <cell r="V80">
            <v>3.8409703504043122</v>
          </cell>
          <cell r="Y80">
            <v>907.6</v>
          </cell>
          <cell r="Z80">
            <v>1370.4</v>
          </cell>
          <cell r="AA80">
            <v>1223.5999999999999</v>
          </cell>
          <cell r="AB80">
            <v>2068</v>
          </cell>
          <cell r="AC80" t="str">
            <v>плакат17</v>
          </cell>
          <cell r="AD80" t="e">
            <v>#N/A</v>
          </cell>
        </row>
        <row r="81">
          <cell r="A81" t="str">
            <v>6713 СОЧНЫЙ ГРИЛЬ ПМ сос п/о мгс 0.41кг 8шт.  ОСТАНКИНО</v>
          </cell>
          <cell r="B81" t="str">
            <v>шт</v>
          </cell>
          <cell r="C81">
            <v>908</v>
          </cell>
          <cell r="D81">
            <v>1465</v>
          </cell>
          <cell r="E81">
            <v>1537</v>
          </cell>
          <cell r="F81">
            <v>823</v>
          </cell>
          <cell r="G81">
            <v>0.41</v>
          </cell>
          <cell r="H81">
            <v>45</v>
          </cell>
          <cell r="I81">
            <v>1545</v>
          </cell>
          <cell r="J81">
            <v>-8</v>
          </cell>
          <cell r="K81">
            <v>150</v>
          </cell>
          <cell r="L81">
            <v>240</v>
          </cell>
          <cell r="M81">
            <v>200</v>
          </cell>
          <cell r="R81">
            <v>1000</v>
          </cell>
          <cell r="S81">
            <v>307.39999999999998</v>
          </cell>
          <cell r="T81">
            <v>200</v>
          </cell>
          <cell r="U81">
            <v>8.5003253090435926</v>
          </cell>
          <cell r="V81">
            <v>2.6772934287573196</v>
          </cell>
          <cell r="Y81">
            <v>207.4</v>
          </cell>
          <cell r="Z81">
            <v>288.2</v>
          </cell>
          <cell r="AA81">
            <v>256</v>
          </cell>
          <cell r="AB81">
            <v>485</v>
          </cell>
          <cell r="AC81" t="e">
            <v>#N/A</v>
          </cell>
          <cell r="AD81" t="e">
            <v>#N/A</v>
          </cell>
        </row>
        <row r="82">
          <cell r="A82" t="str">
            <v>6716 ОСОБАЯ Коровино (в сетке) 0.5кг 8шт.  ОСТАНКИНО</v>
          </cell>
          <cell r="B82" t="str">
            <v>шт</v>
          </cell>
          <cell r="C82">
            <v>299</v>
          </cell>
          <cell r="D82">
            <v>750</v>
          </cell>
          <cell r="E82">
            <v>589</v>
          </cell>
          <cell r="F82">
            <v>301</v>
          </cell>
          <cell r="G82">
            <v>0.5</v>
          </cell>
          <cell r="H82">
            <v>0.6</v>
          </cell>
          <cell r="I82">
            <v>596</v>
          </cell>
          <cell r="J82">
            <v>-7</v>
          </cell>
          <cell r="K82">
            <v>160</v>
          </cell>
          <cell r="L82">
            <v>120</v>
          </cell>
          <cell r="M82">
            <v>80</v>
          </cell>
          <cell r="R82">
            <v>280</v>
          </cell>
          <cell r="S82">
            <v>117.8</v>
          </cell>
          <cell r="U82">
            <v>7.9881154499151101</v>
          </cell>
          <cell r="V82">
            <v>2.5551782682512734</v>
          </cell>
          <cell r="Y82">
            <v>46.2</v>
          </cell>
          <cell r="Z82">
            <v>59.2</v>
          </cell>
          <cell r="AA82">
            <v>106.6</v>
          </cell>
          <cell r="AB82">
            <v>126</v>
          </cell>
          <cell r="AC82">
            <v>0</v>
          </cell>
          <cell r="AD82" t="str">
            <v>кост</v>
          </cell>
        </row>
        <row r="83">
          <cell r="A83" t="str">
            <v>6717 ДОКТОРСКАЯ ОРИГИН. ц/о в/у 0.5кг 6шт.  ОСТАНКИНО</v>
          </cell>
          <cell r="B83" t="str">
            <v>шт</v>
          </cell>
          <cell r="C83">
            <v>31</v>
          </cell>
          <cell r="E83">
            <v>12</v>
          </cell>
          <cell r="F83">
            <v>19</v>
          </cell>
          <cell r="G83">
            <v>0</v>
          </cell>
          <cell r="H83" t="e">
            <v>#N/A</v>
          </cell>
          <cell r="I83">
            <v>13</v>
          </cell>
          <cell r="J83">
            <v>-1</v>
          </cell>
          <cell r="K83">
            <v>0</v>
          </cell>
          <cell r="L83">
            <v>0</v>
          </cell>
          <cell r="M83">
            <v>0</v>
          </cell>
          <cell r="S83">
            <v>2.4</v>
          </cell>
          <cell r="U83">
            <v>7.916666666666667</v>
          </cell>
          <cell r="V83">
            <v>7.916666666666667</v>
          </cell>
          <cell r="Y83">
            <v>0</v>
          </cell>
          <cell r="Z83">
            <v>1.6</v>
          </cell>
          <cell r="AA83">
            <v>1.2</v>
          </cell>
          <cell r="AB83">
            <v>9</v>
          </cell>
          <cell r="AC83" t="str">
            <v>вывод</v>
          </cell>
          <cell r="AD83" t="e">
            <v>#N/A</v>
          </cell>
        </row>
        <row r="84">
          <cell r="A84" t="str">
            <v>6722 СОЧНЫЕ ПМ сос п/о мгс 0,41кг 10шт.  ОСТАНКИНО</v>
          </cell>
          <cell r="B84" t="str">
            <v>шт</v>
          </cell>
          <cell r="C84">
            <v>-448</v>
          </cell>
          <cell r="D84">
            <v>14248</v>
          </cell>
          <cell r="E84">
            <v>6370</v>
          </cell>
          <cell r="F84">
            <v>7239</v>
          </cell>
          <cell r="G84">
            <v>0.41</v>
          </cell>
          <cell r="H84">
            <v>45</v>
          </cell>
          <cell r="I84">
            <v>6939</v>
          </cell>
          <cell r="J84">
            <v>-569</v>
          </cell>
          <cell r="K84">
            <v>500</v>
          </cell>
          <cell r="L84">
            <v>0</v>
          </cell>
          <cell r="M84">
            <v>1100</v>
          </cell>
          <cell r="N84">
            <v>-1000</v>
          </cell>
          <cell r="R84">
            <v>2400</v>
          </cell>
          <cell r="S84">
            <v>1274</v>
          </cell>
          <cell r="T84">
            <v>1000</v>
          </cell>
          <cell r="U84">
            <v>8.8218210361067513</v>
          </cell>
          <cell r="V84">
            <v>5.6821036106750391</v>
          </cell>
          <cell r="Y84">
            <v>1036</v>
          </cell>
          <cell r="Z84">
            <v>1534.8</v>
          </cell>
          <cell r="AA84">
            <v>1350</v>
          </cell>
          <cell r="AB84">
            <v>2262</v>
          </cell>
          <cell r="AC84" t="str">
            <v>м-700</v>
          </cell>
          <cell r="AD84" t="e">
            <v>#N/A</v>
          </cell>
        </row>
        <row r="85">
          <cell r="A85" t="str">
            <v>6726 СЛИВОЧНЫЕ ПМ сос п/о мгс 0.41кг 10шт.  ОСТАНКИНО</v>
          </cell>
          <cell r="B85" t="str">
            <v>шт</v>
          </cell>
          <cell r="C85">
            <v>1390</v>
          </cell>
          <cell r="D85">
            <v>2563</v>
          </cell>
          <cell r="E85">
            <v>2498</v>
          </cell>
          <cell r="F85">
            <v>1429</v>
          </cell>
          <cell r="G85">
            <v>0.41</v>
          </cell>
          <cell r="H85">
            <v>45</v>
          </cell>
          <cell r="I85">
            <v>2528</v>
          </cell>
          <cell r="J85">
            <v>-30</v>
          </cell>
          <cell r="K85">
            <v>400</v>
          </cell>
          <cell r="L85">
            <v>400</v>
          </cell>
          <cell r="M85">
            <v>300</v>
          </cell>
          <cell r="R85">
            <v>1400</v>
          </cell>
          <cell r="S85">
            <v>499.6</v>
          </cell>
          <cell r="T85">
            <v>200</v>
          </cell>
          <cell r="U85">
            <v>8.2646116893514812</v>
          </cell>
          <cell r="V85">
            <v>2.8602882305844672</v>
          </cell>
          <cell r="Y85">
            <v>385.4</v>
          </cell>
          <cell r="Z85">
            <v>499</v>
          </cell>
          <cell r="AA85">
            <v>447.8</v>
          </cell>
          <cell r="AB85">
            <v>939</v>
          </cell>
          <cell r="AC85" t="str">
            <v>м-400</v>
          </cell>
          <cell r="AD85" t="e">
            <v>#N/A</v>
          </cell>
        </row>
        <row r="86">
          <cell r="A86" t="str">
            <v>6734 ОСОБАЯ СО ШПИКОМ Коровино (в сетке) 0,5кг ОСТАНКИНО</v>
          </cell>
          <cell r="B86" t="str">
            <v>шт</v>
          </cell>
          <cell r="C86">
            <v>85</v>
          </cell>
          <cell r="D86">
            <v>42</v>
          </cell>
          <cell r="E86">
            <v>77</v>
          </cell>
          <cell r="F86">
            <v>49</v>
          </cell>
          <cell r="G86">
            <v>0.5</v>
          </cell>
          <cell r="H86" t="e">
            <v>#N/A</v>
          </cell>
          <cell r="I86">
            <v>78</v>
          </cell>
          <cell r="J86">
            <v>-1</v>
          </cell>
          <cell r="K86">
            <v>40</v>
          </cell>
          <cell r="L86">
            <v>0</v>
          </cell>
          <cell r="M86">
            <v>0</v>
          </cell>
          <cell r="R86">
            <v>40</v>
          </cell>
          <cell r="S86">
            <v>15.4</v>
          </cell>
          <cell r="U86">
            <v>8.3766233766233764</v>
          </cell>
          <cell r="V86">
            <v>3.1818181818181817</v>
          </cell>
          <cell r="Y86">
            <v>6.4</v>
          </cell>
          <cell r="Z86">
            <v>6.6</v>
          </cell>
          <cell r="AA86">
            <v>13.2</v>
          </cell>
          <cell r="AB86">
            <v>15</v>
          </cell>
          <cell r="AC86" t="str">
            <v>увел</v>
          </cell>
          <cell r="AD86" t="str">
            <v>костик</v>
          </cell>
        </row>
        <row r="87">
          <cell r="A87" t="str">
            <v>6750 МОЛОЧНЫЕ ГОСТ СН сос п/о мгс 0,41 кг 10шт ОСТАНКИНО</v>
          </cell>
          <cell r="B87" t="str">
            <v>шт</v>
          </cell>
          <cell r="C87">
            <v>14</v>
          </cell>
          <cell r="D87">
            <v>339</v>
          </cell>
          <cell r="E87">
            <v>169</v>
          </cell>
          <cell r="F87">
            <v>107</v>
          </cell>
          <cell r="G87">
            <v>0.41</v>
          </cell>
          <cell r="H87" t="e">
            <v>#N/A</v>
          </cell>
          <cell r="I87">
            <v>174</v>
          </cell>
          <cell r="J87">
            <v>-5</v>
          </cell>
          <cell r="K87">
            <v>30</v>
          </cell>
          <cell r="L87">
            <v>0</v>
          </cell>
          <cell r="M87">
            <v>50</v>
          </cell>
          <cell r="R87">
            <v>90</v>
          </cell>
          <cell r="S87">
            <v>33.799999999999997</v>
          </cell>
          <cell r="U87">
            <v>8.1952662721893503</v>
          </cell>
          <cell r="V87">
            <v>3.1656804733727815</v>
          </cell>
          <cell r="Y87">
            <v>19.399999999999999</v>
          </cell>
          <cell r="Z87">
            <v>32.6</v>
          </cell>
          <cell r="AA87">
            <v>29</v>
          </cell>
          <cell r="AB87">
            <v>41</v>
          </cell>
          <cell r="AC87" t="str">
            <v>костик</v>
          </cell>
          <cell r="AD87" t="e">
            <v>#N/A</v>
          </cell>
        </row>
        <row r="88">
          <cell r="A88" t="str">
            <v>6751 СЛИВОЧНЫЕ СН сос п/о мгс 0,41кг 10шт.  ОСТАНКИНО</v>
          </cell>
          <cell r="B88" t="str">
            <v>шт</v>
          </cell>
          <cell r="C88">
            <v>220</v>
          </cell>
          <cell r="D88">
            <v>265</v>
          </cell>
          <cell r="E88">
            <v>308</v>
          </cell>
          <cell r="F88">
            <v>97</v>
          </cell>
          <cell r="G88">
            <v>0.41</v>
          </cell>
          <cell r="H88" t="e">
            <v>#N/A</v>
          </cell>
          <cell r="I88">
            <v>334</v>
          </cell>
          <cell r="J88">
            <v>-26</v>
          </cell>
          <cell r="K88">
            <v>80</v>
          </cell>
          <cell r="L88">
            <v>40</v>
          </cell>
          <cell r="M88">
            <v>80</v>
          </cell>
          <cell r="R88">
            <v>200</v>
          </cell>
          <cell r="S88">
            <v>61.6</v>
          </cell>
          <cell r="U88">
            <v>8.0681818181818183</v>
          </cell>
          <cell r="V88">
            <v>1.5746753246753247</v>
          </cell>
          <cell r="Y88">
            <v>61.6</v>
          </cell>
          <cell r="Z88">
            <v>54.2</v>
          </cell>
          <cell r="AA88">
            <v>46.2</v>
          </cell>
          <cell r="AB88">
            <v>83</v>
          </cell>
          <cell r="AC88" t="str">
            <v>увел</v>
          </cell>
          <cell r="AD88" t="e">
            <v>#N/A</v>
          </cell>
        </row>
        <row r="89">
          <cell r="A89" t="str">
            <v>6756 ВЕТЧ.ЛЮБИТЕЛЬСКАЯ п/о  ОСТАНКИНО</v>
          </cell>
          <cell r="B89" t="str">
            <v>кг</v>
          </cell>
          <cell r="C89">
            <v>157.155</v>
          </cell>
          <cell r="D89">
            <v>95.35</v>
          </cell>
          <cell r="E89">
            <v>185.845</v>
          </cell>
          <cell r="F89">
            <v>44.075000000000003</v>
          </cell>
          <cell r="G89">
            <v>1</v>
          </cell>
          <cell r="H89" t="e">
            <v>#N/A</v>
          </cell>
          <cell r="I89">
            <v>191.93</v>
          </cell>
          <cell r="J89">
            <v>-6.085000000000008</v>
          </cell>
          <cell r="K89">
            <v>30</v>
          </cell>
          <cell r="L89">
            <v>0</v>
          </cell>
          <cell r="M89">
            <v>30</v>
          </cell>
          <cell r="R89">
            <v>200</v>
          </cell>
          <cell r="S89">
            <v>37.168999999999997</v>
          </cell>
          <cell r="U89">
            <v>8.1808765368990297</v>
          </cell>
          <cell r="V89">
            <v>1.185799994619172</v>
          </cell>
          <cell r="Y89">
            <v>27.8</v>
          </cell>
          <cell r="Z89">
            <v>20</v>
          </cell>
          <cell r="AA89">
            <v>21.951599999999999</v>
          </cell>
          <cell r="AB89">
            <v>79.105000000000004</v>
          </cell>
          <cell r="AC89" t="e">
            <v>#N/A</v>
          </cell>
          <cell r="AD89" t="e">
            <v>#N/A</v>
          </cell>
        </row>
        <row r="90">
          <cell r="A90" t="str">
            <v>БОНУС Z-ОСОБАЯ Коровино вар п/о (5324)  ОСТАНКИНО</v>
          </cell>
          <cell r="B90" t="str">
            <v>кг</v>
          </cell>
          <cell r="C90">
            <v>13.034000000000001</v>
          </cell>
          <cell r="D90">
            <v>100</v>
          </cell>
          <cell r="E90">
            <v>17.605</v>
          </cell>
          <cell r="F90">
            <v>95.429000000000002</v>
          </cell>
          <cell r="G90">
            <v>0</v>
          </cell>
          <cell r="H90" t="e">
            <v>#N/A</v>
          </cell>
          <cell r="I90">
            <v>18</v>
          </cell>
          <cell r="J90">
            <v>-0.39499999999999957</v>
          </cell>
          <cell r="K90">
            <v>0</v>
          </cell>
          <cell r="L90">
            <v>0</v>
          </cell>
          <cell r="M90">
            <v>0</v>
          </cell>
          <cell r="S90">
            <v>3.5209999999999999</v>
          </cell>
          <cell r="U90">
            <v>27.102811701221245</v>
          </cell>
          <cell r="V90">
            <v>27.102811701221245</v>
          </cell>
          <cell r="Y90">
            <v>1.6013999999999999</v>
          </cell>
          <cell r="Z90">
            <v>0</v>
          </cell>
          <cell r="AA90">
            <v>2.343</v>
          </cell>
          <cell r="AB90">
            <v>3.9119999999999999</v>
          </cell>
          <cell r="AC90" t="str">
            <v>акция</v>
          </cell>
          <cell r="AD90" t="e">
            <v>#N/A</v>
          </cell>
        </row>
        <row r="91">
          <cell r="A91" t="str">
            <v>БОНУС Z-ОСОБАЯ Коровино вар п/о 0.5кг_СНГ (6305)  ОСТАНКИНО</v>
          </cell>
          <cell r="B91" t="str">
            <v>шт</v>
          </cell>
          <cell r="D91">
            <v>152</v>
          </cell>
          <cell r="E91">
            <v>16</v>
          </cell>
          <cell r="F91">
            <v>136</v>
          </cell>
          <cell r="G91">
            <v>0</v>
          </cell>
          <cell r="H91" t="e">
            <v>#N/A</v>
          </cell>
          <cell r="I91">
            <v>16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S91">
            <v>3.2</v>
          </cell>
          <cell r="U91">
            <v>42.5</v>
          </cell>
          <cell r="V91">
            <v>42.5</v>
          </cell>
          <cell r="Y91">
            <v>0.4</v>
          </cell>
          <cell r="Z91">
            <v>0</v>
          </cell>
          <cell r="AA91">
            <v>4</v>
          </cell>
          <cell r="AB91">
            <v>2</v>
          </cell>
          <cell r="AC91" t="str">
            <v>акция</v>
          </cell>
          <cell r="AD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765</v>
          </cell>
          <cell r="D92">
            <v>716</v>
          </cell>
          <cell r="E92">
            <v>818</v>
          </cell>
          <cell r="F92">
            <v>653</v>
          </cell>
          <cell r="G92">
            <v>0</v>
          </cell>
          <cell r="H92">
            <v>0</v>
          </cell>
          <cell r="I92">
            <v>953</v>
          </cell>
          <cell r="J92">
            <v>-135</v>
          </cell>
          <cell r="K92">
            <v>0</v>
          </cell>
          <cell r="L92">
            <v>0</v>
          </cell>
          <cell r="M92">
            <v>0</v>
          </cell>
          <cell r="S92">
            <v>163.6</v>
          </cell>
          <cell r="U92">
            <v>3.9914425427872864</v>
          </cell>
          <cell r="V92">
            <v>3.9914425427872864</v>
          </cell>
          <cell r="Y92">
            <v>159.19999999999999</v>
          </cell>
          <cell r="Z92">
            <v>0</v>
          </cell>
          <cell r="AA92">
            <v>162.19999999999999</v>
          </cell>
          <cell r="AB92">
            <v>188</v>
          </cell>
          <cell r="AC92" t="e">
            <v>#N/A</v>
          </cell>
          <cell r="AD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69.918000000000006</v>
          </cell>
          <cell r="D93">
            <v>474.47399999999999</v>
          </cell>
          <cell r="E93">
            <v>351.22899999999998</v>
          </cell>
          <cell r="F93">
            <v>192.078</v>
          </cell>
          <cell r="G93">
            <v>0</v>
          </cell>
          <cell r="H93">
            <v>0</v>
          </cell>
          <cell r="I93">
            <v>331</v>
          </cell>
          <cell r="J93">
            <v>20.228999999999985</v>
          </cell>
          <cell r="K93">
            <v>0</v>
          </cell>
          <cell r="L93">
            <v>0</v>
          </cell>
          <cell r="M93">
            <v>0</v>
          </cell>
          <cell r="S93">
            <v>70.245800000000003</v>
          </cell>
          <cell r="U93">
            <v>2.7343698840357713</v>
          </cell>
          <cell r="V93">
            <v>2.7343698840357713</v>
          </cell>
          <cell r="Y93">
            <v>49.517200000000003</v>
          </cell>
          <cell r="Z93">
            <v>0</v>
          </cell>
          <cell r="AA93">
            <v>77.09</v>
          </cell>
          <cell r="AB93">
            <v>110.89700000000001</v>
          </cell>
          <cell r="AC93" t="e">
            <v>#N/A</v>
          </cell>
          <cell r="AD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02.02.2024 - 08.02.2024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81.700999999999993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656.94100000000003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10.503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686.48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1554.8309999999999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281.98899999999998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3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278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603</v>
          </cell>
          <cell r="F16">
            <v>2396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1753</v>
          </cell>
          <cell r="F18">
            <v>5199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861</v>
          </cell>
          <cell r="F19">
            <v>4469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2</v>
          </cell>
          <cell r="F20">
            <v>287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617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144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307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1</v>
          </cell>
          <cell r="F24">
            <v>2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1</v>
          </cell>
          <cell r="F25">
            <v>392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5</v>
          </cell>
          <cell r="F26">
            <v>336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1</v>
          </cell>
          <cell r="F27">
            <v>1</v>
          </cell>
        </row>
        <row r="28">
          <cell r="A28" t="str">
            <v xml:space="preserve"> 065  Колбаса Молочная по-стародворски, 0,5кг,ПОКОМ</v>
          </cell>
          <cell r="D28">
            <v>2</v>
          </cell>
          <cell r="F28">
            <v>2</v>
          </cell>
        </row>
        <row r="29">
          <cell r="A29" t="str">
            <v xml:space="preserve"> 068  Колбаса Особая ТМ Особый рецепт, 0,5 кг, ПОКОМ</v>
          </cell>
          <cell r="D29">
            <v>1</v>
          </cell>
          <cell r="F29">
            <v>156</v>
          </cell>
        </row>
        <row r="30">
          <cell r="A30" t="str">
            <v xml:space="preserve"> 079  Колбаса Сервелат Кремлевский,  0.35 кг, ПОКОМ</v>
          </cell>
          <cell r="F30">
            <v>76</v>
          </cell>
        </row>
        <row r="31">
          <cell r="A31" t="str">
            <v xml:space="preserve"> 080  Колбаса Сервелат Филейбургский, в/у 0,35 кг срез, БАВАРУШКА ПОКОМ</v>
          </cell>
          <cell r="F31">
            <v>1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9</v>
          </cell>
          <cell r="F32">
            <v>1265</v>
          </cell>
        </row>
        <row r="33">
          <cell r="A33" t="str">
            <v xml:space="preserve"> 091  Сардельки Баварские, МГС 0.38кг, ТМ Стародворье  ПОКОМ</v>
          </cell>
          <cell r="F33">
            <v>349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3</v>
          </cell>
          <cell r="F34">
            <v>1300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123</v>
          </cell>
          <cell r="F35">
            <v>557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357</v>
          </cell>
          <cell r="F36">
            <v>1314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4</v>
          </cell>
          <cell r="F37">
            <v>1325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546.255</v>
          </cell>
        </row>
        <row r="39">
          <cell r="A39" t="str">
            <v xml:space="preserve"> 201  Ветчина Нежная ТМ Особый рецепт, (2,5кг), ПОКОМ</v>
          </cell>
          <cell r="D39">
            <v>20.401</v>
          </cell>
          <cell r="F39">
            <v>7220.8630000000003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365.88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1.7</v>
          </cell>
          <cell r="F41">
            <v>782.84299999999996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0.81200000000000006</v>
          </cell>
          <cell r="F42">
            <v>316.45699999999999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50.603000000000002</v>
          </cell>
          <cell r="F43">
            <v>12233.252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286.358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94.97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1.65</v>
          </cell>
          <cell r="F46">
            <v>709.78300000000002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12.7</v>
          </cell>
          <cell r="F47">
            <v>6083.4549999999999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22.9</v>
          </cell>
          <cell r="F48">
            <v>5686.2370000000001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3.85</v>
          </cell>
          <cell r="F49">
            <v>365.27300000000002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0.8</v>
          </cell>
          <cell r="F50">
            <v>360.59199999999998</v>
          </cell>
        </row>
        <row r="51">
          <cell r="A51" t="str">
            <v xml:space="preserve"> 240  Колбаса Салями охотничья, ВЕС. ПОКОМ</v>
          </cell>
          <cell r="F51">
            <v>48.682000000000002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2.4</v>
          </cell>
          <cell r="F52">
            <v>721.69500000000005</v>
          </cell>
        </row>
        <row r="53">
          <cell r="A53" t="str">
            <v xml:space="preserve"> 243  Колбаса Сервелат Зернистый, ВЕС.  ПОКОМ</v>
          </cell>
          <cell r="F53">
            <v>102.265</v>
          </cell>
        </row>
        <row r="54">
          <cell r="A54" t="str">
            <v xml:space="preserve"> 247  Сардельки Нежные, ВЕС.  ПОКОМ</v>
          </cell>
          <cell r="F54">
            <v>189.41499999999999</v>
          </cell>
        </row>
        <row r="55">
          <cell r="A55" t="str">
            <v xml:space="preserve"> 248  Сардельки Сочные ТМ Особый рецепт,   ПОКОМ</v>
          </cell>
          <cell r="D55">
            <v>1.3</v>
          </cell>
          <cell r="F55">
            <v>332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5.25</v>
          </cell>
          <cell r="F56">
            <v>1325.8040000000001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F57">
            <v>72.650999999999996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1.3</v>
          </cell>
          <cell r="F58">
            <v>278.06299999999999</v>
          </cell>
        </row>
        <row r="59">
          <cell r="A59" t="str">
            <v xml:space="preserve"> 263  Шпикачки Стародворские, ВЕС.  ПОКОМ</v>
          </cell>
          <cell r="F59">
            <v>155.04599999999999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1.3</v>
          </cell>
          <cell r="F60">
            <v>494.09699999999998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0.7</v>
          </cell>
          <cell r="F61">
            <v>493.24900000000002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0.7</v>
          </cell>
          <cell r="F62">
            <v>383.71100000000001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10</v>
          </cell>
          <cell r="F63">
            <v>2725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296</v>
          </cell>
          <cell r="F64">
            <v>4347</v>
          </cell>
        </row>
        <row r="65">
          <cell r="A65" t="str">
            <v xml:space="preserve"> 274  Колбаса полусухая Стародворская 0,17 кг., ШТ.,   ПОКОМ</v>
          </cell>
          <cell r="D65">
            <v>1</v>
          </cell>
          <cell r="F65">
            <v>1</v>
          </cell>
        </row>
        <row r="66">
          <cell r="A66" t="str">
            <v xml:space="preserve"> 275  Колбаса полусухая Царедворская 0,15 кг., ШТ.,   ПОКОМ</v>
          </cell>
          <cell r="F66">
            <v>7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297</v>
          </cell>
          <cell r="F67">
            <v>4600</v>
          </cell>
        </row>
        <row r="68">
          <cell r="A68" t="str">
            <v xml:space="preserve"> 283  Сосиски Сочинки, ВЕС, ТМ Стародворье ПОКОМ</v>
          </cell>
          <cell r="D68">
            <v>2.6</v>
          </cell>
          <cell r="F68">
            <v>733.23099999999999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7</v>
          </cell>
          <cell r="F69">
            <v>512</v>
          </cell>
        </row>
        <row r="70">
          <cell r="A70" t="str">
            <v xml:space="preserve"> 290  Колбаса Царедворская, 0,4кг ТМ Стародворье  Поком</v>
          </cell>
          <cell r="F70">
            <v>149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8</v>
          </cell>
          <cell r="F71">
            <v>1689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F72">
            <v>236.572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11</v>
          </cell>
          <cell r="F73">
            <v>3676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21</v>
          </cell>
          <cell r="F74">
            <v>4277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F75">
            <v>64.882000000000005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F76">
            <v>158.965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16</v>
          </cell>
          <cell r="F77">
            <v>1555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13</v>
          </cell>
          <cell r="F78">
            <v>2221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17</v>
          </cell>
          <cell r="F79">
            <v>1231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1.35</v>
          </cell>
          <cell r="F80">
            <v>286.06400000000002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1.35</v>
          </cell>
          <cell r="F81">
            <v>848.11199999999997</v>
          </cell>
        </row>
        <row r="82">
          <cell r="A82" t="str">
            <v xml:space="preserve"> 316  Колбаса Нежная ТМ Зареченские ВЕС  ПОКОМ</v>
          </cell>
          <cell r="F82">
            <v>165.22200000000001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5.6619999999999999</v>
          </cell>
        </row>
        <row r="84">
          <cell r="A84" t="str">
            <v xml:space="preserve"> 318  Сосиски Датские ТМ Зареченские, ВЕС  ПОКОМ</v>
          </cell>
          <cell r="D84">
            <v>6.6</v>
          </cell>
          <cell r="F84">
            <v>3122.1849999999999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750</v>
          </cell>
          <cell r="F85">
            <v>4767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357</v>
          </cell>
          <cell r="F86">
            <v>3939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5</v>
          </cell>
          <cell r="F87">
            <v>1343</v>
          </cell>
        </row>
        <row r="88">
          <cell r="A88" t="str">
            <v xml:space="preserve"> 328  Сардельки Сочинки Стародворье ТМ  0,4 кг ПОКОМ</v>
          </cell>
          <cell r="D88">
            <v>2</v>
          </cell>
          <cell r="F88">
            <v>548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4</v>
          </cell>
          <cell r="F89">
            <v>528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1.35</v>
          </cell>
          <cell r="F90">
            <v>1362.173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8.6509999999999998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</v>
          </cell>
          <cell r="F92">
            <v>395</v>
          </cell>
        </row>
        <row r="93">
          <cell r="A93" t="str">
            <v xml:space="preserve"> 335  Колбаса Сливушка ТМ Вязанка. ВЕС.  ПОКОМ </v>
          </cell>
          <cell r="F93">
            <v>253.77600000000001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336</v>
          </cell>
          <cell r="F94">
            <v>4034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18</v>
          </cell>
          <cell r="F95">
            <v>2695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7.274</v>
          </cell>
          <cell r="F96">
            <v>666.54399999999998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4.8419999999999996</v>
          </cell>
          <cell r="F97">
            <v>554.70299999999997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12.093</v>
          </cell>
          <cell r="F98">
            <v>949.56600000000003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8.8650000000000002</v>
          </cell>
          <cell r="F99">
            <v>711.12900000000002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F100">
            <v>73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F101">
            <v>66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D102">
            <v>1</v>
          </cell>
          <cell r="F102">
            <v>109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1.3</v>
          </cell>
          <cell r="F103">
            <v>457.875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F104">
            <v>13</v>
          </cell>
        </row>
        <row r="105">
          <cell r="A105" t="str">
            <v xml:space="preserve"> 372  Ветчина Сочинка ТМ Стародворье. ВЕС ПОКОМ</v>
          </cell>
          <cell r="F105">
            <v>18.152999999999999</v>
          </cell>
        </row>
        <row r="106">
          <cell r="A106" t="str">
            <v xml:space="preserve"> 373 Колбаса вареная Сочинка ТМ Стародворье ВЕС ПОКОМ</v>
          </cell>
          <cell r="D106">
            <v>6.5</v>
          </cell>
          <cell r="F106">
            <v>68.200999999999993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F107">
            <v>322</v>
          </cell>
        </row>
        <row r="108">
          <cell r="A108" t="str">
            <v xml:space="preserve"> 377  Колбаса Молочная Дугушка 0,6кг ТМ Стародворье  ПОКОМ</v>
          </cell>
          <cell r="D108">
            <v>1</v>
          </cell>
          <cell r="F108">
            <v>337</v>
          </cell>
        </row>
        <row r="109">
          <cell r="A109" t="str">
            <v xml:space="preserve"> 378  Колбаса Докторская Дугушка 0,6кг НЕГОСТ ТМ Стародворье  ПОКОМ </v>
          </cell>
          <cell r="F109">
            <v>6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14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5</v>
          </cell>
          <cell r="F111">
            <v>2794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8</v>
          </cell>
          <cell r="F112">
            <v>549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9</v>
          </cell>
          <cell r="F113">
            <v>714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8</v>
          </cell>
          <cell r="F114">
            <v>332</v>
          </cell>
        </row>
        <row r="115">
          <cell r="A115" t="str">
            <v xml:space="preserve"> 405  Сардельки Сливушки ТМ Вязанка в оболочке айпил 0,33 кг. ПОКОМ</v>
          </cell>
          <cell r="F115">
            <v>26</v>
          </cell>
        </row>
        <row r="116">
          <cell r="A116" t="str">
            <v xml:space="preserve"> 410  Сосиски Баварские с сыром ТМ Стародворье 0,35 кг. ПОКОМ</v>
          </cell>
          <cell r="D116">
            <v>16</v>
          </cell>
          <cell r="F116">
            <v>4579</v>
          </cell>
        </row>
        <row r="117">
          <cell r="A117" t="str">
            <v xml:space="preserve"> 412  Сосиски Баварские ТМ Стародворье 0,35 кг ПОКОМ</v>
          </cell>
          <cell r="D117">
            <v>33</v>
          </cell>
          <cell r="F117">
            <v>9305</v>
          </cell>
        </row>
        <row r="118">
          <cell r="A118" t="str">
            <v xml:space="preserve"> 414  Колбаса Филейбургская с филе сочного окорока 0,11 кг ТМ Баварушка ПОКОМ</v>
          </cell>
          <cell r="F118">
            <v>117</v>
          </cell>
        </row>
        <row r="119">
          <cell r="A119" t="str">
            <v xml:space="preserve"> 415  Колбаса Балыкбургская с мраморным балыком 0,11 кг ТМ Баварушка  ПОКОМ</v>
          </cell>
          <cell r="D119">
            <v>1</v>
          </cell>
          <cell r="F119">
            <v>174</v>
          </cell>
        </row>
        <row r="120">
          <cell r="A120" t="str">
            <v xml:space="preserve"> 416  Сосиски Датские ТМ Особый рецепт, ВЕС  ПОКОМ</v>
          </cell>
          <cell r="F120">
            <v>2.65</v>
          </cell>
        </row>
        <row r="121">
          <cell r="A121" t="str">
            <v xml:space="preserve"> 417  Колбаса Филейбургская с ароматными пряностями 0,06 кг нарезка ТМ Баварушка  ПОКОМ</v>
          </cell>
          <cell r="D121">
            <v>6</v>
          </cell>
          <cell r="F121">
            <v>547</v>
          </cell>
        </row>
        <row r="122">
          <cell r="A122" t="str">
            <v xml:space="preserve"> 418  Колбаса Балыкбургская с мраморным балыком и нотками кориандра 0,06 кг нарезка ТМ Баварушка  ПО</v>
          </cell>
          <cell r="F122">
            <v>429</v>
          </cell>
        </row>
        <row r="123">
          <cell r="A123" t="str">
            <v xml:space="preserve"> 419  Колбаса Филейбургская зернистая 0,06 кг нарезка ТМ Баварушка  ПОКОМ</v>
          </cell>
          <cell r="D123">
            <v>6</v>
          </cell>
          <cell r="F123">
            <v>635</v>
          </cell>
        </row>
        <row r="124">
          <cell r="A124" t="str">
            <v xml:space="preserve"> 420  Колбаса Мясорубская 0,28 кг ТМ Стародворье в оболочке черева  ПОКОМ</v>
          </cell>
          <cell r="F124">
            <v>68</v>
          </cell>
        </row>
        <row r="125">
          <cell r="A125" t="str">
            <v xml:space="preserve"> 421  Сосиски Царедворские 0,33 кг ТМ Стародворье  ПОКОМ</v>
          </cell>
          <cell r="F125">
            <v>239</v>
          </cell>
        </row>
        <row r="126">
          <cell r="A126" t="str">
            <v xml:space="preserve"> 426  Колбаса варенокопченая из мяса птицы Сервелат Царедворский, 0,28 кг срез ПОКОМ</v>
          </cell>
          <cell r="F126">
            <v>19</v>
          </cell>
        </row>
        <row r="127">
          <cell r="A127" t="str">
            <v xml:space="preserve"> 428  Сосиски Царедворские по-баварски ТМ Стародворье, 0,33 кг ПОКОМ</v>
          </cell>
          <cell r="F127">
            <v>94</v>
          </cell>
        </row>
        <row r="128">
          <cell r="A128" t="str">
            <v>3215 ВЕТЧ.МЯСНАЯ Папа может п/о 0.4кг 8шт.    ОСТАНКИНО</v>
          </cell>
          <cell r="D128">
            <v>241</v>
          </cell>
          <cell r="F128">
            <v>241</v>
          </cell>
        </row>
        <row r="129">
          <cell r="A129" t="str">
            <v>3297 СЫТНЫЕ Папа может сар б/о мгс 1*3 СНГ  ОСТАНКИНО</v>
          </cell>
          <cell r="D129">
            <v>153.19999999999999</v>
          </cell>
          <cell r="F129">
            <v>153.19999999999999</v>
          </cell>
        </row>
        <row r="130">
          <cell r="A130" t="str">
            <v>3812 СОЧНЫЕ сос п/о мгс 2*2  ОСТАНКИНО</v>
          </cell>
          <cell r="D130">
            <v>1609.5</v>
          </cell>
          <cell r="F130">
            <v>1609.5</v>
          </cell>
        </row>
        <row r="131">
          <cell r="A131" t="str">
            <v>4063 МЯСНАЯ Папа может вар п/о_Л   ОСТАНКИНО</v>
          </cell>
          <cell r="D131">
            <v>1933.78</v>
          </cell>
          <cell r="F131">
            <v>1933.78</v>
          </cell>
        </row>
        <row r="132">
          <cell r="A132" t="str">
            <v>4117 ЭКСТРА Папа может с/к в/у_Л   ОСТАНКИНО</v>
          </cell>
          <cell r="D132">
            <v>31.1</v>
          </cell>
          <cell r="F132">
            <v>31.1</v>
          </cell>
        </row>
        <row r="133">
          <cell r="A133" t="str">
            <v>4574 Мясная со шпиком Папа может вар п/о ОСТАНКИНО</v>
          </cell>
          <cell r="D133">
            <v>131.35</v>
          </cell>
          <cell r="F133">
            <v>131.35</v>
          </cell>
        </row>
        <row r="134">
          <cell r="A134" t="str">
            <v>4614 ВЕТЧ.ЛЮБИТЕЛЬСКАЯ п/о _ ОСТАНКИНО</v>
          </cell>
          <cell r="D134">
            <v>1.5</v>
          </cell>
          <cell r="F134">
            <v>1.5</v>
          </cell>
        </row>
        <row r="135">
          <cell r="A135" t="str">
            <v>4813 ФИЛЕЙНАЯ Папа может вар п/о_Л   ОСТАНКИНО</v>
          </cell>
          <cell r="D135">
            <v>431.35</v>
          </cell>
          <cell r="F135">
            <v>431.35</v>
          </cell>
        </row>
        <row r="136">
          <cell r="A136" t="str">
            <v>4993 САЛЯМИ ИТАЛЬЯНСКАЯ с/к в/у 1/250*8_120c ОСТАНКИНО</v>
          </cell>
          <cell r="D136">
            <v>495</v>
          </cell>
          <cell r="F136">
            <v>495</v>
          </cell>
        </row>
        <row r="137">
          <cell r="A137" t="str">
            <v>5246 ДОКТОРСКАЯ ПРЕМИУМ вар б/о мгс_30с ОСТАНКИНО</v>
          </cell>
          <cell r="D137">
            <v>33.1</v>
          </cell>
          <cell r="F137">
            <v>33.1</v>
          </cell>
        </row>
        <row r="138">
          <cell r="A138" t="str">
            <v>5247 РУССКАЯ ПРЕМИУМ вар б/о мгс_30с ОСТАНКИНО</v>
          </cell>
          <cell r="D138">
            <v>92.6</v>
          </cell>
          <cell r="F138">
            <v>92.6</v>
          </cell>
        </row>
        <row r="139">
          <cell r="A139" t="str">
            <v>5336 ОСОБАЯ вар п/о  ОСТАНКИНО</v>
          </cell>
          <cell r="D139">
            <v>564.29999999999995</v>
          </cell>
          <cell r="F139">
            <v>566.26099999999997</v>
          </cell>
        </row>
        <row r="140">
          <cell r="A140" t="str">
            <v>5337 ОСОБАЯ СО ШПИКОМ вар п/о  ОСТАНКИНО</v>
          </cell>
          <cell r="D140">
            <v>78.5</v>
          </cell>
          <cell r="F140">
            <v>80.400000000000006</v>
          </cell>
        </row>
        <row r="141">
          <cell r="A141" t="str">
            <v>5341 СЕРВЕЛАТ ОХОТНИЧИЙ в/к в/у  ОСТАНКИНО</v>
          </cell>
          <cell r="D141">
            <v>392.1</v>
          </cell>
          <cell r="F141">
            <v>392.1</v>
          </cell>
        </row>
        <row r="142">
          <cell r="A142" t="str">
            <v>5483 ЭКСТРА Папа может с/к в/у 1/250 8шт.   ОСТАНКИНО</v>
          </cell>
          <cell r="D142">
            <v>798</v>
          </cell>
          <cell r="F142">
            <v>798</v>
          </cell>
        </row>
        <row r="143">
          <cell r="A143" t="str">
            <v>5544 Сервелат Финский в/к в/у_45с НОВАЯ ОСТАНКИНО</v>
          </cell>
          <cell r="D143">
            <v>883.39099999999996</v>
          </cell>
          <cell r="F143">
            <v>883.39099999999996</v>
          </cell>
        </row>
        <row r="144">
          <cell r="A144" t="str">
            <v>5682 САЛЯМИ МЕЛКОЗЕРНЕНАЯ с/к в/у 1/120_60с   ОСТАНКИНО</v>
          </cell>
          <cell r="D144">
            <v>1697</v>
          </cell>
          <cell r="F144">
            <v>1697</v>
          </cell>
        </row>
        <row r="145">
          <cell r="A145" t="str">
            <v>5706 АРОМАТНАЯ Папа может с/к в/у 1/250 8шт.  ОСТАНКИНО</v>
          </cell>
          <cell r="D145">
            <v>803</v>
          </cell>
          <cell r="F145">
            <v>803</v>
          </cell>
        </row>
        <row r="146">
          <cell r="A146" t="str">
            <v>5708 ПОСОЛЬСКАЯ Папа может с/к в/у ОСТАНКИНО</v>
          </cell>
          <cell r="D146">
            <v>53</v>
          </cell>
          <cell r="F146">
            <v>53</v>
          </cell>
        </row>
        <row r="147">
          <cell r="A147" t="str">
            <v>5813 ГОВЯЖЬИ сос п/о мгс 2*2_45с   ОСТАНКИНО</v>
          </cell>
          <cell r="D147">
            <v>2</v>
          </cell>
          <cell r="F147">
            <v>2</v>
          </cell>
        </row>
        <row r="148">
          <cell r="A148" t="str">
            <v>5820 СЛИВОЧНЫЕ Папа может сос п/о мгс 2*2_45с   ОСТАНКИНО</v>
          </cell>
          <cell r="D148">
            <v>132.19999999999999</v>
          </cell>
          <cell r="F148">
            <v>132.19999999999999</v>
          </cell>
        </row>
        <row r="149">
          <cell r="A149" t="str">
            <v>5851 ЭКСТРА Папа может вар п/о   ОСТАНКИНО</v>
          </cell>
          <cell r="D149">
            <v>337.55</v>
          </cell>
          <cell r="F149">
            <v>337.55</v>
          </cell>
        </row>
        <row r="150">
          <cell r="A150" t="str">
            <v>5931 ОХОТНИЧЬЯ Папа может с/к в/у 1/220 8шт.   ОСТАНКИНО</v>
          </cell>
          <cell r="D150">
            <v>745</v>
          </cell>
          <cell r="F150">
            <v>745</v>
          </cell>
        </row>
        <row r="151">
          <cell r="A151" t="str">
            <v>5981 МОЛОЧНЫЕ ТРАДИЦ. сос п/о мгс 1*6_45с   ОСТАНКИНО</v>
          </cell>
          <cell r="D151">
            <v>177.8</v>
          </cell>
          <cell r="F151">
            <v>177.8</v>
          </cell>
        </row>
        <row r="152">
          <cell r="A152" t="str">
            <v>5982 МОЛОЧНЫЕ ТРАДИЦ. сос п/о мгс 0,6кг_СНГ  ОСТАНКИНО</v>
          </cell>
          <cell r="D152">
            <v>187</v>
          </cell>
          <cell r="F152">
            <v>189</v>
          </cell>
        </row>
        <row r="153">
          <cell r="A153" t="str">
            <v>5997 ОСОБАЯ Коровино вар п/о  ОСТАНКИНО</v>
          </cell>
          <cell r="D153">
            <v>113.65</v>
          </cell>
          <cell r="F153">
            <v>113.65</v>
          </cell>
        </row>
        <row r="154">
          <cell r="A154" t="str">
            <v>6025 ВЕТЧ.ФИРМЕННАЯ С ИНДЕЙКОЙ п/о   ОСТАНКИНО</v>
          </cell>
          <cell r="D154">
            <v>19.3</v>
          </cell>
          <cell r="F154">
            <v>19.3</v>
          </cell>
        </row>
        <row r="155">
          <cell r="A155" t="str">
            <v>6041 МОЛОЧНЫЕ К ЗАВТРАКУ сос п/о мгс 1*3  ОСТАНКИНО</v>
          </cell>
          <cell r="D155">
            <v>303.39999999999998</v>
          </cell>
          <cell r="F155">
            <v>307.55500000000001</v>
          </cell>
        </row>
        <row r="156">
          <cell r="A156" t="str">
            <v>6042 МОЛОЧНЫЕ К ЗАВТРАКУ сос п/о в/у 0.4кг   ОСТАНКИНО</v>
          </cell>
          <cell r="D156">
            <v>1212</v>
          </cell>
          <cell r="F156">
            <v>1224</v>
          </cell>
        </row>
        <row r="157">
          <cell r="A157" t="str">
            <v>6113 СОЧНЫЕ сос п/о мгс 1*6_Ашан  ОСТАНКИНО</v>
          </cell>
          <cell r="D157">
            <v>1454.7</v>
          </cell>
          <cell r="F157">
            <v>1454.7</v>
          </cell>
        </row>
        <row r="158">
          <cell r="A158" t="str">
            <v>6123 МОЛОЧНЫЕ КЛАССИЧЕСКИЕ ПМ сос п/о мгс 2*4   ОСТАНКИНО</v>
          </cell>
          <cell r="D158">
            <v>629.5</v>
          </cell>
          <cell r="F158">
            <v>629.5</v>
          </cell>
        </row>
        <row r="159">
          <cell r="A159" t="str">
            <v>6144 МОЛОЧНЫЕ ТРАДИЦ сос п/о в/у 1/360 (1+1) ОСТАНКИНО</v>
          </cell>
          <cell r="D159">
            <v>307</v>
          </cell>
          <cell r="F159">
            <v>307</v>
          </cell>
        </row>
        <row r="160">
          <cell r="A160" t="str">
            <v>6213 СЕРВЕЛАТ ФИНСКИЙ СН в/к в/у 0.35кг 8шт.  ОСТАНКИНО</v>
          </cell>
          <cell r="D160">
            <v>476</v>
          </cell>
          <cell r="F160">
            <v>476</v>
          </cell>
        </row>
        <row r="161">
          <cell r="A161" t="str">
            <v>6215 СЕРВЕЛАТ ОРЕХОВЫЙ СН в/к в/у 0.35кг 8шт  ОСТАНКИНО</v>
          </cell>
          <cell r="D161">
            <v>239</v>
          </cell>
          <cell r="F161">
            <v>239</v>
          </cell>
        </row>
        <row r="162">
          <cell r="A162" t="str">
            <v>6217 ШПИКАЧКИ ДОМАШНИЕ СН п/о мгс 0.4кг 8шт.  ОСТАНКИНО</v>
          </cell>
          <cell r="D162">
            <v>86</v>
          </cell>
          <cell r="F162">
            <v>86</v>
          </cell>
        </row>
        <row r="163">
          <cell r="A163" t="str">
            <v>6221 НЕАПОЛИТАНСКИЙ ДУЭТ с/к с/н мгс 1/90  ОСТАНКИНО</v>
          </cell>
          <cell r="D163">
            <v>543</v>
          </cell>
          <cell r="F163">
            <v>543</v>
          </cell>
        </row>
        <row r="164">
          <cell r="A164" t="str">
            <v>6225 ИМПЕРСКАЯ И БАЛЫКОВАЯ в/к с/н мгс 1/90  ОСТАНКИНО</v>
          </cell>
          <cell r="D164">
            <v>375</v>
          </cell>
          <cell r="F164">
            <v>383</v>
          </cell>
        </row>
        <row r="165">
          <cell r="A165" t="str">
            <v>6227 МОЛОЧНЫЕ ТРАДИЦ. сос п/о мгс 0.6кг LTF  ОСТАНКИНО</v>
          </cell>
          <cell r="D165">
            <v>26</v>
          </cell>
          <cell r="F165">
            <v>26</v>
          </cell>
        </row>
        <row r="166">
          <cell r="A166" t="str">
            <v>6228 МЯСНОЕ АССОРТИ к/з с/н мгс 1/90 10шт.  ОСТАНКИНО</v>
          </cell>
          <cell r="D166">
            <v>667</v>
          </cell>
          <cell r="F166">
            <v>673</v>
          </cell>
        </row>
        <row r="167">
          <cell r="A167" t="str">
            <v>6233 БУЖЕНИНА ЗАПЕЧЕННАЯ с/н в/у 1/100 10шт.  ОСТАНКИНО</v>
          </cell>
          <cell r="D167">
            <v>112</v>
          </cell>
          <cell r="F167">
            <v>112</v>
          </cell>
        </row>
        <row r="168">
          <cell r="A168" t="str">
            <v>6241 ХОТ-ДОГ Папа может сос п/о мгс 0.38кг  ОСТАНКИНО</v>
          </cell>
          <cell r="D168">
            <v>104</v>
          </cell>
          <cell r="F168">
            <v>110</v>
          </cell>
        </row>
        <row r="169">
          <cell r="A169" t="str">
            <v>6247 ДОМАШНЯЯ Папа может вар п/о 0,4кг 8шт.  ОСТАНКИНО</v>
          </cell>
          <cell r="D169">
            <v>145</v>
          </cell>
          <cell r="F169">
            <v>145</v>
          </cell>
        </row>
        <row r="170">
          <cell r="A170" t="str">
            <v>6268 ГОВЯЖЬЯ Папа может вар п/о 0,4кг 8 шт.  ОСТАНКИНО</v>
          </cell>
          <cell r="D170">
            <v>342</v>
          </cell>
          <cell r="F170">
            <v>342</v>
          </cell>
        </row>
        <row r="171">
          <cell r="A171" t="str">
            <v>6281 СВИНИНА ДЕЛИКАТ. к/в мл/к в/у 0.3кг 45с  ОСТАНКИНО</v>
          </cell>
          <cell r="D171">
            <v>517</v>
          </cell>
          <cell r="F171">
            <v>517</v>
          </cell>
        </row>
        <row r="172">
          <cell r="A172" t="str">
            <v>6297 ФИЛЕЙНЫЕ сос ц/о в/у 1/270 12шт_45с  ОСТАНКИНО</v>
          </cell>
          <cell r="D172">
            <v>2811</v>
          </cell>
          <cell r="F172">
            <v>2813</v>
          </cell>
        </row>
        <row r="173">
          <cell r="A173" t="str">
            <v>6302 БАЛЫКОВАЯ СН в/к в/у 0.35кг 8шт.  ОСТАНКИНО</v>
          </cell>
          <cell r="D173">
            <v>195</v>
          </cell>
          <cell r="F173">
            <v>195</v>
          </cell>
        </row>
        <row r="174">
          <cell r="A174" t="str">
            <v>6303 МЯСНЫЕ Папа может сос п/о мгс 1.5*3  ОСТАНКИНО</v>
          </cell>
          <cell r="D174">
            <v>214.3</v>
          </cell>
          <cell r="F174">
            <v>214.3</v>
          </cell>
        </row>
        <row r="175">
          <cell r="A175" t="str">
            <v>6325 ДОКТОРСКАЯ ПРЕМИУМ вар п/о 0.4кг 8шт.  ОСТАНКИНО</v>
          </cell>
          <cell r="D175">
            <v>569</v>
          </cell>
          <cell r="F175">
            <v>569</v>
          </cell>
        </row>
        <row r="176">
          <cell r="A176" t="str">
            <v>6333 МЯСНАЯ Папа может вар п/о 0.4кг 8шт.  ОСТАНКИНО</v>
          </cell>
          <cell r="D176">
            <v>7764</v>
          </cell>
          <cell r="F176">
            <v>7764</v>
          </cell>
        </row>
        <row r="177">
          <cell r="A177" t="str">
            <v>6353 ЭКСТРА Папа может вар п/о 0.4кг 8шт.  ОСТАНКИНО</v>
          </cell>
          <cell r="D177">
            <v>1569</v>
          </cell>
          <cell r="F177">
            <v>1620</v>
          </cell>
        </row>
        <row r="178">
          <cell r="A178" t="str">
            <v>6392 ФИЛЕЙНАЯ Папа может вар п/о 0.4кг. ОСТАНКИНО</v>
          </cell>
          <cell r="D178">
            <v>4635</v>
          </cell>
          <cell r="F178">
            <v>4639</v>
          </cell>
        </row>
        <row r="179">
          <cell r="A179" t="str">
            <v>6427 КЛАССИЧЕСКАЯ ПМ вар п/о 0.35кг 8шт. ОСТАНКИНО</v>
          </cell>
          <cell r="D179">
            <v>922</v>
          </cell>
          <cell r="F179">
            <v>968</v>
          </cell>
        </row>
        <row r="180">
          <cell r="A180" t="str">
            <v>6438 БОГАТЫРСКИЕ Папа Может сос п/о в/у 0,3кг  ОСТАНКИНО</v>
          </cell>
          <cell r="D180">
            <v>518</v>
          </cell>
          <cell r="F180">
            <v>518</v>
          </cell>
        </row>
        <row r="181">
          <cell r="A181" t="str">
            <v>6450 БЕКОН с/к с/н в/у 1/100 10шт.  ОСТАНКИНО</v>
          </cell>
          <cell r="D181">
            <v>348</v>
          </cell>
          <cell r="F181">
            <v>348</v>
          </cell>
        </row>
        <row r="182">
          <cell r="A182" t="str">
            <v>6453 ЭКСТРА Папа может с/к с/н в/у 1/100 14шт.   ОСТАНКИНО</v>
          </cell>
          <cell r="D182">
            <v>800</v>
          </cell>
          <cell r="F182">
            <v>800</v>
          </cell>
        </row>
        <row r="183">
          <cell r="A183" t="str">
            <v>6454 АРОМАТНАЯ с/к с/н в/у 1/100 14шт.  ОСТАНКИНО</v>
          </cell>
          <cell r="D183">
            <v>735</v>
          </cell>
          <cell r="F183">
            <v>735</v>
          </cell>
        </row>
        <row r="184">
          <cell r="A184" t="str">
            <v>6475 С СЫРОМ Папа может сос ц/о мгс 0.4кг6шт  ОСТАНКИНО</v>
          </cell>
          <cell r="D184">
            <v>309</v>
          </cell>
          <cell r="F184">
            <v>309</v>
          </cell>
        </row>
        <row r="185">
          <cell r="A185" t="str">
            <v>6527 ШПИКАЧКИ СОЧНЫЕ ПМ сар б/о мгс 1*3 45с ОСТАНКИНО</v>
          </cell>
          <cell r="D185">
            <v>461.7</v>
          </cell>
          <cell r="F185">
            <v>461.7</v>
          </cell>
        </row>
        <row r="186">
          <cell r="A186" t="str">
            <v>6562 СЕРВЕЛАТ КАРЕЛЬСКИЙ СН в/к в/у 0,28кг  ОСТАНКИНО</v>
          </cell>
          <cell r="D186">
            <v>815</v>
          </cell>
          <cell r="F186">
            <v>815</v>
          </cell>
        </row>
        <row r="187">
          <cell r="A187" t="str">
            <v>6563 СЛИВОЧНЫЕ СН сос п/о мгс 1*6  ОСТАНКИНО</v>
          </cell>
          <cell r="D187">
            <v>50.1</v>
          </cell>
          <cell r="F187">
            <v>50.1</v>
          </cell>
        </row>
        <row r="188">
          <cell r="A188" t="str">
            <v>6591 ДОКТОРСКАЯ ОРИГИНАЛЬНАЯ СН вар ц/о в/у  ОСТАНКИНО</v>
          </cell>
          <cell r="D188">
            <v>0.5</v>
          </cell>
          <cell r="F188">
            <v>0.5</v>
          </cell>
        </row>
        <row r="189">
          <cell r="A189" t="str">
            <v>6592 ДОКТОРСКАЯ СН вар п/о  ОСТАНКИНО</v>
          </cell>
          <cell r="D189">
            <v>34.1</v>
          </cell>
          <cell r="F189">
            <v>34.1</v>
          </cell>
        </row>
        <row r="190">
          <cell r="A190" t="str">
            <v>6593 ДОКТОРСКАЯ СН вар п/о 0.45кг 8шт.  ОСТАНКИНО</v>
          </cell>
          <cell r="D190">
            <v>253</v>
          </cell>
          <cell r="F190">
            <v>253</v>
          </cell>
        </row>
        <row r="191">
          <cell r="A191" t="str">
            <v>6594 МОЛОЧНАЯ СН вар п/о  ОСТАНКИНО</v>
          </cell>
          <cell r="D191">
            <v>9.5</v>
          </cell>
          <cell r="F191">
            <v>9.5</v>
          </cell>
        </row>
        <row r="192">
          <cell r="A192" t="str">
            <v>6595 МОЛОЧНАЯ СН вар п/о 0.45кг 8шт.  ОСТАНКИНО</v>
          </cell>
          <cell r="D192">
            <v>262</v>
          </cell>
          <cell r="F192">
            <v>262</v>
          </cell>
        </row>
        <row r="193">
          <cell r="A193" t="str">
            <v>6597 РУССКАЯ СН вар п/о 0.45кг 8шт.  ОСТАНКИНО</v>
          </cell>
          <cell r="D193">
            <v>100</v>
          </cell>
          <cell r="F193">
            <v>100</v>
          </cell>
        </row>
        <row r="194">
          <cell r="A194" t="str">
            <v>6601 ГОВЯЖЬИ СН сос п/о мгс 1*6  ОСТАНКИНО</v>
          </cell>
          <cell r="D194">
            <v>179.1</v>
          </cell>
          <cell r="F194">
            <v>179.1</v>
          </cell>
        </row>
        <row r="195">
          <cell r="A195" t="str">
            <v>6602 БАВАРСКИЕ ПМ сос ц/о мгс 0,35кг 8шт.  ОСТАНКИНО</v>
          </cell>
          <cell r="D195">
            <v>1135</v>
          </cell>
          <cell r="F195">
            <v>1135</v>
          </cell>
        </row>
        <row r="196">
          <cell r="A196" t="str">
            <v>6641 СЛИВОЧНЫЕ ПМ сос п/о мгс 0,41кг 10шт.  ОСТАНКИНО</v>
          </cell>
          <cell r="D196">
            <v>2</v>
          </cell>
          <cell r="F196">
            <v>2</v>
          </cell>
        </row>
        <row r="197">
          <cell r="A197" t="str">
            <v>6642 СОЧНЫЙ ГРИЛЬ ПМ сос п/о мгс 0,41кг 8шт.  ОСТАНКИНО</v>
          </cell>
          <cell r="D197">
            <v>3</v>
          </cell>
          <cell r="F197">
            <v>3</v>
          </cell>
        </row>
        <row r="198">
          <cell r="A198" t="str">
            <v>6645 ВЕТЧ.КЛАССИЧЕСКАЯ СН п/о 0.8кг 4шт.  ОСТАНКИНО</v>
          </cell>
          <cell r="D198">
            <v>41</v>
          </cell>
          <cell r="F198">
            <v>41</v>
          </cell>
        </row>
        <row r="199">
          <cell r="A199" t="str">
            <v>6658 АРОМАТНАЯ С ЧЕСНОЧКОМ СН в/к мтс 0.330кг  ОСТАНКИНО</v>
          </cell>
          <cell r="D199">
            <v>81</v>
          </cell>
          <cell r="F199">
            <v>81</v>
          </cell>
        </row>
        <row r="200">
          <cell r="A200" t="str">
            <v>6661 СОЧНЫЙ ГРИЛЬ ПМ сос п/о мгс 1.5*4_Маяк  ОСТАНКИНО</v>
          </cell>
          <cell r="D200">
            <v>64</v>
          </cell>
          <cell r="F200">
            <v>64</v>
          </cell>
        </row>
        <row r="201">
          <cell r="A201" t="str">
            <v>6666 БОЯНСКАЯ Папа может п/к в/у 0,28кг 8 шт. ОСТАНКИНО</v>
          </cell>
          <cell r="D201">
            <v>1425</v>
          </cell>
          <cell r="F201">
            <v>1425</v>
          </cell>
        </row>
        <row r="202">
          <cell r="A202" t="str">
            <v>6669 ВЕНСКАЯ САЛЯМИ п/к в/у 0.28кг 8шт  ОСТАНКИНО</v>
          </cell>
          <cell r="D202">
            <v>686</v>
          </cell>
          <cell r="F202">
            <v>686</v>
          </cell>
        </row>
        <row r="203">
          <cell r="A203" t="str">
            <v>6683 СЕРВЕЛАТ ЗЕРНИСТЫЙ ПМ в/к в/у 0,35кг  ОСТАНКИНО</v>
          </cell>
          <cell r="D203">
            <v>2426</v>
          </cell>
          <cell r="F203">
            <v>2434</v>
          </cell>
        </row>
        <row r="204">
          <cell r="A204" t="str">
            <v>6684 СЕРВЕЛАТ КАРЕЛЬСКИЙ ПМ в/к в/у 0.28кг  ОСТАНКИНО</v>
          </cell>
          <cell r="D204">
            <v>1810</v>
          </cell>
          <cell r="F204">
            <v>1812</v>
          </cell>
        </row>
        <row r="205">
          <cell r="A205" t="str">
            <v>6689 СЕРВЕЛАТ ОХОТНИЧИЙ ПМ в/к в/у 0,35кг 8шт  ОСТАНКИНО</v>
          </cell>
          <cell r="D205">
            <v>7169</v>
          </cell>
          <cell r="F205">
            <v>7174</v>
          </cell>
        </row>
        <row r="206">
          <cell r="A206" t="str">
            <v>6692 СЕРВЕЛАТ ПРИМА в/к в/у 0.28кг 8шт.  ОСТАНКИНО</v>
          </cell>
          <cell r="D206">
            <v>686</v>
          </cell>
          <cell r="F206">
            <v>686</v>
          </cell>
        </row>
        <row r="207">
          <cell r="A207" t="str">
            <v>6697 СЕРВЕЛАТ ФИНСКИЙ ПМ в/к в/у 0,35кг 8шт.  ОСТАНКИНО</v>
          </cell>
          <cell r="D207">
            <v>6437</v>
          </cell>
          <cell r="F207">
            <v>6440</v>
          </cell>
        </row>
        <row r="208">
          <cell r="A208" t="str">
            <v>6713 СОЧНЫЙ ГРИЛЬ ПМ сос п/о мгс 0.41кг 8шт.  ОСТАНКИНО</v>
          </cell>
          <cell r="D208">
            <v>1663</v>
          </cell>
          <cell r="F208">
            <v>1668</v>
          </cell>
        </row>
        <row r="209">
          <cell r="A209" t="str">
            <v>6716 ОСОБАЯ Коровино (в сетке) 0.5кг 8шт.  ОСТАНКИНО</v>
          </cell>
          <cell r="D209">
            <v>649</v>
          </cell>
          <cell r="F209">
            <v>659</v>
          </cell>
        </row>
        <row r="210">
          <cell r="A210" t="str">
            <v>6717 ДОКТОРСКАЯ ОРИГИН. ц/о в/у 0.5кг 6шт.  ОСТАНКИНО</v>
          </cell>
          <cell r="D210">
            <v>28</v>
          </cell>
          <cell r="F210">
            <v>28</v>
          </cell>
        </row>
        <row r="211">
          <cell r="A211" t="str">
            <v>6722 СОЧНЫЕ ПМ сос п/о мгс 0,41кг 10шт.  ОСТАНКИНО</v>
          </cell>
          <cell r="D211">
            <v>6749</v>
          </cell>
          <cell r="F211">
            <v>6757</v>
          </cell>
        </row>
        <row r="212">
          <cell r="A212" t="str">
            <v>6726 СЛИВОЧНЫЕ ПМ сос п/о мгс 0.41кг 10шт.  ОСТАНКИНО</v>
          </cell>
          <cell r="D212">
            <v>2600</v>
          </cell>
          <cell r="F212">
            <v>2600</v>
          </cell>
        </row>
        <row r="213">
          <cell r="A213" t="str">
            <v>6734 ОСОБАЯ СО ШПИКОМ Коровино (в сетке) 0,5кг ОСТАНКИНО</v>
          </cell>
          <cell r="D213">
            <v>86</v>
          </cell>
          <cell r="F213">
            <v>86</v>
          </cell>
        </row>
        <row r="214">
          <cell r="A214" t="str">
            <v>6750 МОЛОЧНЫЕ ГОСТ СН сос п/о мгс 0,41 кг 10шт ОСТАНКИНО</v>
          </cell>
          <cell r="D214">
            <v>191</v>
          </cell>
          <cell r="F214">
            <v>191</v>
          </cell>
        </row>
        <row r="215">
          <cell r="A215" t="str">
            <v>6751 СЛИВОЧНЫЕ СН сос п/о мгс 0,41кг 10шт.  ОСТАНКИНО</v>
          </cell>
          <cell r="D215">
            <v>391</v>
          </cell>
          <cell r="F215">
            <v>391</v>
          </cell>
        </row>
        <row r="216">
          <cell r="A216" t="str">
            <v>6756 ВЕТЧ.ЛЮБИТЕЛЬСКАЯ п/о  ОСТАНКИНО</v>
          </cell>
          <cell r="D216">
            <v>186.03</v>
          </cell>
          <cell r="F216">
            <v>186.03</v>
          </cell>
        </row>
        <row r="217">
          <cell r="A217" t="str">
            <v>Балык говяжий с/к "Эликатессе" 0,10 кг.шт. нарезка (лоток с ср.защ.атм.)  СПК</v>
          </cell>
          <cell r="D217">
            <v>145</v>
          </cell>
          <cell r="F217">
            <v>145</v>
          </cell>
        </row>
        <row r="218">
          <cell r="A218" t="str">
            <v>Балык свиной с/к "Эликатессе" 0,10 кг.шт. нарезка (лоток с ср.защ.атм.)  СПК</v>
          </cell>
          <cell r="D218">
            <v>302</v>
          </cell>
          <cell r="F218">
            <v>302</v>
          </cell>
        </row>
        <row r="219">
          <cell r="A219" t="str">
            <v>БОНУС Z-ОСОБАЯ Коровино вар п/о (5324)  ОСТАНКИНО</v>
          </cell>
          <cell r="D219">
            <v>38</v>
          </cell>
          <cell r="F219">
            <v>38</v>
          </cell>
        </row>
        <row r="220">
          <cell r="A220" t="str">
            <v>БОНУС Z-ОСОБАЯ Коровино вар п/о 0.5кг_СНГ (6305)  ОСТАНКИНО</v>
          </cell>
          <cell r="D220">
            <v>18</v>
          </cell>
          <cell r="F220">
            <v>18</v>
          </cell>
        </row>
        <row r="221">
          <cell r="A221" t="str">
            <v>БОНУС СОЧНЫЕ сос п/о мгс 0.41кг_UZ (6087)  ОСТАНКИНО</v>
          </cell>
          <cell r="D221">
            <v>916</v>
          </cell>
          <cell r="F221">
            <v>916</v>
          </cell>
        </row>
        <row r="222">
          <cell r="A222" t="str">
            <v>БОНУС СОЧНЫЕ сос п/о мгс 1*6_UZ (6088)  ОСТАНКИНО</v>
          </cell>
          <cell r="D222">
            <v>274</v>
          </cell>
          <cell r="F222">
            <v>274</v>
          </cell>
        </row>
        <row r="223">
          <cell r="A223" t="str">
            <v>БОНУС_273  Сосиски Сочинки с сочной грудинкой, МГС 0.4кг,   ПОКОМ</v>
          </cell>
          <cell r="D223">
            <v>8</v>
          </cell>
          <cell r="F223">
            <v>1295</v>
          </cell>
        </row>
        <row r="224">
          <cell r="A224" t="str">
            <v>БОНУС_283  Сосиски Сочинки, ВЕС, ТМ Стародворье ПОКОМ</v>
          </cell>
          <cell r="F224">
            <v>452.68900000000002</v>
          </cell>
        </row>
        <row r="225">
          <cell r="A225" t="str">
            <v>БОНУС_305  Колбаса Сервелат Мясорубский с мелкорубленным окороком в/у  ТМ Стародворье ВЕС   ПОКОМ</v>
          </cell>
          <cell r="F225">
            <v>315.78199999999998</v>
          </cell>
        </row>
        <row r="226">
          <cell r="A226" t="str">
            <v>БОНУС_Колбаса Докторская Особая ТМ Особый рецепт,  0,5кг, ПОКОМ</v>
          </cell>
          <cell r="F226">
            <v>476</v>
          </cell>
        </row>
        <row r="227">
          <cell r="A227" t="str">
            <v>БОНУС_Колбаса Сервелат Филедворский, фиброуз, в/у 0,35 кг срез,  ПОКОМ</v>
          </cell>
          <cell r="D227">
            <v>3</v>
          </cell>
          <cell r="F227">
            <v>532</v>
          </cell>
        </row>
        <row r="228">
          <cell r="A228" t="str">
            <v>БОНУС_Консервы говядина тушеная "СПК" ж/б 0,338 кг.шт. термоус. пл. ЧМК  СПК</v>
          </cell>
          <cell r="D228">
            <v>25</v>
          </cell>
          <cell r="F228">
            <v>25</v>
          </cell>
        </row>
        <row r="229">
          <cell r="A229" t="str">
            <v>БОНУС_Пельмени Бульмени с говядиной и свининой Горячая штучка 0,43  ПОКОМ</v>
          </cell>
          <cell r="D229">
            <v>1</v>
          </cell>
          <cell r="F229">
            <v>215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D230">
            <v>2</v>
          </cell>
          <cell r="F230">
            <v>408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72</v>
          </cell>
          <cell r="F231">
            <v>72</v>
          </cell>
        </row>
        <row r="232">
          <cell r="A232" t="str">
            <v>Бутербродная вареная 0,47 кг шт.  СПК</v>
          </cell>
          <cell r="D232">
            <v>73</v>
          </cell>
          <cell r="F232">
            <v>73</v>
          </cell>
        </row>
        <row r="233">
          <cell r="A233" t="str">
            <v>Вацлавская вареная 400 гр.шт.  СПК</v>
          </cell>
          <cell r="D233">
            <v>21</v>
          </cell>
          <cell r="F233">
            <v>21</v>
          </cell>
        </row>
        <row r="234">
          <cell r="A234" t="str">
            <v>Вацлавская вареная ВЕС СПК</v>
          </cell>
          <cell r="D234">
            <v>2</v>
          </cell>
          <cell r="F234">
            <v>2</v>
          </cell>
        </row>
        <row r="235">
          <cell r="A235" t="str">
            <v>Вацлавская п/к (черева) 390 гр.шт. термоус.пак  СПК</v>
          </cell>
          <cell r="D235">
            <v>39</v>
          </cell>
          <cell r="F235">
            <v>39</v>
          </cell>
        </row>
        <row r="236">
          <cell r="A236" t="str">
            <v>ВЫВЕДЕНА!!!Пельмени Бульмени с говядин. и свинин.Горячая шт. 0,9 кг БОЛЬШИЕ (Бигбули)  ПОКОМ</v>
          </cell>
          <cell r="F236">
            <v>1</v>
          </cell>
        </row>
        <row r="237">
          <cell r="A237" t="str">
            <v>ВЫВЕДЕНА.Наггетсы из печи 0,25кг ТМ Вязанка ТС Наггетсы замор.  ПОКОМ</v>
          </cell>
          <cell r="F237">
            <v>1</v>
          </cell>
        </row>
        <row r="238">
          <cell r="A238" t="str">
            <v>Гауда сыр 45% ж, 125 г (флоупак), фасованный (нарезка) "Сыробогатов"  Линия</v>
          </cell>
          <cell r="F238">
            <v>12</v>
          </cell>
        </row>
        <row r="239">
          <cell r="A239" t="str">
            <v>Гауда сыр 45% ж, 180 г (флоупак), фасованный "Сыробогатов"  Линия</v>
          </cell>
          <cell r="F239">
            <v>48</v>
          </cell>
        </row>
        <row r="240">
          <cell r="A240" t="str">
            <v>Голландский ИТ сыр 45% ж (брус) ТМ Сыробогатов  Линия</v>
          </cell>
          <cell r="F240">
            <v>298.245</v>
          </cell>
        </row>
        <row r="241">
          <cell r="A241" t="str">
            <v>Голландский сыр 45%ж, 180г, фасованный Сыробогатов   Линия</v>
          </cell>
          <cell r="F241">
            <v>48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4</v>
          </cell>
          <cell r="F242">
            <v>306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673</v>
          </cell>
          <cell r="F243">
            <v>2191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1028</v>
          </cell>
          <cell r="F244">
            <v>2218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235</v>
          </cell>
        </row>
        <row r="246">
          <cell r="A246" t="str">
            <v>Грудинка Деревенская в аджике к/в 150 гр.шт. нарезка (лоток с ср.защ.атм.)  СПК</v>
          </cell>
          <cell r="D246">
            <v>26</v>
          </cell>
          <cell r="F246">
            <v>26</v>
          </cell>
        </row>
        <row r="247">
          <cell r="A247" t="str">
            <v>Дельгаро с/в "Эликатессе" 140 гр.шт.  СПК</v>
          </cell>
          <cell r="D247">
            <v>46</v>
          </cell>
          <cell r="F247">
            <v>46</v>
          </cell>
        </row>
        <row r="248">
          <cell r="A248" t="str">
            <v>Деревенская рубленая вареная 350 гр.шт. термоус. пак.  СПК</v>
          </cell>
          <cell r="D248">
            <v>21</v>
          </cell>
          <cell r="F248">
            <v>21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102</v>
          </cell>
          <cell r="F249">
            <v>102</v>
          </cell>
        </row>
        <row r="250">
          <cell r="A250" t="str">
            <v>Для супа с луком сыр плавленый 45%ж, фольга 80г, ТМ Сыробогатов (150 суток)  Линия</v>
          </cell>
          <cell r="F250">
            <v>240</v>
          </cell>
        </row>
        <row r="251">
          <cell r="A251" t="str">
            <v>Докторская вареная в/с 0,47 кг шт.  СПК</v>
          </cell>
          <cell r="D251">
            <v>58</v>
          </cell>
          <cell r="F251">
            <v>58</v>
          </cell>
        </row>
        <row r="252">
          <cell r="A252" t="str">
            <v>Докторская вареная термоус.пак. "Высокий вкус"  СПК</v>
          </cell>
          <cell r="D252">
            <v>110</v>
          </cell>
          <cell r="F252">
            <v>110.946</v>
          </cell>
        </row>
        <row r="253">
          <cell r="A253" t="str">
            <v>Дружба сыр плавленый 50% ж, фольга 80г, ТМ Сыробогатов (150 суток)   Линия</v>
          </cell>
          <cell r="F253">
            <v>240</v>
          </cell>
        </row>
        <row r="254">
          <cell r="A254" t="str">
            <v>Жар-боллы с курочкой и сыром, ВЕС ТМ Зареченские  ПОКОМ</v>
          </cell>
          <cell r="D254">
            <v>6</v>
          </cell>
          <cell r="F254">
            <v>179.703</v>
          </cell>
        </row>
        <row r="255">
          <cell r="A255" t="str">
            <v>Жар-ладушки с мясом ТМ Зареченские ВЕС ПОКОМ</v>
          </cell>
          <cell r="D255">
            <v>3.7</v>
          </cell>
          <cell r="F255">
            <v>280.41500000000002</v>
          </cell>
        </row>
        <row r="256">
          <cell r="A256" t="str">
            <v>Жар-ладушки с мясом, картофелем и грибами ВЕС ТМ Зареченские  ПОКОМ</v>
          </cell>
          <cell r="F256">
            <v>40.700000000000003</v>
          </cell>
        </row>
        <row r="257">
          <cell r="A257" t="str">
            <v>Жар-ладушки с яблоком и грушей ТМ Зареченские ВЕС ПОКОМ</v>
          </cell>
          <cell r="D257">
            <v>3.7</v>
          </cell>
          <cell r="F257">
            <v>25.9</v>
          </cell>
        </row>
        <row r="258">
          <cell r="A258" t="str">
            <v>ЖАР-мени ВЕС ТМ Зареченские  ПОКОМ</v>
          </cell>
          <cell r="F258">
            <v>137.501</v>
          </cell>
        </row>
        <row r="259">
          <cell r="A259" t="str">
            <v>Жар-мени с картофелем и сочной грудинкой ТМ Зареченские ВЕС ПОКОМ</v>
          </cell>
          <cell r="F259">
            <v>8.7010000000000005</v>
          </cell>
        </row>
        <row r="260">
          <cell r="A260" t="str">
            <v>Карбонад Юбилейный 0,13кг нар.д/ф шт. СПК</v>
          </cell>
          <cell r="D260">
            <v>21</v>
          </cell>
          <cell r="F260">
            <v>21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23</v>
          </cell>
          <cell r="F261">
            <v>23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21</v>
          </cell>
          <cell r="F262">
            <v>21</v>
          </cell>
        </row>
        <row r="263">
          <cell r="A263" t="str">
            <v>Классика с/к 235 гр.шт. "Высокий вкус"  СПК</v>
          </cell>
          <cell r="D263">
            <v>92</v>
          </cell>
          <cell r="F263">
            <v>392</v>
          </cell>
        </row>
        <row r="264">
          <cell r="A264" t="str">
            <v>Классическая с/к "Сибирский стандарт" 560 гр.шт.  СПК</v>
          </cell>
          <cell r="D264">
            <v>4032</v>
          </cell>
          <cell r="F264">
            <v>5532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485</v>
          </cell>
          <cell r="F265">
            <v>485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468</v>
          </cell>
          <cell r="F266">
            <v>468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153</v>
          </cell>
          <cell r="F267">
            <v>153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31</v>
          </cell>
          <cell r="F268">
            <v>31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13</v>
          </cell>
          <cell r="F269">
            <v>13</v>
          </cell>
        </row>
        <row r="270">
          <cell r="A270" t="str">
            <v>Король сыров с аром топл мол сыр 40% ж, "Сыробогатов" 200г (флоупак)  Линия</v>
          </cell>
          <cell r="F270">
            <v>24</v>
          </cell>
        </row>
        <row r="271">
          <cell r="A271" t="str">
            <v>Король сыров с аром топл молока сыр 40% ж, 125г, фасованный, (нарезка), ТМ "Сыробогатов"  Линия</v>
          </cell>
          <cell r="F271">
            <v>12</v>
          </cell>
        </row>
        <row r="272">
          <cell r="A272" t="str">
            <v>Король сыров с ароматом топленого молока сыр, 40% ж (брус) ТМ "Сыробогатов", г. Орёл  Линия</v>
          </cell>
          <cell r="F272">
            <v>745.21</v>
          </cell>
        </row>
        <row r="273">
          <cell r="A273" t="str">
            <v>Король сыров со вкусом топлен.молока сыр плавл. 50%ж, фольга 80г, ТМ Сыробогатов (150 суток) Линия</v>
          </cell>
          <cell r="F273">
            <v>1440</v>
          </cell>
        </row>
        <row r="274">
          <cell r="A274" t="str">
            <v>Краковская п/к (черева) 390 гр.шт. термоус.пак. СПК</v>
          </cell>
          <cell r="D274">
            <v>12</v>
          </cell>
          <cell r="F274">
            <v>12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4</v>
          </cell>
          <cell r="F275">
            <v>406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580</v>
          </cell>
          <cell r="F276">
            <v>1183</v>
          </cell>
        </row>
        <row r="277">
          <cell r="A277" t="str">
            <v>Ла Фаворте с/в "Эликатессе" 140 гр.шт.  СПК</v>
          </cell>
          <cell r="D277">
            <v>62</v>
          </cell>
          <cell r="F277">
            <v>62</v>
          </cell>
        </row>
        <row r="278">
          <cell r="A278" t="str">
            <v>Ливерная Печеночная "Просто выгодно" 0,3 кг.шт.  СПК</v>
          </cell>
          <cell r="D278">
            <v>119</v>
          </cell>
          <cell r="F278">
            <v>120</v>
          </cell>
        </row>
        <row r="279">
          <cell r="A279" t="str">
            <v>Любительская вареная термоус.пак. "Высокий вкус"  СПК</v>
          </cell>
          <cell r="D279">
            <v>123</v>
          </cell>
          <cell r="F279">
            <v>123</v>
          </cell>
        </row>
        <row r="280">
          <cell r="A280" t="str">
            <v>Маасдам сыр плавленый, ванночка 50%ж, 200 г, ТМ Сыробогатов ( 180 суток)   ЛИНИЯ</v>
          </cell>
          <cell r="F280">
            <v>60</v>
          </cell>
        </row>
        <row r="281">
          <cell r="A281" t="str">
            <v>Масло Крестьянское сладко-сливочное несоленое, 72,5% ж, 175 г.(24 шт/кор), ТМ Сыробогатов  Линия</v>
          </cell>
          <cell r="F281">
            <v>72</v>
          </cell>
        </row>
        <row r="282">
          <cell r="A282" t="str">
            <v>Мини-сосиски в тесте "Фрайпики" 1,8кг ВЕС, ТМ Зареченские  ПОКОМ</v>
          </cell>
          <cell r="F282">
            <v>44.701999999999998</v>
          </cell>
        </row>
        <row r="283">
          <cell r="A283" t="str">
            <v>Мини-сосиски в тесте "Фрайпики" 3,7кг ВЕС,  ПОКОМ</v>
          </cell>
          <cell r="F283">
            <v>3.7</v>
          </cell>
        </row>
        <row r="284">
          <cell r="A284" t="str">
            <v>Мини-сосиски в тесте "Фрайпики" 3,7кг ВЕС, ТМ Зареченские  ПОКОМ</v>
          </cell>
          <cell r="D284">
            <v>3.7</v>
          </cell>
          <cell r="F284">
            <v>218.601</v>
          </cell>
        </row>
        <row r="285">
          <cell r="A285" t="str">
            <v>Мусульманская вареная "Просто выгодно"  СПК</v>
          </cell>
          <cell r="D285">
            <v>42.5</v>
          </cell>
          <cell r="F285">
            <v>42.5</v>
          </cell>
        </row>
        <row r="286">
          <cell r="A286" t="str">
            <v>Мусульманская п/к "Просто выгодно" термофор.пак.  СПК</v>
          </cell>
          <cell r="D286">
            <v>16.5</v>
          </cell>
          <cell r="F286">
            <v>16.5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7</v>
          </cell>
          <cell r="F287">
            <v>2152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8</v>
          </cell>
          <cell r="F288">
            <v>2019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7</v>
          </cell>
          <cell r="F289">
            <v>1705</v>
          </cell>
        </row>
        <row r="290">
          <cell r="A290" t="str">
            <v>Наггетсы с куриным филе и сыром ТМ Вязанка 0,25 кг ПОКОМ</v>
          </cell>
          <cell r="D290">
            <v>2</v>
          </cell>
          <cell r="F290">
            <v>578</v>
          </cell>
        </row>
        <row r="291">
          <cell r="A291" t="str">
            <v>Наггетсы Хрустящие ТМ Зареченские. ВЕС ПОКОМ</v>
          </cell>
          <cell r="F291">
            <v>463</v>
          </cell>
        </row>
        <row r="292">
          <cell r="A292" t="str">
            <v>Новосибирская с/к 0,10 кг.шт. нарезка (лоток с ср.защ.атм.) "Высокий вкус"  СПК</v>
          </cell>
          <cell r="D292">
            <v>10</v>
          </cell>
          <cell r="F292">
            <v>10</v>
          </cell>
        </row>
        <row r="293">
          <cell r="A293" t="str">
            <v>Оригинальная с перцем с/к  СПК</v>
          </cell>
          <cell r="D293">
            <v>240.4</v>
          </cell>
          <cell r="F293">
            <v>1240.4000000000001</v>
          </cell>
        </row>
        <row r="294">
          <cell r="A294" t="str">
            <v>Оригинальная с перцем с/к "Сибирский стандарт" 560 гр.шт.  СПК</v>
          </cell>
          <cell r="D294">
            <v>2916</v>
          </cell>
          <cell r="F294">
            <v>3416</v>
          </cell>
        </row>
        <row r="295">
          <cell r="A295" t="str">
            <v>Особая вареная  СПК</v>
          </cell>
          <cell r="D295">
            <v>16</v>
          </cell>
          <cell r="F295">
            <v>16</v>
          </cell>
        </row>
        <row r="296">
          <cell r="A296" t="str">
            <v>Пекантино с/в "Эликатессе" 0,10 кг.шт. нарезка (лоток с.ср.защ.атм.)  СПК</v>
          </cell>
          <cell r="D296">
            <v>4</v>
          </cell>
          <cell r="F296">
            <v>4</v>
          </cell>
        </row>
        <row r="297">
          <cell r="A297" t="str">
            <v>Пельмени Grandmeni со сливочным маслом Горячая штучка 0,75 кг ПОКОМ</v>
          </cell>
          <cell r="F297">
            <v>464</v>
          </cell>
        </row>
        <row r="298">
          <cell r="A298" t="str">
            <v>Пельмени Бигбули #МЕГАВКУСИЩЕ с сочной грудинкой 0,43 кг  ПОКОМ</v>
          </cell>
          <cell r="D298">
            <v>3</v>
          </cell>
          <cell r="F298">
            <v>118</v>
          </cell>
        </row>
        <row r="299">
          <cell r="A299" t="str">
            <v>Пельмени Бигбули #МЕГАВКУСИЩЕ с сочной грудинкой 0,9 кг  ПОКОМ</v>
          </cell>
          <cell r="F299">
            <v>831</v>
          </cell>
        </row>
        <row r="300">
          <cell r="A300" t="str">
            <v>Пельмени Бигбули с мясом, Горячая штучка 0,43кг  ПОКОМ</v>
          </cell>
          <cell r="D300">
            <v>8</v>
          </cell>
          <cell r="F300">
            <v>261</v>
          </cell>
        </row>
        <row r="301">
          <cell r="A301" t="str">
            <v>Пельмени Бигбули с мясом, Горячая штучка 0,9кг  ПОКОМ</v>
          </cell>
          <cell r="D301">
            <v>1193</v>
          </cell>
          <cell r="F301">
            <v>1520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D302">
            <v>4</v>
          </cell>
          <cell r="F302">
            <v>1365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F303">
            <v>190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268</v>
          </cell>
        </row>
        <row r="305">
          <cell r="A305" t="str">
            <v>Пельмени Бульмени с говядиной и свининой Горячая шт. 0,9 кг  ПОКОМ</v>
          </cell>
          <cell r="D305">
            <v>242</v>
          </cell>
          <cell r="F305">
            <v>1535</v>
          </cell>
        </row>
        <row r="306">
          <cell r="A306" t="str">
            <v>Пельмени Бульмени с говядиной и свининой Горячая штучка 0,43  ПОКОМ</v>
          </cell>
          <cell r="D306">
            <v>8</v>
          </cell>
          <cell r="F306">
            <v>991</v>
          </cell>
        </row>
        <row r="307">
          <cell r="A307" t="str">
            <v>Пельмени Бульмени с говядиной и свининой Наваристые Горячая штучка ВЕС  ПОКОМ</v>
          </cell>
          <cell r="D307">
            <v>5</v>
          </cell>
          <cell r="F307">
            <v>1345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483</v>
          </cell>
          <cell r="F308">
            <v>3036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12</v>
          </cell>
          <cell r="F309">
            <v>1017</v>
          </cell>
        </row>
        <row r="310">
          <cell r="A310" t="str">
            <v>Пельмени Левантские ТМ Особый рецепт 0,8 кг  ПОКОМ</v>
          </cell>
          <cell r="F310">
            <v>16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F311">
            <v>196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10</v>
          </cell>
          <cell r="F312">
            <v>1357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1</v>
          </cell>
          <cell r="F313">
            <v>224</v>
          </cell>
        </row>
        <row r="314">
          <cell r="A314" t="str">
            <v>Пельмени Отборные с говядиной и свининой 0,43 кг ТМ Стародворье ТС Медвежье ушко</v>
          </cell>
          <cell r="F314">
            <v>14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D315">
            <v>15</v>
          </cell>
          <cell r="F315">
            <v>545.00300000000004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22</v>
          </cell>
          <cell r="F316">
            <v>727</v>
          </cell>
        </row>
        <row r="317">
          <cell r="A317" t="str">
            <v>Пельмени Сочные сфера 0,9 кг ТМ Стародворье ПОКОМ</v>
          </cell>
          <cell r="F317">
            <v>452</v>
          </cell>
        </row>
        <row r="318">
          <cell r="A318" t="str">
            <v>Пипперони с/к "Эликатессе" 0,10 кг.шт.  СПК</v>
          </cell>
          <cell r="D318">
            <v>1</v>
          </cell>
          <cell r="F318">
            <v>1</v>
          </cell>
        </row>
        <row r="319">
          <cell r="A319" t="str">
            <v>По-Австрийски с/к 260 гр.шт. "Высокий вкус"  СПК</v>
          </cell>
          <cell r="D319">
            <v>86</v>
          </cell>
          <cell r="F319">
            <v>86</v>
          </cell>
        </row>
        <row r="320">
          <cell r="A320" t="str">
            <v>Покровская вареная 0,47 кг шт.  СПК</v>
          </cell>
          <cell r="D320">
            <v>30</v>
          </cell>
          <cell r="F320">
            <v>30</v>
          </cell>
        </row>
        <row r="321">
          <cell r="A321" t="str">
            <v>Пошехонский ИТ сыр 45% ж (брус) ТМ "Сыробогатов", г. Орёл  Линия</v>
          </cell>
          <cell r="F321">
            <v>53.354999999999997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53</v>
          </cell>
          <cell r="F322">
            <v>53</v>
          </cell>
        </row>
        <row r="323">
          <cell r="A323" t="str">
            <v>Российский ИТ сыр 50% ж (брус) ТМ "Сыробогатов", г. Орёл  Линия</v>
          </cell>
          <cell r="F323">
            <v>91.765000000000001</v>
          </cell>
        </row>
        <row r="324">
          <cell r="A324" t="str">
            <v>Российский сыр 50% ж, 125г, фасованный, (нарезка), ТМ "Сыробогатов"  Линия</v>
          </cell>
          <cell r="F324">
            <v>12</v>
          </cell>
        </row>
        <row r="325">
          <cell r="A325" t="str">
            <v>Российский сыр 50% ж, 180 г, фасованный Сыробогатов   Линия</v>
          </cell>
          <cell r="F325">
            <v>60</v>
          </cell>
        </row>
        <row r="326">
          <cell r="A326" t="str">
            <v>С ветчиной сыр плавленый 50% ж, фольга 80г, ТМ Сыробогатов (150 суток)  Линия</v>
          </cell>
          <cell r="F326">
            <v>480</v>
          </cell>
        </row>
        <row r="327">
          <cell r="A327" t="str">
            <v>С ветчиной сыр плавленый, ванночка 50% ж, 200 гр, Сыробогатов (180 суток)   ЛИНИЯ</v>
          </cell>
          <cell r="F327">
            <v>120</v>
          </cell>
        </row>
        <row r="328">
          <cell r="A328" t="str">
            <v>С грибами сыр плавленый 50% ж, фольга 80г, ТМ Сыробогатов (150 суток)  Линия</v>
          </cell>
          <cell r="F328">
            <v>360</v>
          </cell>
        </row>
        <row r="329">
          <cell r="A329" t="str">
            <v>С грибами сыр плавленый 50%ж, ванночка 200г, ТМ Сыробогатов (180 суток) ЛИНИЯ</v>
          </cell>
          <cell r="F329">
            <v>60</v>
          </cell>
        </row>
        <row r="330">
          <cell r="A330" t="str">
            <v>С зеленью сыр плавленый, ванночка 50% ж, 200г, ТМ Сыробогатов (180 суток)  Линия</v>
          </cell>
          <cell r="F330">
            <v>48</v>
          </cell>
        </row>
        <row r="331">
          <cell r="A331" t="str">
            <v>Салями Трюфель с/в "Эликатессе" 0,16 кг.шт.  СПК</v>
          </cell>
          <cell r="D331">
            <v>106</v>
          </cell>
          <cell r="F331">
            <v>106</v>
          </cell>
        </row>
        <row r="332">
          <cell r="A332" t="str">
            <v>Салями Финская с/к 235 гр.шт. "Высокий вкус"  СПК</v>
          </cell>
          <cell r="D332">
            <v>51</v>
          </cell>
          <cell r="F332">
            <v>51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151</v>
          </cell>
          <cell r="F333">
            <v>301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81.971999999999994</v>
          </cell>
          <cell r="F334">
            <v>141.97200000000001</v>
          </cell>
        </row>
        <row r="335">
          <cell r="A335" t="str">
            <v>Сардельки из свинины (черева) ( в ср.защ.атм) "Высокий вкус"  СПК</v>
          </cell>
          <cell r="D335">
            <v>21</v>
          </cell>
          <cell r="F335">
            <v>21</v>
          </cell>
        </row>
        <row r="336">
          <cell r="A336" t="str">
            <v>Семейная с чесночком вареная (СПК+СКМ)  СПК</v>
          </cell>
          <cell r="D336">
            <v>600</v>
          </cell>
          <cell r="F336">
            <v>600</v>
          </cell>
        </row>
        <row r="337">
          <cell r="A337" t="str">
            <v>Семейная с чесночком Экстра вареная  СПК</v>
          </cell>
          <cell r="D337">
            <v>76</v>
          </cell>
          <cell r="F337">
            <v>76</v>
          </cell>
        </row>
        <row r="338">
          <cell r="A338" t="str">
            <v>Семейная с чесночком Экстра вареная 0,5 кг.шт.  СПК</v>
          </cell>
          <cell r="D338">
            <v>18</v>
          </cell>
          <cell r="F338">
            <v>18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28</v>
          </cell>
          <cell r="F339">
            <v>28</v>
          </cell>
        </row>
        <row r="340">
          <cell r="A340" t="str">
            <v>Сервелат Финский в/к 0,38 кг.шт. термофор.пак.  СПК</v>
          </cell>
          <cell r="D340">
            <v>24</v>
          </cell>
          <cell r="F340">
            <v>24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60</v>
          </cell>
          <cell r="F341">
            <v>60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143</v>
          </cell>
          <cell r="F342">
            <v>143</v>
          </cell>
        </row>
        <row r="343">
          <cell r="A343" t="str">
            <v>Сибирская особая с/к 0,235 кг шт.  СПК</v>
          </cell>
          <cell r="D343">
            <v>247</v>
          </cell>
          <cell r="F343">
            <v>547</v>
          </cell>
        </row>
        <row r="344">
          <cell r="A344" t="str">
            <v>Славянская п/к 0,38 кг шт.термофор.пак.  СПК</v>
          </cell>
          <cell r="D344">
            <v>4</v>
          </cell>
          <cell r="F344">
            <v>4</v>
          </cell>
        </row>
        <row r="345">
          <cell r="A345" t="str">
            <v>Сливочный сыр 50% ж, 125г, фасованный (нарезка), ТМ "Сыробогатов"  Линия</v>
          </cell>
          <cell r="F345">
            <v>12</v>
          </cell>
        </row>
        <row r="346">
          <cell r="A346" t="str">
            <v>Сливочный сыр 50%ж, 180г. фасованный "Сыробогатов"  Линия</v>
          </cell>
          <cell r="F346">
            <v>24</v>
          </cell>
        </row>
        <row r="347">
          <cell r="A347" t="str">
            <v>Сливочный сыр плав, 200г, ванночка, 50%ж, ТМ Сыробогатов (180 суток)  Линия</v>
          </cell>
          <cell r="F347">
            <v>96</v>
          </cell>
        </row>
        <row r="348">
          <cell r="A348" t="str">
            <v>Сливочный сыр плавленый 50% ж, фольга 80г, ТМ Сыробогатов (150 суток)  Линия</v>
          </cell>
          <cell r="F348">
            <v>1440</v>
          </cell>
        </row>
        <row r="349">
          <cell r="A349" t="str">
            <v>Сливочный сыр фасованный 50%ж, "Сыробогатов" 200г (флоупак)  Линия</v>
          </cell>
          <cell r="F349">
            <v>24</v>
          </cell>
        </row>
        <row r="350">
          <cell r="A350" t="str">
            <v>Сливочный сыр, 50% ж (брус), ТМ "Сыробогатов", г. Орёл  Линия</v>
          </cell>
          <cell r="F350">
            <v>54.48</v>
          </cell>
        </row>
        <row r="351">
          <cell r="A351" t="str">
            <v>Смак-мени с картофелем и сочной грудинкой ТМ Зареченские ПОКОМ</v>
          </cell>
          <cell r="F351">
            <v>36</v>
          </cell>
        </row>
        <row r="352">
          <cell r="A352" t="str">
            <v>Смак-мени с мясом ТМ Зареченские ПОКОМ</v>
          </cell>
          <cell r="F352">
            <v>32</v>
          </cell>
        </row>
        <row r="353">
          <cell r="A353" t="str">
            <v>Смаколадьи с яблоком и грушей ТМ Зареченские,0,9 кг ПОКОМ</v>
          </cell>
          <cell r="F353">
            <v>21</v>
          </cell>
        </row>
        <row r="354">
          <cell r="A354" t="str">
            <v>Сметанковый сыр 50% ж, 180 г, фасованный Сыробогатов   Линия</v>
          </cell>
          <cell r="F354">
            <v>24</v>
          </cell>
        </row>
        <row r="355">
          <cell r="A355" t="str">
            <v>Сосиски "Баварские" 0,36 кг.шт. вак.упак.  СПК</v>
          </cell>
          <cell r="D355">
            <v>24</v>
          </cell>
          <cell r="F355">
            <v>24</v>
          </cell>
        </row>
        <row r="356">
          <cell r="A356" t="str">
            <v>Сосиски "БОЛЬШАЯ сосиска" "Сибирский стандарт" (лоток с ср.защ.атм.)  СПК</v>
          </cell>
          <cell r="D356">
            <v>420</v>
          </cell>
          <cell r="F356">
            <v>420</v>
          </cell>
        </row>
        <row r="357">
          <cell r="A357" t="str">
            <v>Сосиски "Молочные" 0,36 кг.шт. вак.упак.  СПК</v>
          </cell>
          <cell r="D357">
            <v>52</v>
          </cell>
          <cell r="F357">
            <v>52</v>
          </cell>
        </row>
        <row r="358">
          <cell r="A358" t="str">
            <v>Сосиски Классические (в ср.защ.атм.) СПК</v>
          </cell>
          <cell r="D358">
            <v>19</v>
          </cell>
          <cell r="F358">
            <v>19</v>
          </cell>
        </row>
        <row r="359">
          <cell r="A359" t="str">
            <v>Сосиски Мусульманские "Просто выгодно" (в ср.защ.атм.)  СПК</v>
          </cell>
          <cell r="D359">
            <v>51</v>
          </cell>
          <cell r="F359">
            <v>51</v>
          </cell>
        </row>
        <row r="360">
          <cell r="A360" t="str">
            <v>Сосиски Оригинальные ТМ Стародворье  0,33 кг.  ПОКОМ</v>
          </cell>
          <cell r="F360">
            <v>2</v>
          </cell>
        </row>
        <row r="361">
          <cell r="A361" t="str">
            <v>Сосиски Хот-дог ВЕС (лоток с ср.защ.атм.)   СПК</v>
          </cell>
          <cell r="D361">
            <v>7</v>
          </cell>
          <cell r="F361">
            <v>7</v>
          </cell>
        </row>
        <row r="362">
          <cell r="A362" t="str">
            <v>Сочный мегачебурек ТМ Зареченские ВЕС ПОКОМ</v>
          </cell>
          <cell r="F362">
            <v>24.48</v>
          </cell>
        </row>
        <row r="363">
          <cell r="A363" t="str">
            <v>Сыр "Пармезан" 40% колотый 100 гр  ОСТАНКИНО</v>
          </cell>
          <cell r="D363">
            <v>2</v>
          </cell>
          <cell r="F363">
            <v>2</v>
          </cell>
        </row>
        <row r="364">
          <cell r="A364" t="str">
            <v>Сыр "Пармезан" 40% кусок 180 гр  ОСТАНКИНО</v>
          </cell>
          <cell r="D364">
            <v>110</v>
          </cell>
          <cell r="F364">
            <v>110</v>
          </cell>
        </row>
        <row r="365">
          <cell r="A365" t="str">
            <v>Сыр Боккончини копченый 40% 100 гр.  ОСТАНКИНО</v>
          </cell>
          <cell r="D365">
            <v>34</v>
          </cell>
          <cell r="F365">
            <v>34</v>
          </cell>
        </row>
        <row r="366">
          <cell r="A366" t="str">
            <v>Сыр колбасный копченый Папа Может 400 гр  ОСТАНКИНО</v>
          </cell>
          <cell r="D366">
            <v>53</v>
          </cell>
          <cell r="F366">
            <v>53</v>
          </cell>
        </row>
        <row r="367">
          <cell r="A367" t="str">
            <v>Сыр Папа Может "Пошехонский" 45% вес (= 3 кг)  ОСТАНКИНО</v>
          </cell>
          <cell r="D367">
            <v>24.5</v>
          </cell>
          <cell r="F367">
            <v>24.5</v>
          </cell>
        </row>
        <row r="368">
          <cell r="A368" t="str">
            <v>Сыр Папа Может "Сметанковый" 50% вес (=3кг)  ОСТАНКИНО</v>
          </cell>
          <cell r="D368">
            <v>27</v>
          </cell>
          <cell r="F368">
            <v>27</v>
          </cell>
        </row>
        <row r="369">
          <cell r="A369" t="str">
            <v>Сыр Папа Может Гауда  45% 200гр     Останкино</v>
          </cell>
          <cell r="D369">
            <v>449</v>
          </cell>
          <cell r="F369">
            <v>449</v>
          </cell>
        </row>
        <row r="370">
          <cell r="A370" t="str">
            <v>Сыр Папа Может Гауда  45% вес     Останкино</v>
          </cell>
          <cell r="D370">
            <v>17.5</v>
          </cell>
          <cell r="F370">
            <v>17.5</v>
          </cell>
        </row>
        <row r="371">
          <cell r="A371" t="str">
            <v>Сыр Папа Может Голландский  45% 200гр     Останкино</v>
          </cell>
          <cell r="D371">
            <v>1171</v>
          </cell>
          <cell r="F371">
            <v>1171</v>
          </cell>
        </row>
        <row r="372">
          <cell r="A372" t="str">
            <v>Сыр Папа Может Голландский  45% вес      Останкино</v>
          </cell>
          <cell r="D372">
            <v>73.5</v>
          </cell>
          <cell r="F372">
            <v>73.5</v>
          </cell>
        </row>
        <row r="373">
          <cell r="A373" t="str">
            <v>Сыр Папа Может Голландский 45%, нарез, 125г (9 шт)  Останкино</v>
          </cell>
          <cell r="D373">
            <v>302</v>
          </cell>
          <cell r="F373">
            <v>302</v>
          </cell>
        </row>
        <row r="374">
          <cell r="A374" t="str">
            <v>Сыр Папа Может Министерский 45% 200г  Останкино</v>
          </cell>
          <cell r="D374">
            <v>210</v>
          </cell>
          <cell r="F374">
            <v>210</v>
          </cell>
        </row>
        <row r="375">
          <cell r="A375" t="str">
            <v>Сыр Папа Может Российский  50% вес    Останкино</v>
          </cell>
          <cell r="D375">
            <v>3</v>
          </cell>
          <cell r="F375">
            <v>3</v>
          </cell>
        </row>
        <row r="376">
          <cell r="A376" t="str">
            <v>Сыр Папа Может Российский 50%, нарезка 125г  Останкино</v>
          </cell>
          <cell r="D376">
            <v>218</v>
          </cell>
          <cell r="F376">
            <v>218</v>
          </cell>
        </row>
        <row r="377">
          <cell r="A377" t="str">
            <v>Сыр Папа Может Сливочный со вкусом.топл.молока 50% вес (=3,5кг)  Останкино</v>
          </cell>
          <cell r="D377">
            <v>120.5</v>
          </cell>
          <cell r="F377">
            <v>120.5</v>
          </cell>
        </row>
        <row r="378">
          <cell r="A378" t="str">
            <v>Сыр Папа Может Тильзитер   45% 200гр     Останкино</v>
          </cell>
          <cell r="D378">
            <v>522</v>
          </cell>
          <cell r="F378">
            <v>522</v>
          </cell>
        </row>
        <row r="379">
          <cell r="A379" t="str">
            <v>Сыр Папа Может Тильзитер   45% вес      Останкино</v>
          </cell>
          <cell r="D379">
            <v>68.5</v>
          </cell>
          <cell r="F379">
            <v>68.5</v>
          </cell>
        </row>
        <row r="380">
          <cell r="A380" t="str">
            <v>Сыр Плавл. Сливочный 55% 190гр  Останкино</v>
          </cell>
          <cell r="D380">
            <v>45</v>
          </cell>
          <cell r="F380">
            <v>45</v>
          </cell>
        </row>
        <row r="381">
          <cell r="A381" t="str">
            <v>Сыр полутвердый "Сливочный", с массовой долей жира 50%.БРУС ОСТАНКИНО</v>
          </cell>
          <cell r="D381">
            <v>30.5</v>
          </cell>
          <cell r="F381">
            <v>30.5</v>
          </cell>
        </row>
        <row r="382">
          <cell r="A382" t="str">
            <v>Сыр рассольный жирный Чечил 45% 100 гр  ОСТАНКИНО</v>
          </cell>
          <cell r="D382">
            <v>70</v>
          </cell>
          <cell r="F382">
            <v>70</v>
          </cell>
        </row>
        <row r="383">
          <cell r="A383" t="str">
            <v>Сыр рассольный жирный Чечил копченый 45% 100 гр  ОСТАНКИНО</v>
          </cell>
          <cell r="D383">
            <v>81</v>
          </cell>
          <cell r="F383">
            <v>81</v>
          </cell>
        </row>
        <row r="384">
          <cell r="A384" t="str">
            <v>Сыр Скаморца свежий 40% 100 гр.  ОСТАНКИНО</v>
          </cell>
          <cell r="D384">
            <v>33</v>
          </cell>
          <cell r="F384">
            <v>33</v>
          </cell>
        </row>
        <row r="385">
          <cell r="A385" t="str">
            <v>Сыр Творож. Сливочный 140 гр  ОСТАНКИНО</v>
          </cell>
          <cell r="D385">
            <v>446</v>
          </cell>
          <cell r="F385">
            <v>446</v>
          </cell>
        </row>
        <row r="386">
          <cell r="A386" t="str">
            <v>Сыр творожный с зеленью 60% Папа может 140 гр.  ОСТАНКИНО</v>
          </cell>
          <cell r="D386">
            <v>8</v>
          </cell>
          <cell r="F386">
            <v>8</v>
          </cell>
        </row>
        <row r="387">
          <cell r="A387" t="str">
            <v>Сыр тертый "Пармезан" 40% 90 гр  ОСТАНКИНО</v>
          </cell>
          <cell r="D387">
            <v>4</v>
          </cell>
          <cell r="F387">
            <v>4</v>
          </cell>
        </row>
        <row r="388">
          <cell r="A388" t="str">
            <v>Сыр тертый Три сыра Папа может 200 гр  ОСТАНКИНО</v>
          </cell>
          <cell r="D388">
            <v>7</v>
          </cell>
          <cell r="F388">
            <v>7</v>
          </cell>
        </row>
        <row r="389">
          <cell r="A389" t="str">
            <v>Сыч/Прод Коровино Российский 50% 200г СЗМЖ  ОСТАНКИНО</v>
          </cell>
          <cell r="D389">
            <v>135</v>
          </cell>
          <cell r="F389">
            <v>135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7.5</v>
          </cell>
          <cell r="F390">
            <v>7.5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148</v>
          </cell>
          <cell r="F391">
            <v>148</v>
          </cell>
        </row>
        <row r="392">
          <cell r="A392" t="str">
            <v>Сыч/Прод Коровино Тильзитер 50% 200г СЗМЖ  ОСТАНКИНО</v>
          </cell>
          <cell r="D392">
            <v>30</v>
          </cell>
          <cell r="F392">
            <v>30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86</v>
          </cell>
          <cell r="F393">
            <v>86</v>
          </cell>
        </row>
        <row r="394">
          <cell r="A394" t="str">
            <v>Сыч/Прод Коровино Тильзитер Оригин 50% ВЕС НОВАЯ (5 кг брус) СЗМЖ  ОСТАНКИНО</v>
          </cell>
          <cell r="D394">
            <v>5</v>
          </cell>
          <cell r="F394">
            <v>5</v>
          </cell>
        </row>
        <row r="395">
          <cell r="A395" t="str">
            <v>Тильзитер сыр фасованный 45% ж, 125г, фасованый (нарезка) ТМ"Сыробогатов"  Линия</v>
          </cell>
          <cell r="F395">
            <v>12</v>
          </cell>
        </row>
        <row r="396">
          <cell r="A396" t="str">
            <v>Тильзитер сыр, 45% ж (брус), ТМ "Сыробогатов", г. Орёл  Линия</v>
          </cell>
          <cell r="F396">
            <v>34.674999999999997</v>
          </cell>
        </row>
        <row r="397">
          <cell r="A397" t="str">
            <v>Торо Неро с/в "Эликатессе" 140 гр.шт.  СПК</v>
          </cell>
          <cell r="D397">
            <v>27</v>
          </cell>
          <cell r="F397">
            <v>27</v>
          </cell>
        </row>
        <row r="398">
          <cell r="A398" t="str">
            <v>Уши свиные копченые к пиву 0,15кг нар. д/ф шт.  СПК</v>
          </cell>
          <cell r="D398">
            <v>39</v>
          </cell>
          <cell r="F398">
            <v>39</v>
          </cell>
        </row>
        <row r="399">
          <cell r="A399" t="str">
            <v>Фестивальная пора с/к 100 гр.шт.нар. (лоток с ср.защ.атм.)  СПК</v>
          </cell>
          <cell r="D399">
            <v>153</v>
          </cell>
          <cell r="F399">
            <v>153</v>
          </cell>
        </row>
        <row r="400">
          <cell r="A400" t="str">
            <v>Фестивальная пора с/к 235 гр.шт.  СПК</v>
          </cell>
          <cell r="D400">
            <v>564</v>
          </cell>
          <cell r="F400">
            <v>867</v>
          </cell>
        </row>
        <row r="401">
          <cell r="A401" t="str">
            <v>Фестивальная с/к ВЕС   СПК</v>
          </cell>
          <cell r="D401">
            <v>49.8</v>
          </cell>
          <cell r="F401">
            <v>49.8</v>
          </cell>
        </row>
        <row r="402">
          <cell r="A402" t="str">
            <v>Фрай-пицца с ветчиной и грибами 3,0 кг ТМ Зареченские ТС Зареченские продукты. ВЕС ПОКОМ</v>
          </cell>
          <cell r="F402">
            <v>12</v>
          </cell>
        </row>
        <row r="403">
          <cell r="A403" t="str">
            <v>Фуэт с/в "Эликатессе" 160 гр.шт.  СПК</v>
          </cell>
          <cell r="D403">
            <v>89</v>
          </cell>
          <cell r="F403">
            <v>89</v>
          </cell>
        </row>
        <row r="404">
          <cell r="A404" t="str">
            <v>Хинкали Классические ТМ Зареченские ВЕС ПОКОМ</v>
          </cell>
          <cell r="D404">
            <v>5</v>
          </cell>
          <cell r="F404">
            <v>90</v>
          </cell>
        </row>
        <row r="405">
          <cell r="A405" t="str">
            <v>Хотстеры ТМ Горячая штучка ТС Хотстеры 0,25 кг зам  ПОКОМ</v>
          </cell>
          <cell r="D405">
            <v>535</v>
          </cell>
          <cell r="F405">
            <v>2180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1</v>
          </cell>
          <cell r="F406">
            <v>123</v>
          </cell>
        </row>
        <row r="407">
          <cell r="A407" t="str">
            <v>Хрустящие крылышки ТМ Горячая штучка 0,3 кг зам  ПОКОМ</v>
          </cell>
          <cell r="D407">
            <v>3</v>
          </cell>
          <cell r="F407">
            <v>147</v>
          </cell>
        </row>
        <row r="408">
          <cell r="A408" t="str">
            <v>Хрустящие крылышки ТМ Зареченские ТС Зареченские продукты. ВЕС ПОКОМ</v>
          </cell>
          <cell r="F408">
            <v>3.6</v>
          </cell>
        </row>
        <row r="409">
          <cell r="A409" t="str">
            <v>Чебупай сочное яблоко ТМ Горячая штучка 0,2 кг зам.  ПОКОМ</v>
          </cell>
          <cell r="F409">
            <v>79</v>
          </cell>
        </row>
        <row r="410">
          <cell r="A410" t="str">
            <v>Чебупай спелая вишня ТМ Горячая штучка 0,2 кг зам.  ПОКОМ</v>
          </cell>
          <cell r="F410">
            <v>317</v>
          </cell>
        </row>
        <row r="411">
          <cell r="A411" t="str">
            <v>Чебупели Курочка гриль ТМ Горячая штучка, 0,3 кг зам  ПОКОМ</v>
          </cell>
          <cell r="F411">
            <v>127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829</v>
          </cell>
          <cell r="F412">
            <v>2676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583</v>
          </cell>
          <cell r="F413">
            <v>2936</v>
          </cell>
        </row>
        <row r="414">
          <cell r="A414" t="str">
            <v>Чебуреки сочные ВЕС ТМ Зареченские  ПОКОМ</v>
          </cell>
          <cell r="D414">
            <v>5</v>
          </cell>
          <cell r="F414">
            <v>568.70000000000005</v>
          </cell>
        </row>
        <row r="415">
          <cell r="A415" t="str">
            <v>Чебуреки сочные, ВЕС, куриные жарен. зам  ПОКОМ</v>
          </cell>
          <cell r="F415">
            <v>5</v>
          </cell>
        </row>
        <row r="416">
          <cell r="A416" t="str">
            <v>Шпикачки Русские (черева) (в ср.защ.атм.) "Высокий вкус"  СПК</v>
          </cell>
          <cell r="D416">
            <v>119</v>
          </cell>
          <cell r="F416">
            <v>119</v>
          </cell>
        </row>
        <row r="417">
          <cell r="A417" t="str">
            <v>Эдам сыр, 45% ж (брус), ТМ Сыробогатов, г. Орёл  Линия</v>
          </cell>
          <cell r="F417">
            <v>36.119999999999997</v>
          </cell>
        </row>
        <row r="418">
          <cell r="A418" t="str">
            <v>Эликапреза с/в "Эликатессе" 0,10 кг.шт. нарезка (лоток с ср.защ.атм.)  СПК</v>
          </cell>
          <cell r="D418">
            <v>89</v>
          </cell>
          <cell r="F418">
            <v>89</v>
          </cell>
        </row>
        <row r="419">
          <cell r="A419" t="str">
            <v>Юбилейная с/к 0,10 кг.шт. нарезка (лоток с ср.защ.атм.)  СПК</v>
          </cell>
          <cell r="D419">
            <v>67</v>
          </cell>
          <cell r="F419">
            <v>67</v>
          </cell>
        </row>
        <row r="420">
          <cell r="A420" t="str">
            <v>Юбилейная с/к 0,235 кг.шт.  СПК</v>
          </cell>
          <cell r="D420">
            <v>671</v>
          </cell>
          <cell r="F420">
            <v>971</v>
          </cell>
        </row>
        <row r="421">
          <cell r="A421" t="str">
            <v>Янтарь сыр плавленый 50% ж, фольга 80г, ТМ Сыробогатов (150 суток)   Линия</v>
          </cell>
          <cell r="F421">
            <v>240</v>
          </cell>
        </row>
        <row r="422">
          <cell r="A422" t="str">
            <v>Итого</v>
          </cell>
          <cell r="D422">
            <v>110194.863</v>
          </cell>
          <cell r="F422">
            <v>293931.51899999997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08.02.2024 - 08.02.2024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19.989999999999998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39.768999999999998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D9">
            <v>7.4459999999999997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87.902000000000001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175.25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50.323</v>
          </cell>
        </row>
        <row r="13">
          <cell r="A13" t="str">
            <v xml:space="preserve"> 022  Колбаса Вязанка со шпиком, вектор 0,5кг, ПОКОМ</v>
          </cell>
          <cell r="D13">
            <v>30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117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529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422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39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65</v>
          </cell>
        </row>
        <row r="22">
          <cell r="A22" t="str">
            <v xml:space="preserve"> 068  Колбаса Особая ТМ Особый рецепт, 0,5 кг, ПОКОМ</v>
          </cell>
          <cell r="D22">
            <v>16</v>
          </cell>
        </row>
        <row r="23">
          <cell r="A23" t="str">
            <v xml:space="preserve"> 079  Колбаса Сервелат Кремлевский,  0.35 кг, ПОКОМ</v>
          </cell>
          <cell r="D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99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111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64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104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66.510999999999996</v>
          </cell>
        </row>
        <row r="31">
          <cell r="A31" t="str">
            <v xml:space="preserve"> 201  Ветчина Нежная ТМ Особый рецепт, (2,5кг), ПОКОМ</v>
          </cell>
          <cell r="D31">
            <v>857.21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52.811999999999998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110.295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65.036000000000001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1617.2819999999999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30.236999999999998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12.356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98.994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541.70100000000002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578.06799999999998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78.227999999999994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63.173000000000002</v>
          </cell>
        </row>
        <row r="43">
          <cell r="A43" t="str">
            <v xml:space="preserve"> 240  Колбаса Салями охотничья, ВЕС. ПОКОМ</v>
          </cell>
          <cell r="D43">
            <v>7.3440000000000003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113.033</v>
          </cell>
        </row>
        <row r="45">
          <cell r="A45" t="str">
            <v xml:space="preserve"> 243  Колбаса Сервелат Зернистый, ВЕС.  ПОКОМ</v>
          </cell>
          <cell r="D45">
            <v>9.7260000000000009</v>
          </cell>
        </row>
        <row r="46">
          <cell r="A46" t="str">
            <v xml:space="preserve"> 247  Сардельки Нежные, ВЕС.  ПОКОМ</v>
          </cell>
          <cell r="D46">
            <v>25.295000000000002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30.324000000000002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154.26599999999999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9.6430000000000007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53.716999999999999</v>
          </cell>
        </row>
        <row r="51">
          <cell r="A51" t="str">
            <v xml:space="preserve"> 263  Шпикачки Стародворские, ВЕС.  ПОКОМ</v>
          </cell>
          <cell r="D51">
            <v>18.579999999999998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47.895000000000003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2.8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23.864000000000001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293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627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334</v>
          </cell>
        </row>
        <row r="58">
          <cell r="A58" t="str">
            <v xml:space="preserve"> 283  Сосиски Сочинки, ВЕС, ТМ Стародворье ПОКОМ</v>
          </cell>
          <cell r="D58">
            <v>72.941000000000003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82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26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195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21.009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557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555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17.239000000000001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38.234999999999999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248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345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213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41.618000000000002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88.462999999999994</v>
          </cell>
        </row>
        <row r="72">
          <cell r="A72" t="str">
            <v xml:space="preserve"> 316  Колбаса Нежная ТМ Зареченские ВЕС  ПОКОМ</v>
          </cell>
          <cell r="D72">
            <v>44.898000000000003</v>
          </cell>
        </row>
        <row r="73">
          <cell r="A73" t="str">
            <v xml:space="preserve"> 318  Сосиски Датские ТМ Зареченские, ВЕС  ПОКОМ</v>
          </cell>
          <cell r="D73">
            <v>209.24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486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715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153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94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112.44499999999999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73</v>
          </cell>
        </row>
        <row r="81">
          <cell r="A81" t="str">
            <v xml:space="preserve"> 335  Колбаса Сливушка ТМ Вязанка. ВЕС.  ПОКОМ </v>
          </cell>
          <cell r="D81">
            <v>35.710999999999999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366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298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85.444999999999993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78.239000000000004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143.72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139.93799999999999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9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23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52.945</v>
          </cell>
        </row>
        <row r="92">
          <cell r="A92" t="str">
            <v xml:space="preserve"> 372  Ветчина Сочинка ТМ Стародворье. ВЕС ПОКОМ</v>
          </cell>
          <cell r="D92">
            <v>1.3340000000000001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8.0109999999999992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33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49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315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157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153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75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556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1202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48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47</v>
          </cell>
        </row>
        <row r="105">
          <cell r="A105" t="str">
            <v xml:space="preserve"> 416  Сосиски Датские ТМ Особый рецепт, ВЕС  ПОКОМ</v>
          </cell>
          <cell r="D105">
            <v>1.3340000000000001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80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78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80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D109">
            <v>20</v>
          </cell>
        </row>
        <row r="110">
          <cell r="A110" t="str">
            <v xml:space="preserve"> 421  Сосиски Царедворские 0,33 кг ТМ Стародворье  ПОКОМ</v>
          </cell>
          <cell r="D110">
            <v>56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4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11</v>
          </cell>
        </row>
        <row r="113">
          <cell r="A113" t="str">
            <v>3215 ВЕТЧ.МЯСНАЯ Папа может п/о 0.4кг 8шт.    ОСТАНКИНО</v>
          </cell>
          <cell r="D113">
            <v>55</v>
          </cell>
        </row>
        <row r="114">
          <cell r="A114" t="str">
            <v>3297 СЫТНЫЕ Папа может сар б/о мгс 1*3 СНГ  ОСТАНКИНО</v>
          </cell>
          <cell r="D114">
            <v>28.478999999999999</v>
          </cell>
        </row>
        <row r="115">
          <cell r="A115" t="str">
            <v>3812 СОЧНЫЕ сос п/о мгс 2*2  ОСТАНКИНО</v>
          </cell>
          <cell r="D115">
            <v>230.54300000000001</v>
          </cell>
        </row>
        <row r="116">
          <cell r="A116" t="str">
            <v>4063 МЯСНАЯ Папа может вар п/о_Л   ОСТАНКИНО</v>
          </cell>
          <cell r="D116">
            <v>273.60399999999998</v>
          </cell>
        </row>
        <row r="117">
          <cell r="A117" t="str">
            <v>4117 ЭКСТРА Папа может с/к в/у_Л   ОСТАНКИНО</v>
          </cell>
          <cell r="D117">
            <v>5.117</v>
          </cell>
        </row>
        <row r="118">
          <cell r="A118" t="str">
            <v>4574 Мясная со шпиком Папа может вар п/о ОСТАНКИНО</v>
          </cell>
          <cell r="D118">
            <v>24.31</v>
          </cell>
        </row>
        <row r="119">
          <cell r="A119" t="str">
            <v>4813 ФИЛЕЙНАЯ Папа может вар п/о_Л   ОСТАНКИНО</v>
          </cell>
          <cell r="D119">
            <v>64.903000000000006</v>
          </cell>
        </row>
        <row r="120">
          <cell r="A120" t="str">
            <v>4993 САЛЯМИ ИТАЛЬЯНСКАЯ с/к в/у 1/250*8_120c ОСТАНКИНО</v>
          </cell>
          <cell r="D120">
            <v>88</v>
          </cell>
        </row>
        <row r="121">
          <cell r="A121" t="str">
            <v>5336 ОСОБАЯ вар п/о  ОСТАНКИНО</v>
          </cell>
          <cell r="D121">
            <v>170.15899999999999</v>
          </cell>
        </row>
        <row r="122">
          <cell r="A122" t="str">
            <v>5337 ОСОБАЯ СО ШПИКОМ вар п/о  ОСТАНКИНО</v>
          </cell>
          <cell r="D122">
            <v>17.451000000000001</v>
          </cell>
        </row>
        <row r="123">
          <cell r="A123" t="str">
            <v>5341 СЕРВЕЛАТ ОХОТНИЧИЙ в/к в/у  ОСТАНКИНО</v>
          </cell>
          <cell r="D123">
            <v>29.335999999999999</v>
          </cell>
        </row>
        <row r="124">
          <cell r="A124" t="str">
            <v>5483 ЭКСТРА Папа может с/к в/у 1/250 8шт.   ОСТАНКИНО</v>
          </cell>
          <cell r="D124">
            <v>115</v>
          </cell>
        </row>
        <row r="125">
          <cell r="A125" t="str">
            <v>5544 Сервелат Финский в/к в/у_45с НОВАЯ ОСТАНКИНО</v>
          </cell>
          <cell r="D125">
            <v>84.230999999999995</v>
          </cell>
        </row>
        <row r="126">
          <cell r="A126" t="str">
            <v>5682 САЛЯМИ МЕЛКОЗЕРНЕНАЯ с/к в/у 1/120_60с   ОСТАНКИНО</v>
          </cell>
          <cell r="D126">
            <v>163</v>
          </cell>
        </row>
        <row r="127">
          <cell r="A127" t="str">
            <v>5706 АРОМАТНАЯ Папа может с/к в/у 1/250 8шт.  ОСТАНКИНО</v>
          </cell>
          <cell r="D127">
            <v>140</v>
          </cell>
        </row>
        <row r="128">
          <cell r="A128" t="str">
            <v>5708 ПОСОЛЬСКАЯ Папа может с/к в/у ОСТАНКИНО</v>
          </cell>
          <cell r="D128">
            <v>8.3179999999999996</v>
          </cell>
        </row>
        <row r="129">
          <cell r="A129" t="str">
            <v>5820 СЛИВОЧНЫЕ Папа может сос п/о мгс 2*2_45с   ОСТАНКИНО</v>
          </cell>
          <cell r="D129">
            <v>40.493000000000002</v>
          </cell>
        </row>
        <row r="130">
          <cell r="A130" t="str">
            <v>5851 ЭКСТРА Папа может вар п/о   ОСТАНКИНО</v>
          </cell>
          <cell r="D130">
            <v>77.165999999999997</v>
          </cell>
        </row>
        <row r="131">
          <cell r="A131" t="str">
            <v>5931 ОХОТНИЧЬЯ Папа может с/к в/у 1/220 8шт.   ОСТАНКИНО</v>
          </cell>
          <cell r="D131">
            <v>131</v>
          </cell>
        </row>
        <row r="132">
          <cell r="A132" t="str">
            <v>5981 МОЛОЧНЫЕ ТРАДИЦ. сос п/о мгс 1*6_45с   ОСТАНКИНО</v>
          </cell>
          <cell r="D132">
            <v>33.154000000000003</v>
          </cell>
        </row>
        <row r="133">
          <cell r="A133" t="str">
            <v>5982 МОЛОЧНЫЕ ТРАДИЦ. сос п/о мгс 0,6кг_СНГ  ОСТАНКИНО</v>
          </cell>
          <cell r="D133">
            <v>41</v>
          </cell>
        </row>
        <row r="134">
          <cell r="A134" t="str">
            <v>6025 ВЕТЧ.ФИРМЕННАЯ С ИНДЕЙКОЙ п/о   ОСТАНКИНО</v>
          </cell>
          <cell r="D134">
            <v>2.98</v>
          </cell>
        </row>
        <row r="135">
          <cell r="A135" t="str">
            <v>6041 МОЛОЧНЫЕ К ЗАВТРАКУ сос п/о мгс 1*3  ОСТАНКИНО</v>
          </cell>
          <cell r="D135">
            <v>20.393999999999998</v>
          </cell>
        </row>
        <row r="136">
          <cell r="A136" t="str">
            <v>6042 МОЛОЧНЫЕ К ЗАВТРАКУ сос п/о в/у 0.4кг   ОСТАНКИНО</v>
          </cell>
          <cell r="D136">
            <v>141</v>
          </cell>
        </row>
        <row r="137">
          <cell r="A137" t="str">
            <v>6113 СОЧНЫЕ сос п/о мгс 1*6_Ашан  ОСТАНКИНО</v>
          </cell>
          <cell r="D137">
            <v>193.79599999999999</v>
          </cell>
        </row>
        <row r="138">
          <cell r="A138" t="str">
            <v>6123 МОЛОЧНЫЕ КЛАССИЧЕСКИЕ ПМ сос п/о мгс 2*4   ОСТАНКИНО</v>
          </cell>
          <cell r="D138">
            <v>96.89</v>
          </cell>
        </row>
        <row r="139">
          <cell r="A139" t="str">
            <v>6144 МОЛОЧНЫЕ ТРАДИЦ сос п/о в/у 1/360 (1+1) ОСТАНКИНО</v>
          </cell>
          <cell r="D139">
            <v>66</v>
          </cell>
        </row>
        <row r="140">
          <cell r="A140" t="str">
            <v>6213 СЕРВЕЛАТ ФИНСКИЙ СН в/к в/у 0.35кг 8шт.  ОСТАНКИНО</v>
          </cell>
          <cell r="D140">
            <v>53</v>
          </cell>
        </row>
        <row r="141">
          <cell r="A141" t="str">
            <v>6215 СЕРВЕЛАТ ОРЕХОВЫЙ СН в/к в/у 0.35кг 8шт  ОСТАНКИНО</v>
          </cell>
          <cell r="D141">
            <v>60</v>
          </cell>
        </row>
        <row r="142">
          <cell r="A142" t="str">
            <v>6217 ШПИКАЧКИ ДОМАШНИЕ СН п/о мгс 0.4кг 8шт.  ОСТАНКИНО</v>
          </cell>
          <cell r="D142">
            <v>15</v>
          </cell>
        </row>
        <row r="143">
          <cell r="A143" t="str">
            <v>6221 НЕАПОЛИТАНСКИЙ ДУЭТ с/к с/н мгс 1/90  ОСТАНКИНО</v>
          </cell>
          <cell r="D143">
            <v>120</v>
          </cell>
        </row>
        <row r="144">
          <cell r="A144" t="str">
            <v>6225 ИМПЕРСКАЯ И БАЛЫКОВАЯ в/к с/н мгс 1/90  ОСТАНКИНО</v>
          </cell>
          <cell r="D144">
            <v>70</v>
          </cell>
        </row>
        <row r="145">
          <cell r="A145" t="str">
            <v>6227 МОЛОЧНЫЕ ТРАДИЦ. сос п/о мгс 0.6кг LTF  ОСТАНКИНО</v>
          </cell>
          <cell r="D145">
            <v>9</v>
          </cell>
        </row>
        <row r="146">
          <cell r="A146" t="str">
            <v>6228 МЯСНОЕ АССОРТИ к/з с/н мгс 1/90 10шт.  ОСТАНКИНО</v>
          </cell>
          <cell r="D146">
            <v>146</v>
          </cell>
        </row>
        <row r="147">
          <cell r="A147" t="str">
            <v>6233 БУЖЕНИНА ЗАПЕЧЕННАЯ с/н в/у 1/100 10шт.  ОСТАНКИНО</v>
          </cell>
          <cell r="D147">
            <v>31</v>
          </cell>
        </row>
        <row r="148">
          <cell r="A148" t="str">
            <v>6241 ХОТ-ДОГ Папа может сос п/о мгс 0.38кг  ОСТАНКИНО</v>
          </cell>
          <cell r="D148">
            <v>20</v>
          </cell>
        </row>
        <row r="149">
          <cell r="A149" t="str">
            <v>6247 ДОМАШНЯЯ Папа может вар п/о 0,4кг 8шт.  ОСТАНКИНО</v>
          </cell>
          <cell r="D149">
            <v>6</v>
          </cell>
        </row>
        <row r="150">
          <cell r="A150" t="str">
            <v>6268 ГОВЯЖЬЯ Папа может вар п/о 0,4кг 8 шт.  ОСТАНКИНО</v>
          </cell>
          <cell r="D150">
            <v>28</v>
          </cell>
        </row>
        <row r="151">
          <cell r="A151" t="str">
            <v>6281 СВИНИНА ДЕЛИКАТ. к/в мл/к в/у 0.3кг 45с  ОСТАНКИНО</v>
          </cell>
          <cell r="D151">
            <v>26</v>
          </cell>
        </row>
        <row r="152">
          <cell r="A152" t="str">
            <v>6297 ФИЛЕЙНЫЕ сос ц/о в/у 1/270 12шт_45с  ОСТАНКИНО</v>
          </cell>
          <cell r="D152">
            <v>211</v>
          </cell>
        </row>
        <row r="153">
          <cell r="A153" t="str">
            <v>6302 БАЛЫКОВАЯ СН в/к в/у 0.35кг 8шт.  ОСТАНКИНО</v>
          </cell>
          <cell r="D153">
            <v>44</v>
          </cell>
        </row>
        <row r="154">
          <cell r="A154" t="str">
            <v>6303 МЯСНЫЕ Папа может сос п/о мгс 1.5*3  ОСТАНКИНО</v>
          </cell>
          <cell r="D154">
            <v>43.231999999999999</v>
          </cell>
        </row>
        <row r="155">
          <cell r="A155" t="str">
            <v>6325 ДОКТОРСКАЯ ПРЕМИУМ вар п/о 0.4кг 8шт.  ОСТАНКИНО</v>
          </cell>
          <cell r="D155">
            <v>101</v>
          </cell>
        </row>
        <row r="156">
          <cell r="A156" t="str">
            <v>6333 МЯСНАЯ Папа может вар п/о 0.4кг 8шт.  ОСТАНКИНО</v>
          </cell>
          <cell r="D156">
            <v>652</v>
          </cell>
        </row>
        <row r="157">
          <cell r="A157" t="str">
            <v>6353 ЭКСТРА Папа может вар п/о 0.4кг 8шт.  ОСТАНКИНО</v>
          </cell>
          <cell r="D157">
            <v>270</v>
          </cell>
        </row>
        <row r="158">
          <cell r="A158" t="str">
            <v>6392 ФИЛЕЙНАЯ Папа может вар п/о 0.4кг. ОСТАНКИНО</v>
          </cell>
          <cell r="D158">
            <v>520</v>
          </cell>
        </row>
        <row r="159">
          <cell r="A159" t="str">
            <v>6427 КЛАССИЧЕСКАЯ ПМ вар п/о 0.35кг 8шт. ОСТАНКИНО</v>
          </cell>
          <cell r="D159">
            <v>114</v>
          </cell>
        </row>
        <row r="160">
          <cell r="A160" t="str">
            <v>6438 БОГАТЫРСКИЕ Папа Может сос п/о в/у 0,3кг  ОСТАНКИНО</v>
          </cell>
          <cell r="D160">
            <v>73</v>
          </cell>
        </row>
        <row r="161">
          <cell r="A161" t="str">
            <v>6450 БЕКОН с/к с/н в/у 1/100 10шт.  ОСТАНКИНО</v>
          </cell>
          <cell r="D161">
            <v>101</v>
          </cell>
        </row>
        <row r="162">
          <cell r="A162" t="str">
            <v>6453 ЭКСТРА Папа может с/к с/н в/у 1/100 14шт.   ОСТАНКИНО</v>
          </cell>
          <cell r="D162">
            <v>153</v>
          </cell>
        </row>
        <row r="163">
          <cell r="A163" t="str">
            <v>6454 АРОМАТНАЯ с/к с/н в/у 1/100 14шт.  ОСТАНКИНО</v>
          </cell>
          <cell r="D163">
            <v>128</v>
          </cell>
        </row>
        <row r="164">
          <cell r="A164" t="str">
            <v>6475 С СЫРОМ Папа может сос ц/о мгс 0.4кг6шт  ОСТАНКИНО</v>
          </cell>
          <cell r="D164">
            <v>55</v>
          </cell>
        </row>
        <row r="165">
          <cell r="A165" t="str">
            <v>6527 ШПИКАЧКИ СОЧНЫЕ ПМ сар б/о мгс 1*3 45с ОСТАНКИНО</v>
          </cell>
          <cell r="D165">
            <v>84.453000000000003</v>
          </cell>
        </row>
        <row r="166">
          <cell r="A166" t="str">
            <v>6562 СЕРВЕЛАТ КАРЕЛЬСКИЙ СН в/к в/у 0,28кг  ОСТАНКИНО</v>
          </cell>
          <cell r="D166">
            <v>179</v>
          </cell>
        </row>
        <row r="167">
          <cell r="A167" t="str">
            <v>6563 СЛИВОЧНЫЕ СН сос п/о мгс 1*6  ОСТАНКИНО</v>
          </cell>
          <cell r="D167">
            <v>4.1420000000000003</v>
          </cell>
        </row>
        <row r="168">
          <cell r="A168" t="str">
            <v>6593 ДОКТОРСКАЯ СН вар п/о 0.45кг 8шт.  ОСТАНКИНО</v>
          </cell>
          <cell r="D168">
            <v>47</v>
          </cell>
        </row>
        <row r="169">
          <cell r="A169" t="str">
            <v>6595 МОЛОЧНАЯ СН вар п/о 0.45кг 8шт.  ОСТАНКИНО</v>
          </cell>
          <cell r="D169">
            <v>46</v>
          </cell>
        </row>
        <row r="170">
          <cell r="A170" t="str">
            <v>6597 РУССКАЯ СН вар п/о 0.45кг 8шт.  ОСТАНКИНО</v>
          </cell>
          <cell r="D170">
            <v>36</v>
          </cell>
        </row>
        <row r="171">
          <cell r="A171" t="str">
            <v>6601 ГОВЯЖЬИ СН сос п/о мгс 1*6  ОСТАНКИНО</v>
          </cell>
          <cell r="D171">
            <v>39.395000000000003</v>
          </cell>
        </row>
        <row r="172">
          <cell r="A172" t="str">
            <v>6602 БАВАРСКИЕ ПМ сос ц/о мгс 0,35кг 8шт.  ОСТАНКИНО</v>
          </cell>
          <cell r="D172">
            <v>297</v>
          </cell>
        </row>
        <row r="173">
          <cell r="A173" t="str">
            <v>6641 СЛИВОЧНЫЕ ПМ сос п/о мгс 0,41кг 10шт.  ОСТАНКИНО</v>
          </cell>
          <cell r="D173">
            <v>2</v>
          </cell>
        </row>
        <row r="174">
          <cell r="A174" t="str">
            <v>6642 СОЧНЫЙ ГРИЛЬ ПМ сос п/о мгс 0,41кг 8шт.  ОСТАНКИНО</v>
          </cell>
          <cell r="D174">
            <v>3</v>
          </cell>
        </row>
        <row r="175">
          <cell r="A175" t="str">
            <v>6645 ВЕТЧ.КЛАССИЧЕСКАЯ СН п/о 0.8кг 4шт.  ОСТАНКИНО</v>
          </cell>
          <cell r="D175">
            <v>10</v>
          </cell>
        </row>
        <row r="176">
          <cell r="A176" t="str">
            <v>6658 АРОМАТНАЯ С ЧЕСНОЧКОМ СН в/к мтс 0.330кг  ОСТАНКИНО</v>
          </cell>
          <cell r="D176">
            <v>20</v>
          </cell>
        </row>
        <row r="177">
          <cell r="A177" t="str">
            <v>6661 СОЧНЫЙ ГРИЛЬ ПМ сос п/о мгс 1.5*4_Маяк  ОСТАНКИНО</v>
          </cell>
          <cell r="D177">
            <v>6.3120000000000003</v>
          </cell>
        </row>
        <row r="178">
          <cell r="A178" t="str">
            <v>6666 БОЯНСКАЯ Папа может п/к в/у 0,28кг 8 шт. ОСТАНКИНО</v>
          </cell>
          <cell r="D178">
            <v>280</v>
          </cell>
        </row>
        <row r="179">
          <cell r="A179" t="str">
            <v>6669 ВЕНСКАЯ САЛЯМИ п/к в/у 0.28кг 8шт  ОСТАНКИНО</v>
          </cell>
          <cell r="D179">
            <v>104</v>
          </cell>
        </row>
        <row r="180">
          <cell r="A180" t="str">
            <v>6683 СЕРВЕЛАТ ЗЕРНИСТЫЙ ПМ в/к в/у 0,35кг  ОСТАНКИНО</v>
          </cell>
          <cell r="D180">
            <v>445</v>
          </cell>
        </row>
        <row r="181">
          <cell r="A181" t="str">
            <v>6684 СЕРВЕЛАТ КАРЕЛЬСКИЙ ПМ в/к в/у 0.28кг  ОСТАНКИНО</v>
          </cell>
          <cell r="D181">
            <v>333</v>
          </cell>
        </row>
        <row r="182">
          <cell r="A182" t="str">
            <v>6689 СЕРВЕЛАТ ОХОТНИЧИЙ ПМ в/к в/у 0,35кг 8шт  ОСТАНКИНО</v>
          </cell>
          <cell r="D182">
            <v>582</v>
          </cell>
        </row>
        <row r="183">
          <cell r="A183" t="str">
            <v>6692 СЕРВЕЛАТ ПРИМА в/к в/у 0.28кг 8шт.  ОСТАНКИНО</v>
          </cell>
          <cell r="D183">
            <v>106</v>
          </cell>
        </row>
        <row r="184">
          <cell r="A184" t="str">
            <v>6697 СЕРВЕЛАТ ФИНСКИЙ ПМ в/к в/у 0,35кг 8шт.  ОСТАНКИНО</v>
          </cell>
          <cell r="D184">
            <v>816</v>
          </cell>
        </row>
        <row r="185">
          <cell r="A185" t="str">
            <v>6713 СОЧНЫЙ ГРИЛЬ ПМ сос п/о мгс 0.41кг 8шт.  ОСТАНКИНО</v>
          </cell>
          <cell r="D185">
            <v>223</v>
          </cell>
        </row>
        <row r="186">
          <cell r="A186" t="str">
            <v>6716 ОСОБАЯ Коровино (в сетке) 0.5кг 8шт.  ОСТАНКИНО</v>
          </cell>
          <cell r="D186">
            <v>155</v>
          </cell>
        </row>
        <row r="187">
          <cell r="A187" t="str">
            <v>6717 ДОКТОРСКАЯ ОРИГИН. ц/о в/у 0.5кг 6шт.  ОСТАНКИНО</v>
          </cell>
          <cell r="D187">
            <v>6</v>
          </cell>
        </row>
        <row r="188">
          <cell r="A188" t="str">
            <v>6722 СОЧНЫЕ ПМ сос п/о мгс 0,41кг 10шт.  ОСТАНКИНО</v>
          </cell>
          <cell r="D188">
            <v>533</v>
          </cell>
        </row>
        <row r="189">
          <cell r="A189" t="str">
            <v>6726 СЛИВОЧНЫЕ ПМ сос п/о мгс 0.41кг 10шт.  ОСТАНКИНО</v>
          </cell>
          <cell r="D189">
            <v>282</v>
          </cell>
        </row>
        <row r="190">
          <cell r="A190" t="str">
            <v>6734 ОСОБАЯ СО ШПИКОМ Коровино (в сетке) 0,5кг ОСТАНКИНО</v>
          </cell>
          <cell r="D190">
            <v>16</v>
          </cell>
        </row>
        <row r="191">
          <cell r="A191" t="str">
            <v>6750 МОЛОЧНЫЕ ГОСТ СН сос п/о мгс 0,41 кг 10шт ОСТАНКИНО</v>
          </cell>
          <cell r="D191">
            <v>38</v>
          </cell>
        </row>
        <row r="192">
          <cell r="A192" t="str">
            <v>6751 СЛИВОЧНЫЕ СН сос п/о мгс 0,41кг 10шт.  ОСТАНКИНО</v>
          </cell>
          <cell r="D192">
            <v>71</v>
          </cell>
        </row>
        <row r="193">
          <cell r="A193" t="str">
            <v>6756 ВЕТЧ.ЛЮБИТЕЛЬСКАЯ п/о  ОСТАНКИНО</v>
          </cell>
          <cell r="D193">
            <v>6.0250000000000004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31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63</v>
          </cell>
        </row>
        <row r="196">
          <cell r="A196" t="str">
            <v>БОНУС Z-ОСОБАЯ Коровино вар п/о (5324)  ОСТАНКИНО</v>
          </cell>
          <cell r="D196">
            <v>11.454000000000001</v>
          </cell>
        </row>
        <row r="197">
          <cell r="A197" t="str">
            <v>БОНУС Z-ОСОБАЯ Коровино вар п/о 0.5кг_СНГ (6305)  ОСТАНКИНО</v>
          </cell>
          <cell r="D197">
            <v>3</v>
          </cell>
        </row>
        <row r="198">
          <cell r="A198" t="str">
            <v>БОНУС СОЧНЫЕ сос п/о мгс 0.41кг_UZ (6087)  ОСТАНКИНО</v>
          </cell>
          <cell r="D198">
            <v>188</v>
          </cell>
        </row>
        <row r="199">
          <cell r="A199" t="str">
            <v>БОНУС СОЧНЫЕ сос п/о мгс 1*6_UZ (6088)  ОСТАНКИНО</v>
          </cell>
          <cell r="D199">
            <v>41.686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231</v>
          </cell>
        </row>
        <row r="201">
          <cell r="A201" t="str">
            <v>БОНУС_283  Сосиски Сочинки, ВЕС, ТМ Стародворье ПОКОМ</v>
          </cell>
          <cell r="D201">
            <v>73.453999999999994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47.658999999999999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94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100</v>
          </cell>
        </row>
        <row r="205">
          <cell r="A205" t="str">
            <v>БОНУС_Пельмени Бульмени с говядиной и свининой Горячая штучка 0,43  ПОКОМ</v>
          </cell>
          <cell r="D205">
            <v>63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107</v>
          </cell>
        </row>
        <row r="207">
          <cell r="A207" t="str">
            <v>БОНУС_Сервелат Фирменый в/к 0,10 кг.шт. нарезка (лоток с ср.защ.атм.)  СПК</v>
          </cell>
          <cell r="D207">
            <v>30</v>
          </cell>
        </row>
        <row r="208">
          <cell r="A208" t="str">
            <v>Бутербродная вареная 0,47 кг шт.  СПК</v>
          </cell>
          <cell r="D208">
            <v>12</v>
          </cell>
        </row>
        <row r="209">
          <cell r="A209" t="str">
            <v>Вацлавская вареная ВЕС СПК</v>
          </cell>
          <cell r="D209">
            <v>2.3780000000000001</v>
          </cell>
        </row>
        <row r="210">
          <cell r="A210" t="str">
            <v>Вацлавская п/к (черева) 390 гр.шт. термоус.пак  СПК</v>
          </cell>
          <cell r="D210">
            <v>9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77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183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302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38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10</v>
          </cell>
        </row>
        <row r="216">
          <cell r="A216" t="str">
            <v>Дельгаро с/в "Эликатессе" 140 гр.шт.  СПК</v>
          </cell>
          <cell r="D216">
            <v>3</v>
          </cell>
        </row>
        <row r="217">
          <cell r="A217" t="str">
            <v>Деревенская рубленая вареная 350 гр.шт. термоус. пак.  СПК</v>
          </cell>
          <cell r="D217">
            <v>2</v>
          </cell>
        </row>
        <row r="218">
          <cell r="A218" t="str">
            <v>Докторская вареная в/с 0,47 кг шт.  СПК</v>
          </cell>
          <cell r="D218">
            <v>10</v>
          </cell>
        </row>
        <row r="219">
          <cell r="A219" t="str">
            <v>Докторская вареная термоус.пак. "Высокий вкус"  СПК</v>
          </cell>
          <cell r="D219">
            <v>7.6459999999999999</v>
          </cell>
        </row>
        <row r="220">
          <cell r="A220" t="str">
            <v>Жар-боллы с курочкой и сыром, ВЕС ТМ Зареченские  ПОКОМ</v>
          </cell>
          <cell r="D220">
            <v>42</v>
          </cell>
        </row>
        <row r="221">
          <cell r="A221" t="str">
            <v>Жар-ладушки с мясом ТМ Зареченские ВЕС ПОКОМ</v>
          </cell>
          <cell r="D221">
            <v>65.2</v>
          </cell>
        </row>
        <row r="222">
          <cell r="A222" t="str">
            <v>Жар-ладушки с мясом, картофелем и грибами ВЕС ТМ Зареченские  ПОКОМ</v>
          </cell>
          <cell r="D222">
            <v>11.1</v>
          </cell>
        </row>
        <row r="223">
          <cell r="A223" t="str">
            <v>Жар-ладушки с яблоком и грушей ТМ Зареченские ВЕС ПОКОМ</v>
          </cell>
          <cell r="D223">
            <v>14.8</v>
          </cell>
        </row>
        <row r="224">
          <cell r="A224" t="str">
            <v>ЖАР-мени ВЕС ТМ Зареченские  ПОКОМ</v>
          </cell>
          <cell r="D224">
            <v>42.5</v>
          </cell>
        </row>
        <row r="225">
          <cell r="A225" t="str">
            <v>Карбонад Юбилейный 0,13кг нар.д/ф шт. СПК</v>
          </cell>
          <cell r="D225">
            <v>8</v>
          </cell>
        </row>
        <row r="226">
          <cell r="A226" t="str">
            <v>Классика с/к 235 гр.шт. "Высокий вкус"  СПК</v>
          </cell>
          <cell r="D226">
            <v>18</v>
          </cell>
        </row>
        <row r="227">
          <cell r="A227" t="str">
            <v>Классическая с/к "Сибирский стандарт" 560 гр.шт.  СПК</v>
          </cell>
          <cell r="D227">
            <v>828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125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85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48</v>
          </cell>
        </row>
        <row r="231">
          <cell r="A231" t="str">
            <v>Коньячная с/к 0,10 кг.шт. нарезка (лоток с ср.зад.атм.) "Высокий вкус"  СПК</v>
          </cell>
          <cell r="D231">
            <v>3</v>
          </cell>
        </row>
        <row r="232">
          <cell r="A232" t="str">
            <v>Краковская п/к (черева) 390 гр.шт. термоус.пак. СПК</v>
          </cell>
          <cell r="D232">
            <v>3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105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87</v>
          </cell>
        </row>
        <row r="235">
          <cell r="A235" t="str">
            <v>Ла Фаворте с/в "Эликатессе" 140 гр.шт.  СПК</v>
          </cell>
          <cell r="D235">
            <v>5</v>
          </cell>
        </row>
        <row r="236">
          <cell r="A236" t="str">
            <v>Ливерная Печеночная "Просто выгодно" 0,3 кг.шт.  СПК</v>
          </cell>
          <cell r="D236">
            <v>35</v>
          </cell>
        </row>
        <row r="237">
          <cell r="A237" t="str">
            <v>Любительская вареная термоус.пак. "Высокий вкус"  СПК</v>
          </cell>
          <cell r="D237">
            <v>9.2870000000000008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12.6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51.8</v>
          </cell>
        </row>
        <row r="240">
          <cell r="A240" t="str">
            <v>Мусульманская п/к "Просто выгодно" термофор.пак.  СПК</v>
          </cell>
          <cell r="D240">
            <v>7.47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304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203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253</v>
          </cell>
        </row>
        <row r="244">
          <cell r="A244" t="str">
            <v>Наггетсы с куриным филе и сыром ТМ Вязанка 0,25 кг ПОКОМ</v>
          </cell>
          <cell r="D244">
            <v>148</v>
          </cell>
        </row>
        <row r="245">
          <cell r="A245" t="str">
            <v>Наггетсы Хрустящие ТМ Зареченские. ВЕС ПОКОМ</v>
          </cell>
          <cell r="D245">
            <v>96</v>
          </cell>
        </row>
        <row r="246">
          <cell r="A246" t="str">
            <v>Новосибирская с/к 0,10 кг.шт. нарезка (лоток с ср.защ.атм.) "Высокий вкус"  СПК</v>
          </cell>
          <cell r="D246">
            <v>5</v>
          </cell>
        </row>
        <row r="247">
          <cell r="A247" t="str">
            <v>Оригинальная с перцем с/к  СПК</v>
          </cell>
          <cell r="D247">
            <v>34.548999999999999</v>
          </cell>
        </row>
        <row r="248">
          <cell r="A248" t="str">
            <v>Оригинальная с перцем с/к "Сибирский стандарт" 560 гр.шт.  СПК</v>
          </cell>
          <cell r="D248">
            <v>900</v>
          </cell>
        </row>
        <row r="249">
          <cell r="A249" t="str">
            <v>Особая вареная  СПК</v>
          </cell>
          <cell r="D249">
            <v>4.8380000000000001</v>
          </cell>
        </row>
        <row r="250">
          <cell r="A250" t="str">
            <v>Пекантино с/в "Эликатессе" 0,10 кг.шт. нарезка (лоток с.ср.защ.атм.)  СПК</v>
          </cell>
          <cell r="D250">
            <v>2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18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43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31</v>
          </cell>
        </row>
        <row r="254">
          <cell r="A254" t="str">
            <v>Пельмени Бигбули с мясом, Горячая штучка 0,43кг  ПОКОМ</v>
          </cell>
          <cell r="D254">
            <v>53</v>
          </cell>
        </row>
        <row r="255">
          <cell r="A255" t="str">
            <v>Пельмени Бигбули с мясом, Горячая штучка 0,9кг  ПОКОМ</v>
          </cell>
          <cell r="D255">
            <v>93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66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49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8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321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280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325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355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270</v>
          </cell>
        </row>
        <row r="264">
          <cell r="A264" t="str">
            <v>Пельмени Левантские ТМ Особый рецепт 0,8 кг  ПОКОМ</v>
          </cell>
          <cell r="D264">
            <v>4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43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242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86</v>
          </cell>
        </row>
        <row r="268">
          <cell r="A268" t="str">
            <v>Пельмени Отборные с говядиной и свининой 0,43 кг ТМ Стародворье ТС Медвежье ушко</v>
          </cell>
          <cell r="D268">
            <v>8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135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192</v>
          </cell>
        </row>
        <row r="271">
          <cell r="A271" t="str">
            <v>Пельмени Сочные сфера 0,9 кг ТМ Стародворье ПОКОМ</v>
          </cell>
          <cell r="D271">
            <v>23</v>
          </cell>
        </row>
        <row r="272">
          <cell r="A272" t="str">
            <v>Пипперони с/к "Эликатессе" 0,10 кг.шт.  СПК</v>
          </cell>
          <cell r="D272">
            <v>1</v>
          </cell>
        </row>
        <row r="273">
          <cell r="A273" t="str">
            <v>По-Австрийски с/к 260 гр.шт. "Высокий вкус"  СПК</v>
          </cell>
          <cell r="D273">
            <v>5</v>
          </cell>
        </row>
        <row r="274">
          <cell r="A274" t="str">
            <v>Салями Трюфель с/в "Эликатессе" 0,16 кг.шт.  СПК</v>
          </cell>
          <cell r="D274">
            <v>16</v>
          </cell>
        </row>
        <row r="275">
          <cell r="A275" t="str">
            <v>Салями Финская с/к 235 гр.шт. "Высокий вкус"  СПК</v>
          </cell>
          <cell r="D275">
            <v>5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15.576000000000001</v>
          </cell>
        </row>
        <row r="277">
          <cell r="A277" t="str">
            <v>Сардельки из свинины (черева) ( в ср.защ.атм) "Высокий вкус"  СПК</v>
          </cell>
          <cell r="D277">
            <v>10.853999999999999</v>
          </cell>
        </row>
        <row r="278">
          <cell r="A278" t="str">
            <v>Семейная с чесночком вареная (СПК+СКМ)  СПК</v>
          </cell>
          <cell r="D278">
            <v>87.79</v>
          </cell>
        </row>
        <row r="279">
          <cell r="A279" t="str">
            <v>Семейная с чесночком Экстра вареная  СПК</v>
          </cell>
          <cell r="D279">
            <v>13.986000000000001</v>
          </cell>
        </row>
        <row r="280">
          <cell r="A280" t="str">
            <v>Семейная с чесночком Экстра вареная 0,5 кг.шт.  СПК</v>
          </cell>
          <cell r="D280">
            <v>5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9</v>
          </cell>
        </row>
        <row r="282">
          <cell r="A282" t="str">
            <v>Сервелат Финский в/к 0,38 кг.шт. термофор.пак.  СПК</v>
          </cell>
          <cell r="D282">
            <v>12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16</v>
          </cell>
        </row>
        <row r="284">
          <cell r="A284" t="str">
            <v>Сибирская особая с/к 0,235 кг шт.  СПК</v>
          </cell>
          <cell r="D284">
            <v>38</v>
          </cell>
        </row>
        <row r="285">
          <cell r="A285" t="str">
            <v>Славянская п/к 0,38 кг шт.термофор.пак.  СПК</v>
          </cell>
          <cell r="D285">
            <v>2</v>
          </cell>
        </row>
        <row r="286">
          <cell r="A286" t="str">
            <v>Смак-мени с картофелем и сочной грудинкой ТМ Зареченские ПОКОМ</v>
          </cell>
          <cell r="D286">
            <v>15</v>
          </cell>
        </row>
        <row r="287">
          <cell r="A287" t="str">
            <v>Смак-мени с мясом ТМ Зареченские ПОКОМ</v>
          </cell>
          <cell r="D287">
            <v>12</v>
          </cell>
        </row>
        <row r="288">
          <cell r="A288" t="str">
            <v>Смаколадьи с яблоком и грушей ТМ Зареченские,0,9 кг ПОКОМ</v>
          </cell>
          <cell r="D288">
            <v>14</v>
          </cell>
        </row>
        <row r="289">
          <cell r="A289" t="str">
            <v>Сосиски "Баварские" 0,36 кг.шт. вак.упак.  СПК</v>
          </cell>
          <cell r="D289">
            <v>15</v>
          </cell>
        </row>
        <row r="290">
          <cell r="A290" t="str">
            <v>Сосиски "БОЛЬШАЯ сосиска" "Сибирский стандарт" (лоток с ср.защ.атм.)  СПК</v>
          </cell>
          <cell r="D290">
            <v>69.44</v>
          </cell>
        </row>
        <row r="291">
          <cell r="A291" t="str">
            <v>Сосиски "Молочные" 0,36 кг.шт. вак.упак.  СПК</v>
          </cell>
          <cell r="D291">
            <v>15</v>
          </cell>
        </row>
        <row r="292">
          <cell r="A292" t="str">
            <v>Сосиски Классические (в ср.защ.атм.) СПК</v>
          </cell>
          <cell r="D292">
            <v>12.499000000000001</v>
          </cell>
        </row>
        <row r="293">
          <cell r="A293" t="str">
            <v>Сосиски Мусульманские "Просто выгодно" (в ср.защ.атм.)  СПК</v>
          </cell>
          <cell r="D293">
            <v>20.074999999999999</v>
          </cell>
        </row>
        <row r="294">
          <cell r="A294" t="str">
            <v>Сочный мегачебурек ТМ Зареченские ВЕС ПОКОМ</v>
          </cell>
          <cell r="D294">
            <v>2.2400000000000002</v>
          </cell>
        </row>
        <row r="295">
          <cell r="A295" t="str">
            <v>Торо Неро с/в "Эликатессе" 140 гр.шт.  СПК</v>
          </cell>
          <cell r="D295">
            <v>6</v>
          </cell>
        </row>
        <row r="296">
          <cell r="A296" t="str">
            <v>Уши свиные копченые к пиву 0,15кг нар. д/ф шт.  СПК</v>
          </cell>
          <cell r="D296">
            <v>16</v>
          </cell>
        </row>
        <row r="297">
          <cell r="A297" t="str">
            <v>Фестивальная пора с/к 100 гр.шт.нар. (лоток с ср.защ.атм.)  СПК</v>
          </cell>
          <cell r="D297">
            <v>47</v>
          </cell>
        </row>
        <row r="298">
          <cell r="A298" t="str">
            <v>Фестивальная пора с/к 235 гр.шт.  СПК</v>
          </cell>
          <cell r="D298">
            <v>57</v>
          </cell>
        </row>
        <row r="299">
          <cell r="A299" t="str">
            <v>Фестивальная с/к ВЕС   СПК</v>
          </cell>
          <cell r="D299">
            <v>2.407</v>
          </cell>
        </row>
        <row r="300">
          <cell r="A300" t="str">
            <v>Фрай-пицца с ветчиной и грибами 3,0 кг ТМ Зареченские ТС Зареченские продукты. ВЕС ПОКОМ</v>
          </cell>
          <cell r="D300">
            <v>3</v>
          </cell>
        </row>
        <row r="301">
          <cell r="A301" t="str">
            <v>Фуэт с/в "Эликатессе" 160 гр.шт.  СПК</v>
          </cell>
          <cell r="D301">
            <v>6</v>
          </cell>
        </row>
        <row r="302">
          <cell r="A302" t="str">
            <v>Хинкали Классические ТМ Зареченские ВЕС ПОКОМ</v>
          </cell>
          <cell r="D302">
            <v>25</v>
          </cell>
        </row>
        <row r="303">
          <cell r="A303" t="str">
            <v>Хотстеры ТМ Горячая штучка ТС Хотстеры 0,25 кг зам  ПОКОМ</v>
          </cell>
          <cell r="D303">
            <v>204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39</v>
          </cell>
        </row>
        <row r="305">
          <cell r="A305" t="str">
            <v>Хрустящие крылышки ТМ Горячая штучка 0,3 кг зам  ПОКОМ</v>
          </cell>
          <cell r="D305">
            <v>36</v>
          </cell>
        </row>
        <row r="306">
          <cell r="A306" t="str">
            <v>Хрустящие крылышки ТМ Зареченские ТС Зареченские продукты. ВЕС ПОКОМ</v>
          </cell>
          <cell r="D306">
            <v>1.8</v>
          </cell>
        </row>
        <row r="307">
          <cell r="A307" t="str">
            <v>Чебупай сочное яблоко ТМ Горячая штучка 0,2 кг зам.  ПОКОМ</v>
          </cell>
          <cell r="D307">
            <v>28</v>
          </cell>
        </row>
        <row r="308">
          <cell r="A308" t="str">
            <v>Чебупай спелая вишня ТМ Горячая штучка 0,2 кг зам.  ПОКОМ</v>
          </cell>
          <cell r="D308">
            <v>19</v>
          </cell>
        </row>
        <row r="309">
          <cell r="A309" t="str">
            <v>Чебупели Курочка гриль ТМ Горячая штучка, 0,3 кг зам  ПОКОМ</v>
          </cell>
          <cell r="D309">
            <v>27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300</v>
          </cell>
        </row>
        <row r="311">
          <cell r="A311" t="str">
            <v>Чебупицца Пепперони ТМ Горячая штучка ТС Чебупицца 0.25кг зам  ПОКОМ</v>
          </cell>
          <cell r="D311">
            <v>292</v>
          </cell>
        </row>
        <row r="312">
          <cell r="A312" t="str">
            <v>Чебуреки сочные ВЕС ТМ Зареченские  ПОКОМ</v>
          </cell>
          <cell r="D312">
            <v>140</v>
          </cell>
        </row>
        <row r="313">
          <cell r="A313" t="str">
            <v>Шпикачки Русские (черева) (в ср.защ.атм.) "Высокий вкус"  СПК</v>
          </cell>
          <cell r="D313">
            <v>21.885999999999999</v>
          </cell>
        </row>
        <row r="314">
          <cell r="A314" t="str">
            <v>Эликапреза с/в "Эликатессе" 0,10 кг.шт. нарезка (лоток с ср.защ.атм.)  СПК</v>
          </cell>
          <cell r="D314">
            <v>22</v>
          </cell>
        </row>
        <row r="315">
          <cell r="A315" t="str">
            <v>Юбилейная с/к 0,10 кг.шт. нарезка (лоток с ср.защ.атм.)  СПК</v>
          </cell>
          <cell r="D315">
            <v>19</v>
          </cell>
        </row>
        <row r="316">
          <cell r="A316" t="str">
            <v>Юбилейная с/к 0,235 кг.шт.  СПК</v>
          </cell>
          <cell r="D316">
            <v>100</v>
          </cell>
        </row>
        <row r="317">
          <cell r="A317" t="str">
            <v>Итого</v>
          </cell>
          <cell r="D317">
            <v>36937.692000000003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1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40" sqref="T40"/>
    </sheetView>
  </sheetViews>
  <sheetFormatPr defaultColWidth="10.5" defaultRowHeight="11.45" customHeight="1" outlineLevelRow="1" x14ac:dyDescent="0.2"/>
  <cols>
    <col min="1" max="1" width="50.1640625" style="1" customWidth="1"/>
    <col min="2" max="2" width="3.6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8" width="0.83203125" style="5" customWidth="1"/>
    <col min="19" max="20" width="6.6640625" style="5" bestFit="1" customWidth="1"/>
    <col min="21" max="21" width="5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7.83203125" style="5" customWidth="1"/>
    <col min="32" max="33" width="2.1640625" style="5" customWidth="1"/>
    <col min="34" max="35" width="1.3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T3" s="1" t="s">
        <v>122</v>
      </c>
      <c r="AE3" s="1" t="s">
        <v>121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  <c r="AF4" s="13" t="s">
        <v>107</v>
      </c>
      <c r="AG4" s="13" t="s">
        <v>107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108</v>
      </c>
      <c r="L5" s="5" t="s">
        <v>109</v>
      </c>
      <c r="M5" s="5" t="s">
        <v>111</v>
      </c>
      <c r="N5" s="5" t="s">
        <v>110</v>
      </c>
      <c r="T5" s="5" t="s">
        <v>112</v>
      </c>
      <c r="Y5" s="17" t="s">
        <v>113</v>
      </c>
      <c r="Z5" s="17" t="s">
        <v>114</v>
      </c>
      <c r="AA5" s="17" t="s">
        <v>115</v>
      </c>
      <c r="AB5" s="17" t="s">
        <v>108</v>
      </c>
      <c r="AE5" s="17" t="s">
        <v>112</v>
      </c>
    </row>
    <row r="6" spans="1:35" ht="11.1" customHeight="1" x14ac:dyDescent="0.2">
      <c r="A6" s="6"/>
      <c r="B6" s="6"/>
      <c r="C6" s="3"/>
      <c r="D6" s="3"/>
      <c r="E6" s="9">
        <f>SUM(E7:E103)</f>
        <v>76862.138999999996</v>
      </c>
      <c r="F6" s="9">
        <f>SUM(F7:F103)</f>
        <v>41612.186000000002</v>
      </c>
      <c r="I6" s="9">
        <f>SUM(I7:I103)</f>
        <v>79091.616999999998</v>
      </c>
      <c r="J6" s="9">
        <f t="shared" ref="J6:T6" si="0">SUM(J7:J103)</f>
        <v>-2229.4780000000005</v>
      </c>
      <c r="K6" s="9">
        <f t="shared" si="0"/>
        <v>10150</v>
      </c>
      <c r="L6" s="9">
        <f t="shared" si="0"/>
        <v>10930</v>
      </c>
      <c r="M6" s="9">
        <f t="shared" si="0"/>
        <v>35420</v>
      </c>
      <c r="N6" s="9">
        <f t="shared" si="0"/>
        <v>10070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15372.427800000003</v>
      </c>
      <c r="T6" s="9">
        <f t="shared" si="0"/>
        <v>5420</v>
      </c>
      <c r="W6" s="9">
        <f t="shared" ref="W6" si="1">SUM(W7:W103)</f>
        <v>0</v>
      </c>
      <c r="X6" s="9">
        <f t="shared" ref="X6" si="2">SUM(X7:X103)</f>
        <v>0</v>
      </c>
      <c r="Y6" s="9">
        <f t="shared" ref="Y6" si="3">SUM(Y7:Y103)</f>
        <v>11293.444799999999</v>
      </c>
      <c r="Z6" s="9">
        <f t="shared" ref="Z6" si="4">SUM(Z7:Z103)</f>
        <v>14337.400000000003</v>
      </c>
      <c r="AA6" s="9">
        <f t="shared" ref="AA6" si="5">SUM(AA7:AA103)</f>
        <v>14386.484400000003</v>
      </c>
      <c r="AB6" s="9">
        <f t="shared" ref="AB6" si="6">SUM(AB7:AB103)</f>
        <v>10391.022999999999</v>
      </c>
      <c r="AE6" s="9">
        <f t="shared" ref="AE6" si="7">SUM(AE7:AE103)</f>
        <v>2300.3999999999996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164</v>
      </c>
      <c r="D7" s="8">
        <v>240</v>
      </c>
      <c r="E7" s="8">
        <v>233</v>
      </c>
      <c r="F7" s="8">
        <v>122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241</v>
      </c>
      <c r="J7" s="14">
        <f>E7-I7</f>
        <v>-8</v>
      </c>
      <c r="K7" s="14">
        <f>VLOOKUP(A:A,[1]TDSheet!$A:$L,12,0)</f>
        <v>0</v>
      </c>
      <c r="L7" s="14">
        <f>VLOOKUP(A:A,[1]TDSheet!$A:$M,13,0)</f>
        <v>40</v>
      </c>
      <c r="M7" s="14">
        <f>VLOOKUP(A:A,[1]TDSheet!$A:$R,18,0)</f>
        <v>80</v>
      </c>
      <c r="N7" s="14">
        <f>VLOOKUP(A:A,[1]TDSheet!$A:$T,20,0)</f>
        <v>0</v>
      </c>
      <c r="O7" s="14"/>
      <c r="P7" s="14"/>
      <c r="Q7" s="14"/>
      <c r="R7" s="14"/>
      <c r="S7" s="14">
        <f>E7/5</f>
        <v>46.6</v>
      </c>
      <c r="T7" s="15">
        <v>80</v>
      </c>
      <c r="U7" s="16">
        <f>(F7+K7+L7+M7+N7+T7)/S7</f>
        <v>6.9098712446351929</v>
      </c>
      <c r="V7" s="14">
        <f>F7/S7</f>
        <v>2.6180257510729614</v>
      </c>
      <c r="W7" s="14"/>
      <c r="X7" s="14"/>
      <c r="Y7" s="14">
        <f>VLOOKUP(A:A,[1]TDSheet!$A:$Y,25,0)</f>
        <v>45.4</v>
      </c>
      <c r="Z7" s="14">
        <f>VLOOKUP(A:A,[1]TDSheet!$A:$Z,26,0)</f>
        <v>55.6</v>
      </c>
      <c r="AA7" s="14">
        <f>VLOOKUP(A:A,[1]TDSheet!$A:$AA,27,0)</f>
        <v>38.200000000000003</v>
      </c>
      <c r="AB7" s="14">
        <f>VLOOKUP(A:A,[3]TDSheet!$A:$D,4,0)</f>
        <v>55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32</v>
      </c>
      <c r="AF7" s="14"/>
      <c r="AG7" s="14"/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82.295000000000002</v>
      </c>
      <c r="D8" s="8">
        <v>209.892</v>
      </c>
      <c r="E8" s="8">
        <v>148.988</v>
      </c>
      <c r="F8" s="8">
        <v>72.409000000000006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153.19999999999999</v>
      </c>
      <c r="J8" s="14">
        <f t="shared" ref="J8:J71" si="8">E8-I8</f>
        <v>-4.2119999999999891</v>
      </c>
      <c r="K8" s="14">
        <f>VLOOKUP(A:A,[1]TDSheet!$A:$L,12,0)</f>
        <v>20</v>
      </c>
      <c r="L8" s="14">
        <f>VLOOKUP(A:A,[1]TDSheet!$A:$M,13,0)</f>
        <v>20</v>
      </c>
      <c r="M8" s="14">
        <f>VLOOKUP(A:A,[1]TDSheet!$A:$R,18,0)</f>
        <v>80</v>
      </c>
      <c r="N8" s="14">
        <f>VLOOKUP(A:A,[1]TDSheet!$A:$T,20,0)</f>
        <v>20</v>
      </c>
      <c r="O8" s="14"/>
      <c r="P8" s="14"/>
      <c r="Q8" s="14"/>
      <c r="R8" s="14"/>
      <c r="S8" s="14">
        <f t="shared" ref="S8:S71" si="9">E8/5</f>
        <v>29.797599999999999</v>
      </c>
      <c r="T8" s="15"/>
      <c r="U8" s="16">
        <f t="shared" ref="U8:U71" si="10">(F8+K8+L8+M8+N8+T8)/S8</f>
        <v>7.1283928907026066</v>
      </c>
      <c r="V8" s="14">
        <f t="shared" ref="V8:V71" si="11">F8/S8</f>
        <v>2.4300279217118161</v>
      </c>
      <c r="W8" s="14"/>
      <c r="X8" s="14"/>
      <c r="Y8" s="14">
        <f>VLOOKUP(A:A,[1]TDSheet!$A:$Y,25,0)</f>
        <v>27.676200000000001</v>
      </c>
      <c r="Z8" s="14">
        <f>VLOOKUP(A:A,[1]TDSheet!$A:$Z,26,0)</f>
        <v>32.200000000000003</v>
      </c>
      <c r="AA8" s="14">
        <f>VLOOKUP(A:A,[1]TDSheet!$A:$AA,27,0)</f>
        <v>26.698399999999999</v>
      </c>
      <c r="AB8" s="14">
        <f>VLOOKUP(A:A,[3]TDSheet!$A:$D,4,0)</f>
        <v>28.478999999999999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2">T8*G8</f>
        <v>0</v>
      </c>
      <c r="AF8" s="14"/>
      <c r="AG8" s="14"/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848.81100000000004</v>
      </c>
      <c r="D9" s="8">
        <v>1634.6579999999999</v>
      </c>
      <c r="E9" s="8">
        <v>1625.8389999999999</v>
      </c>
      <c r="F9" s="8">
        <v>839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1609.5</v>
      </c>
      <c r="J9" s="14">
        <f t="shared" si="8"/>
        <v>16.338999999999942</v>
      </c>
      <c r="K9" s="14">
        <f>VLOOKUP(A:A,[1]TDSheet!$A:$L,12,0)</f>
        <v>200</v>
      </c>
      <c r="L9" s="14">
        <f>VLOOKUP(A:A,[1]TDSheet!$A:$M,13,0)</f>
        <v>200</v>
      </c>
      <c r="M9" s="14">
        <f>VLOOKUP(A:A,[1]TDSheet!$A:$R,18,0)</f>
        <v>650</v>
      </c>
      <c r="N9" s="19">
        <v>450</v>
      </c>
      <c r="O9" s="14"/>
      <c r="P9" s="14"/>
      <c r="Q9" s="14"/>
      <c r="R9" s="14"/>
      <c r="S9" s="14">
        <f t="shared" si="9"/>
        <v>325.1678</v>
      </c>
      <c r="T9" s="15"/>
      <c r="U9" s="16">
        <f t="shared" si="10"/>
        <v>7.1932091676974164</v>
      </c>
      <c r="V9" s="14">
        <f t="shared" si="11"/>
        <v>2.5802062811877438</v>
      </c>
      <c r="W9" s="14"/>
      <c r="X9" s="14"/>
      <c r="Y9" s="14">
        <f>VLOOKUP(A:A,[1]TDSheet!$A:$Y,25,0)</f>
        <v>239.4042</v>
      </c>
      <c r="Z9" s="14">
        <f>VLOOKUP(A:A,[1]TDSheet!$A:$Z,26,0)</f>
        <v>283.2</v>
      </c>
      <c r="AA9" s="14">
        <f>VLOOKUP(A:A,[1]TDSheet!$A:$AA,27,0)</f>
        <v>321.03000000000003</v>
      </c>
      <c r="AB9" s="14">
        <f>VLOOKUP(A:A,[3]TDSheet!$A:$D,4,0)</f>
        <v>230.54300000000001</v>
      </c>
      <c r="AC9" s="20" t="s">
        <v>116</v>
      </c>
      <c r="AD9" s="14">
        <f>VLOOKUP(A:A,[1]TDSheet!$A:$AD,30,0)</f>
        <v>0</v>
      </c>
      <c r="AE9" s="14">
        <f t="shared" si="12"/>
        <v>0</v>
      </c>
      <c r="AF9" s="14"/>
      <c r="AG9" s="14"/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1704.133</v>
      </c>
      <c r="D10" s="8">
        <v>1234.383</v>
      </c>
      <c r="E10" s="8">
        <v>1972.518</v>
      </c>
      <c r="F10" s="8">
        <v>944.46199999999999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1933.78</v>
      </c>
      <c r="J10" s="14">
        <f t="shared" si="8"/>
        <v>38.738000000000056</v>
      </c>
      <c r="K10" s="14">
        <f>VLOOKUP(A:A,[1]TDSheet!$A:$L,12,0)</f>
        <v>300</v>
      </c>
      <c r="L10" s="14">
        <f>VLOOKUP(A:A,[1]TDSheet!$A:$M,13,0)</f>
        <v>150</v>
      </c>
      <c r="M10" s="14">
        <f>VLOOKUP(A:A,[1]TDSheet!$A:$R,18,0)</f>
        <v>1200</v>
      </c>
      <c r="N10" s="19">
        <v>500</v>
      </c>
      <c r="O10" s="14"/>
      <c r="P10" s="14"/>
      <c r="Q10" s="14"/>
      <c r="R10" s="14"/>
      <c r="S10" s="14">
        <f t="shared" si="9"/>
        <v>394.50360000000001</v>
      </c>
      <c r="T10" s="15"/>
      <c r="U10" s="16">
        <f t="shared" si="10"/>
        <v>7.8439385597495184</v>
      </c>
      <c r="V10" s="14">
        <f t="shared" si="11"/>
        <v>2.3940516639138401</v>
      </c>
      <c r="W10" s="14"/>
      <c r="X10" s="14"/>
      <c r="Y10" s="14">
        <f>VLOOKUP(A:A,[1]TDSheet!$A:$Y,25,0)</f>
        <v>314.07579999999996</v>
      </c>
      <c r="Z10" s="14">
        <f>VLOOKUP(A:A,[1]TDSheet!$A:$Z,26,0)</f>
        <v>373.4</v>
      </c>
      <c r="AA10" s="14">
        <f>VLOOKUP(A:A,[1]TDSheet!$A:$AA,27,0)</f>
        <v>356.95680000000004</v>
      </c>
      <c r="AB10" s="14">
        <f>VLOOKUP(A:A,[3]TDSheet!$A:$D,4,0)</f>
        <v>273.60399999999998</v>
      </c>
      <c r="AC10" s="20" t="s">
        <v>117</v>
      </c>
      <c r="AD10" s="14">
        <f>VLOOKUP(A:A,[1]TDSheet!$A:$AD,30,0)</f>
        <v>0</v>
      </c>
      <c r="AE10" s="14">
        <f t="shared" si="12"/>
        <v>0</v>
      </c>
      <c r="AF10" s="14"/>
      <c r="AG10" s="14"/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73.263000000000005</v>
      </c>
      <c r="D11" s="8">
        <v>22.614000000000001</v>
      </c>
      <c r="E11" s="8">
        <v>32.799999999999997</v>
      </c>
      <c r="F11" s="8">
        <v>42.003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31.1</v>
      </c>
      <c r="J11" s="14">
        <f t="shared" si="8"/>
        <v>1.6999999999999957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VLOOKUP(A:A,[1]TDSheet!$A:$R,18,0)</f>
        <v>0</v>
      </c>
      <c r="N11" s="14">
        <f>VLOOKUP(A:A,[1]TDSheet!$A:$T,20,0)</f>
        <v>0</v>
      </c>
      <c r="O11" s="14"/>
      <c r="P11" s="14"/>
      <c r="Q11" s="14"/>
      <c r="R11" s="14"/>
      <c r="S11" s="14">
        <f t="shared" si="9"/>
        <v>6.56</v>
      </c>
      <c r="T11" s="15">
        <v>30</v>
      </c>
      <c r="U11" s="16">
        <f t="shared" si="10"/>
        <v>10.976067073170732</v>
      </c>
      <c r="V11" s="14">
        <f t="shared" si="11"/>
        <v>6.402896341463415</v>
      </c>
      <c r="W11" s="14"/>
      <c r="X11" s="14"/>
      <c r="Y11" s="14">
        <f>VLOOKUP(A:A,[1]TDSheet!$A:$Y,25,0)</f>
        <v>6.2476000000000003</v>
      </c>
      <c r="Z11" s="14">
        <f>VLOOKUP(A:A,[1]TDSheet!$A:$Z,26,0)</f>
        <v>5.6</v>
      </c>
      <c r="AA11" s="14">
        <f>VLOOKUP(A:A,[1]TDSheet!$A:$AA,27,0)</f>
        <v>4.0229999999999997</v>
      </c>
      <c r="AB11" s="14">
        <f>VLOOKUP(A:A,[3]TDSheet!$A:$D,4,0)</f>
        <v>5.117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30</v>
      </c>
      <c r="AF11" s="14"/>
      <c r="AG11" s="14"/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44.524000000000001</v>
      </c>
      <c r="D12" s="8">
        <v>194.749</v>
      </c>
      <c r="E12" s="8">
        <v>128.32599999999999</v>
      </c>
      <c r="F12" s="8">
        <v>98.819000000000003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131.35</v>
      </c>
      <c r="J12" s="14">
        <f t="shared" si="8"/>
        <v>-3.0240000000000009</v>
      </c>
      <c r="K12" s="14">
        <f>VLOOKUP(A:A,[1]TDSheet!$A:$L,12,0)</f>
        <v>0</v>
      </c>
      <c r="L12" s="14">
        <f>VLOOKUP(A:A,[1]TDSheet!$A:$M,13,0)</f>
        <v>20</v>
      </c>
      <c r="M12" s="14">
        <f>VLOOKUP(A:A,[1]TDSheet!$A:$R,18,0)</f>
        <v>40</v>
      </c>
      <c r="N12" s="14">
        <f>VLOOKUP(A:A,[1]TDSheet!$A:$T,20,0)</f>
        <v>0</v>
      </c>
      <c r="O12" s="14"/>
      <c r="P12" s="14"/>
      <c r="Q12" s="14"/>
      <c r="R12" s="14"/>
      <c r="S12" s="14">
        <f t="shared" si="9"/>
        <v>25.665199999999999</v>
      </c>
      <c r="T12" s="15">
        <v>20</v>
      </c>
      <c r="U12" s="16">
        <f t="shared" si="10"/>
        <v>6.9673721615261144</v>
      </c>
      <c r="V12" s="14">
        <f t="shared" si="11"/>
        <v>3.8503109268581586</v>
      </c>
      <c r="W12" s="14"/>
      <c r="X12" s="14"/>
      <c r="Y12" s="14">
        <f>VLOOKUP(A:A,[1]TDSheet!$A:$Y,25,0)</f>
        <v>21.0242</v>
      </c>
      <c r="Z12" s="14">
        <f>VLOOKUP(A:A,[1]TDSheet!$A:$Z,26,0)</f>
        <v>24.6</v>
      </c>
      <c r="AA12" s="14">
        <f>VLOOKUP(A:A,[1]TDSheet!$A:$AA,27,0)</f>
        <v>25.1554</v>
      </c>
      <c r="AB12" s="14">
        <f>VLOOKUP(A:A,[3]TDSheet!$A:$D,4,0)</f>
        <v>24.31</v>
      </c>
      <c r="AC12" s="14">
        <f>VLOOKUP(A:A,[1]TDSheet!$A:$AC,29,0)</f>
        <v>0</v>
      </c>
      <c r="AD12" s="14">
        <f>VLOOKUP(A:A,[1]TDSheet!$A:$AD,30,0)</f>
        <v>0</v>
      </c>
      <c r="AE12" s="14">
        <f t="shared" si="12"/>
        <v>20</v>
      </c>
      <c r="AF12" s="14"/>
      <c r="AG12" s="14"/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366.77199999999999</v>
      </c>
      <c r="D13" s="8">
        <v>408.38900000000001</v>
      </c>
      <c r="E13" s="8">
        <v>446.06</v>
      </c>
      <c r="F13" s="8">
        <v>322.30500000000001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431.35</v>
      </c>
      <c r="J13" s="14">
        <f t="shared" si="8"/>
        <v>14.70999999999998</v>
      </c>
      <c r="K13" s="14">
        <f>VLOOKUP(A:A,[1]TDSheet!$A:$L,12,0)</f>
        <v>50</v>
      </c>
      <c r="L13" s="14">
        <f>VLOOKUP(A:A,[1]TDSheet!$A:$M,13,0)</f>
        <v>100</v>
      </c>
      <c r="M13" s="14">
        <f>VLOOKUP(A:A,[1]TDSheet!$A:$R,18,0)</f>
        <v>200</v>
      </c>
      <c r="N13" s="14">
        <f>VLOOKUP(A:A,[1]TDSheet!$A:$T,20,0)</f>
        <v>100</v>
      </c>
      <c r="O13" s="14"/>
      <c r="P13" s="14"/>
      <c r="Q13" s="14"/>
      <c r="R13" s="14"/>
      <c r="S13" s="14">
        <f t="shared" si="9"/>
        <v>89.212000000000003</v>
      </c>
      <c r="T13" s="15"/>
      <c r="U13" s="16">
        <f t="shared" si="10"/>
        <v>8.65696318880868</v>
      </c>
      <c r="V13" s="14">
        <f t="shared" si="11"/>
        <v>3.6127987266287045</v>
      </c>
      <c r="W13" s="14"/>
      <c r="X13" s="14"/>
      <c r="Y13" s="14">
        <f>VLOOKUP(A:A,[1]TDSheet!$A:$Y,25,0)</f>
        <v>85.846800000000002</v>
      </c>
      <c r="Z13" s="14">
        <f>VLOOKUP(A:A,[1]TDSheet!$A:$Z,26,0)</f>
        <v>85</v>
      </c>
      <c r="AA13" s="14">
        <f>VLOOKUP(A:A,[1]TDSheet!$A:$AA,27,0)</f>
        <v>86.961800000000011</v>
      </c>
      <c r="AB13" s="14">
        <f>VLOOKUP(A:A,[3]TDSheet!$A:$D,4,0)</f>
        <v>64.903000000000006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0</v>
      </c>
      <c r="AF13" s="14"/>
      <c r="AG13" s="14"/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404</v>
      </c>
      <c r="D14" s="8">
        <v>458</v>
      </c>
      <c r="E14" s="8">
        <v>481</v>
      </c>
      <c r="F14" s="8">
        <v>367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495</v>
      </c>
      <c r="J14" s="14">
        <f t="shared" si="8"/>
        <v>-14</v>
      </c>
      <c r="K14" s="14">
        <f>VLOOKUP(A:A,[1]TDSheet!$A:$L,12,0)</f>
        <v>0</v>
      </c>
      <c r="L14" s="14">
        <f>VLOOKUP(A:A,[1]TDSheet!$A:$M,13,0)</f>
        <v>120</v>
      </c>
      <c r="M14" s="14">
        <f>VLOOKUP(A:A,[1]TDSheet!$A:$R,18,0)</f>
        <v>400</v>
      </c>
      <c r="N14" s="14">
        <f>VLOOKUP(A:A,[1]TDSheet!$A:$T,20,0)</f>
        <v>0</v>
      </c>
      <c r="O14" s="14"/>
      <c r="P14" s="14"/>
      <c r="Q14" s="14"/>
      <c r="R14" s="14"/>
      <c r="S14" s="14">
        <f t="shared" si="9"/>
        <v>96.2</v>
      </c>
      <c r="T14" s="15"/>
      <c r="U14" s="16">
        <f t="shared" si="10"/>
        <v>9.2203742203742198</v>
      </c>
      <c r="V14" s="14">
        <f t="shared" si="11"/>
        <v>3.814968814968815</v>
      </c>
      <c r="W14" s="14"/>
      <c r="X14" s="14"/>
      <c r="Y14" s="14">
        <f>VLOOKUP(A:A,[1]TDSheet!$A:$Y,25,0)</f>
        <v>80</v>
      </c>
      <c r="Z14" s="14">
        <f>VLOOKUP(A:A,[1]TDSheet!$A:$Z,26,0)</f>
        <v>91.6</v>
      </c>
      <c r="AA14" s="14">
        <f>VLOOKUP(A:A,[1]TDSheet!$A:$AA,27,0)</f>
        <v>91</v>
      </c>
      <c r="AB14" s="14">
        <f>VLOOKUP(A:A,[3]TDSheet!$A:$D,4,0)</f>
        <v>88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96.498000000000005</v>
      </c>
      <c r="D15" s="8"/>
      <c r="E15" s="8">
        <v>32.661999999999999</v>
      </c>
      <c r="F15" s="8">
        <v>63.835999999999999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33.1</v>
      </c>
      <c r="J15" s="14">
        <f t="shared" si="8"/>
        <v>-0.43800000000000239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VLOOKUP(A:A,[1]TDSheet!$A:$R,18,0)</f>
        <v>0</v>
      </c>
      <c r="N15" s="14">
        <f>VLOOKUP(A:A,[1]TDSheet!$A:$T,20,0)</f>
        <v>0</v>
      </c>
      <c r="O15" s="14"/>
      <c r="P15" s="14"/>
      <c r="Q15" s="14"/>
      <c r="R15" s="14"/>
      <c r="S15" s="14">
        <f t="shared" si="9"/>
        <v>6.5324</v>
      </c>
      <c r="T15" s="15"/>
      <c r="U15" s="16">
        <f t="shared" si="10"/>
        <v>9.7722123568673069</v>
      </c>
      <c r="V15" s="14">
        <f t="shared" si="11"/>
        <v>9.7722123568673069</v>
      </c>
      <c r="W15" s="14"/>
      <c r="X15" s="14"/>
      <c r="Y15" s="14">
        <f>VLOOKUP(A:A,[1]TDSheet!$A:$Y,25,0)</f>
        <v>3.2683999999999997</v>
      </c>
      <c r="Z15" s="14">
        <f>VLOOKUP(A:A,[1]TDSheet!$A:$Z,26,0)</f>
        <v>4.2</v>
      </c>
      <c r="AA15" s="14">
        <f>VLOOKUP(A:A,[1]TDSheet!$A:$AA,27,0)</f>
        <v>4.4447999999999999</v>
      </c>
      <c r="AB15" s="14">
        <v>0</v>
      </c>
      <c r="AC15" s="14" t="str">
        <f>VLOOKUP(A:A,[1]TDSheet!$A:$AC,29,0)</f>
        <v>увел</v>
      </c>
      <c r="AD15" s="14">
        <f>VLOOKUP(A:A,[1]TDSheet!$A:$AD,30,0)</f>
        <v>0</v>
      </c>
      <c r="AE15" s="14">
        <f t="shared" si="12"/>
        <v>0</v>
      </c>
      <c r="AF15" s="14"/>
      <c r="AG15" s="14"/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33.898000000000003</v>
      </c>
      <c r="D16" s="8">
        <v>41.466000000000001</v>
      </c>
      <c r="E16" s="8">
        <v>70.814999999999998</v>
      </c>
      <c r="F16" s="8">
        <v>4.5490000000000004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92.6</v>
      </c>
      <c r="J16" s="14">
        <f t="shared" si="8"/>
        <v>-21.784999999999997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VLOOKUP(A:A,[1]TDSheet!$A:$R,18,0)</f>
        <v>50</v>
      </c>
      <c r="N16" s="14">
        <f>VLOOKUP(A:A,[1]TDSheet!$A:$T,20,0)</f>
        <v>0</v>
      </c>
      <c r="O16" s="14"/>
      <c r="P16" s="14"/>
      <c r="Q16" s="14"/>
      <c r="R16" s="14"/>
      <c r="S16" s="14">
        <f t="shared" si="9"/>
        <v>14.163</v>
      </c>
      <c r="T16" s="15">
        <v>30</v>
      </c>
      <c r="U16" s="16">
        <f t="shared" si="10"/>
        <v>5.9697098072442278</v>
      </c>
      <c r="V16" s="14">
        <f t="shared" si="11"/>
        <v>0.32118901362705643</v>
      </c>
      <c r="W16" s="14"/>
      <c r="X16" s="14"/>
      <c r="Y16" s="14">
        <f>VLOOKUP(A:A,[1]TDSheet!$A:$Y,25,0)</f>
        <v>11.2742</v>
      </c>
      <c r="Z16" s="14">
        <f>VLOOKUP(A:A,[1]TDSheet!$A:$Z,26,0)</f>
        <v>12</v>
      </c>
      <c r="AA16" s="14">
        <f>VLOOKUP(A:A,[1]TDSheet!$A:$AA,27,0)</f>
        <v>2.9508000000000001</v>
      </c>
      <c r="AB16" s="14">
        <v>0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30</v>
      </c>
      <c r="AF16" s="14"/>
      <c r="AG16" s="14"/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404.01100000000002</v>
      </c>
      <c r="D17" s="8">
        <v>149.10300000000001</v>
      </c>
      <c r="E17" s="18">
        <v>567</v>
      </c>
      <c r="F17" s="18">
        <v>43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566.26099999999997</v>
      </c>
      <c r="J17" s="14">
        <f t="shared" si="8"/>
        <v>0.73900000000003274</v>
      </c>
      <c r="K17" s="14">
        <f>VLOOKUP(A:A,[1]TDSheet!$A:$L,12,0)</f>
        <v>0</v>
      </c>
      <c r="L17" s="14">
        <f>VLOOKUP(A:A,[1]TDSheet!$A:$M,13,0)</f>
        <v>0</v>
      </c>
      <c r="M17" s="14">
        <f>VLOOKUP(A:A,[1]TDSheet!$A:$R,18,0)</f>
        <v>200</v>
      </c>
      <c r="N17" s="14">
        <f>VLOOKUP(A:A,[1]TDSheet!$A:$T,20,0)</f>
        <v>0</v>
      </c>
      <c r="O17" s="14"/>
      <c r="P17" s="14"/>
      <c r="Q17" s="14"/>
      <c r="R17" s="14"/>
      <c r="S17" s="14">
        <f t="shared" si="9"/>
        <v>113.4</v>
      </c>
      <c r="T17" s="15">
        <v>430</v>
      </c>
      <c r="U17" s="16">
        <f t="shared" si="10"/>
        <v>5.9347442680776012</v>
      </c>
      <c r="V17" s="14">
        <f t="shared" si="11"/>
        <v>0.37918871252204583</v>
      </c>
      <c r="W17" s="14"/>
      <c r="X17" s="14"/>
      <c r="Y17" s="14">
        <f>VLOOKUP(A:A,[1]TDSheet!$A:$Y,25,0)</f>
        <v>23.2</v>
      </c>
      <c r="Z17" s="14">
        <f>VLOOKUP(A:A,[1]TDSheet!$A:$Z,26,0)</f>
        <v>24</v>
      </c>
      <c r="AA17" s="14">
        <f>VLOOKUP(A:A,[1]TDSheet!$A:$AA,27,0)</f>
        <v>30.4</v>
      </c>
      <c r="AB17" s="14">
        <f>VLOOKUP(A:A,[3]TDSheet!$A:$D,4,0)</f>
        <v>170.15899999999999</v>
      </c>
      <c r="AC17" s="14" t="str">
        <f>VLOOKUP(A:A,[1]TDSheet!$A:$AC,29,0)</f>
        <v>увел</v>
      </c>
      <c r="AD17" s="14" t="str">
        <f>VLOOKUP(A:A,[1]TDSheet!$A:$AD,30,0)</f>
        <v>костик</v>
      </c>
      <c r="AE17" s="14">
        <f t="shared" si="12"/>
        <v>430</v>
      </c>
      <c r="AF17" s="14"/>
      <c r="AG17" s="14"/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52.08</v>
      </c>
      <c r="D18" s="8">
        <v>58.323</v>
      </c>
      <c r="E18" s="8">
        <v>73.667000000000002</v>
      </c>
      <c r="F18" s="8">
        <v>15.62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80.400000000000006</v>
      </c>
      <c r="J18" s="14">
        <f t="shared" si="8"/>
        <v>-6.7330000000000041</v>
      </c>
      <c r="K18" s="14">
        <f>VLOOKUP(A:A,[1]TDSheet!$A:$L,12,0)</f>
        <v>0</v>
      </c>
      <c r="L18" s="14">
        <f>VLOOKUP(A:A,[1]TDSheet!$A:$M,13,0)</f>
        <v>20</v>
      </c>
      <c r="M18" s="14">
        <f>VLOOKUP(A:A,[1]TDSheet!$A:$R,18,0)</f>
        <v>40</v>
      </c>
      <c r="N18" s="14">
        <f>VLOOKUP(A:A,[1]TDSheet!$A:$T,20,0)</f>
        <v>0</v>
      </c>
      <c r="O18" s="14"/>
      <c r="P18" s="14"/>
      <c r="Q18" s="14"/>
      <c r="R18" s="14"/>
      <c r="S18" s="14">
        <f t="shared" si="9"/>
        <v>14.7334</v>
      </c>
      <c r="T18" s="15">
        <v>30</v>
      </c>
      <c r="U18" s="16">
        <f t="shared" si="10"/>
        <v>7.1687458427789927</v>
      </c>
      <c r="V18" s="14">
        <f t="shared" si="11"/>
        <v>1.0601761982977453</v>
      </c>
      <c r="W18" s="14"/>
      <c r="X18" s="14"/>
      <c r="Y18" s="14">
        <f>VLOOKUP(A:A,[1]TDSheet!$A:$Y,25,0)</f>
        <v>5.1171999999999995</v>
      </c>
      <c r="Z18" s="14">
        <f>VLOOKUP(A:A,[1]TDSheet!$A:$Z,26,0)</f>
        <v>7.8</v>
      </c>
      <c r="AA18" s="14">
        <f>VLOOKUP(A:A,[1]TDSheet!$A:$AA,27,0)</f>
        <v>10.3376</v>
      </c>
      <c r="AB18" s="14">
        <f>VLOOKUP(A:A,[3]TDSheet!$A:$D,4,0)</f>
        <v>17.451000000000001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30</v>
      </c>
      <c r="AF18" s="14"/>
      <c r="AG18" s="14"/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127.084</v>
      </c>
      <c r="D19" s="8">
        <v>759.81200000000001</v>
      </c>
      <c r="E19" s="8">
        <v>396.49599999999998</v>
      </c>
      <c r="F19" s="8">
        <v>177.59200000000001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392.1</v>
      </c>
      <c r="J19" s="14">
        <f t="shared" si="8"/>
        <v>4.3959999999999582</v>
      </c>
      <c r="K19" s="14">
        <f>VLOOKUP(A:A,[1]TDSheet!$A:$L,12,0)</f>
        <v>50</v>
      </c>
      <c r="L19" s="14">
        <f>VLOOKUP(A:A,[1]TDSheet!$A:$M,13,0)</f>
        <v>50</v>
      </c>
      <c r="M19" s="14">
        <f>VLOOKUP(A:A,[1]TDSheet!$A:$R,18,0)</f>
        <v>250</v>
      </c>
      <c r="N19" s="14">
        <f>VLOOKUP(A:A,[1]TDSheet!$A:$T,20,0)</f>
        <v>50</v>
      </c>
      <c r="O19" s="14"/>
      <c r="P19" s="14"/>
      <c r="Q19" s="14"/>
      <c r="R19" s="14"/>
      <c r="S19" s="14">
        <f t="shared" si="9"/>
        <v>79.299199999999999</v>
      </c>
      <c r="T19" s="15"/>
      <c r="U19" s="16">
        <f t="shared" si="10"/>
        <v>7.2837052580606105</v>
      </c>
      <c r="V19" s="14">
        <f t="shared" si="11"/>
        <v>2.2395181792502323</v>
      </c>
      <c r="W19" s="14"/>
      <c r="X19" s="14"/>
      <c r="Y19" s="14">
        <f>VLOOKUP(A:A,[1]TDSheet!$A:$Y,25,0)</f>
        <v>42.280799999999999</v>
      </c>
      <c r="Z19" s="14">
        <f>VLOOKUP(A:A,[1]TDSheet!$A:$Z,26,0)</f>
        <v>69</v>
      </c>
      <c r="AA19" s="14">
        <f>VLOOKUP(A:A,[1]TDSheet!$A:$AA,27,0)</f>
        <v>63.673199999999994</v>
      </c>
      <c r="AB19" s="14">
        <f>VLOOKUP(A:A,[3]TDSheet!$A:$D,4,0)</f>
        <v>29.335999999999999</v>
      </c>
      <c r="AC19" s="14" t="str">
        <f>VLOOKUP(A:A,[1]TDSheet!$A:$AC,29,0)</f>
        <v>акция</v>
      </c>
      <c r="AD19" s="14" t="str">
        <f>VLOOKUP(A:A,[1]TDSheet!$A:$AD,30,0)</f>
        <v>скидка</v>
      </c>
      <c r="AE19" s="14">
        <f t="shared" si="12"/>
        <v>0</v>
      </c>
      <c r="AF19" s="14"/>
      <c r="AG19" s="14"/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431</v>
      </c>
      <c r="D20" s="8">
        <v>1022</v>
      </c>
      <c r="E20" s="8">
        <v>783</v>
      </c>
      <c r="F20" s="8">
        <v>649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798</v>
      </c>
      <c r="J20" s="14">
        <f t="shared" si="8"/>
        <v>-15</v>
      </c>
      <c r="K20" s="14">
        <f>VLOOKUP(A:A,[1]TDSheet!$A:$L,12,0)</f>
        <v>120</v>
      </c>
      <c r="L20" s="14">
        <f>VLOOKUP(A:A,[1]TDSheet!$A:$M,13,0)</f>
        <v>120</v>
      </c>
      <c r="M20" s="14">
        <f>VLOOKUP(A:A,[1]TDSheet!$A:$R,18,0)</f>
        <v>400</v>
      </c>
      <c r="N20" s="14">
        <f>VLOOKUP(A:A,[1]TDSheet!$A:$T,20,0)</f>
        <v>0</v>
      </c>
      <c r="O20" s="14"/>
      <c r="P20" s="14"/>
      <c r="Q20" s="14"/>
      <c r="R20" s="14"/>
      <c r="S20" s="14">
        <f t="shared" si="9"/>
        <v>156.6</v>
      </c>
      <c r="T20" s="15"/>
      <c r="U20" s="16">
        <f t="shared" si="10"/>
        <v>8.2311621966794384</v>
      </c>
      <c r="V20" s="14">
        <f t="shared" si="11"/>
        <v>4.1443167305236273</v>
      </c>
      <c r="W20" s="14"/>
      <c r="X20" s="14"/>
      <c r="Y20" s="14">
        <f>VLOOKUP(A:A,[1]TDSheet!$A:$Y,25,0)</f>
        <v>96.8</v>
      </c>
      <c r="Z20" s="14">
        <f>VLOOKUP(A:A,[1]TDSheet!$A:$Z,26,0)</f>
        <v>133</v>
      </c>
      <c r="AA20" s="14">
        <f>VLOOKUP(A:A,[1]TDSheet!$A:$AA,27,0)</f>
        <v>161.80000000000001</v>
      </c>
      <c r="AB20" s="14">
        <f>VLOOKUP(A:A,[3]TDSheet!$A:$D,4,0)</f>
        <v>115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568.53399999999999</v>
      </c>
      <c r="D21" s="8">
        <v>1981.098</v>
      </c>
      <c r="E21" s="8">
        <v>911.875</v>
      </c>
      <c r="F21" s="8">
        <v>498.09100000000001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883.39099999999996</v>
      </c>
      <c r="J21" s="14">
        <f t="shared" si="8"/>
        <v>28.484000000000037</v>
      </c>
      <c r="K21" s="14">
        <f>VLOOKUP(A:A,[1]TDSheet!$A:$L,12,0)</f>
        <v>120</v>
      </c>
      <c r="L21" s="14">
        <f>VLOOKUP(A:A,[1]TDSheet!$A:$M,13,0)</f>
        <v>150</v>
      </c>
      <c r="M21" s="14">
        <f>VLOOKUP(A:A,[1]TDSheet!$A:$R,18,0)</f>
        <v>450</v>
      </c>
      <c r="N21" s="14">
        <f>VLOOKUP(A:A,[1]TDSheet!$A:$T,20,0)</f>
        <v>100</v>
      </c>
      <c r="O21" s="14"/>
      <c r="P21" s="14"/>
      <c r="Q21" s="14"/>
      <c r="R21" s="14"/>
      <c r="S21" s="14">
        <f t="shared" si="9"/>
        <v>182.375</v>
      </c>
      <c r="T21" s="15"/>
      <c r="U21" s="16">
        <f t="shared" si="10"/>
        <v>7.2273666895133646</v>
      </c>
      <c r="V21" s="14">
        <f t="shared" si="11"/>
        <v>2.7311363947909526</v>
      </c>
      <c r="W21" s="14"/>
      <c r="X21" s="14"/>
      <c r="Y21" s="14">
        <f>VLOOKUP(A:A,[1]TDSheet!$A:$Y,25,0)</f>
        <v>129.625</v>
      </c>
      <c r="Z21" s="14">
        <f>VLOOKUP(A:A,[1]TDSheet!$A:$Z,26,0)</f>
        <v>191</v>
      </c>
      <c r="AA21" s="14">
        <f>VLOOKUP(A:A,[1]TDSheet!$A:$AA,27,0)</f>
        <v>179.7184</v>
      </c>
      <c r="AB21" s="14">
        <f>VLOOKUP(A:A,[3]TDSheet!$A:$D,4,0)</f>
        <v>84.230999999999995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2"/>
        <v>0</v>
      </c>
      <c r="AF21" s="14"/>
      <c r="AG21" s="14"/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1262</v>
      </c>
      <c r="D22" s="8">
        <v>1847</v>
      </c>
      <c r="E22" s="8">
        <v>1664</v>
      </c>
      <c r="F22" s="8">
        <v>1407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1697</v>
      </c>
      <c r="J22" s="14">
        <f t="shared" si="8"/>
        <v>-33</v>
      </c>
      <c r="K22" s="14">
        <f>VLOOKUP(A:A,[1]TDSheet!$A:$L,12,0)</f>
        <v>200</v>
      </c>
      <c r="L22" s="14">
        <f>VLOOKUP(A:A,[1]TDSheet!$A:$M,13,0)</f>
        <v>200</v>
      </c>
      <c r="M22" s="14">
        <f>VLOOKUP(A:A,[1]TDSheet!$A:$R,18,0)</f>
        <v>800</v>
      </c>
      <c r="N22" s="14">
        <f>VLOOKUP(A:A,[1]TDSheet!$A:$T,20,0)</f>
        <v>0</v>
      </c>
      <c r="O22" s="14"/>
      <c r="P22" s="14"/>
      <c r="Q22" s="14"/>
      <c r="R22" s="14"/>
      <c r="S22" s="14">
        <f t="shared" si="9"/>
        <v>332.8</v>
      </c>
      <c r="T22" s="15"/>
      <c r="U22" s="16">
        <f t="shared" si="10"/>
        <v>7.8335336538461533</v>
      </c>
      <c r="V22" s="14">
        <f t="shared" si="11"/>
        <v>4.2277644230769234</v>
      </c>
      <c r="W22" s="14"/>
      <c r="X22" s="14"/>
      <c r="Y22" s="14">
        <f>VLOOKUP(A:A,[1]TDSheet!$A:$Y,25,0)</f>
        <v>379</v>
      </c>
      <c r="Z22" s="14">
        <f>VLOOKUP(A:A,[1]TDSheet!$A:$Z,26,0)</f>
        <v>333.6</v>
      </c>
      <c r="AA22" s="14">
        <f>VLOOKUP(A:A,[1]TDSheet!$A:$AA,27,0)</f>
        <v>364.8</v>
      </c>
      <c r="AB22" s="14">
        <f>VLOOKUP(A:A,[3]TDSheet!$A:$D,4,0)</f>
        <v>163</v>
      </c>
      <c r="AC22" s="14" t="str">
        <f>VLOOKUP(A:A,[1]TDSheet!$A:$AC,29,0)</f>
        <v>м-1200з</v>
      </c>
      <c r="AD22" s="14" t="str">
        <f>VLOOKUP(A:A,[1]TDSheet!$A:$AD,30,0)</f>
        <v>скидка</v>
      </c>
      <c r="AE22" s="14">
        <f t="shared" si="12"/>
        <v>0</v>
      </c>
      <c r="AF22" s="14"/>
      <c r="AG22" s="14"/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563</v>
      </c>
      <c r="D23" s="8">
        <v>822</v>
      </c>
      <c r="E23" s="8">
        <v>772</v>
      </c>
      <c r="F23" s="8">
        <v>582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803</v>
      </c>
      <c r="J23" s="14">
        <f t="shared" si="8"/>
        <v>-31</v>
      </c>
      <c r="K23" s="14">
        <f>VLOOKUP(A:A,[1]TDSheet!$A:$L,12,0)</f>
        <v>0</v>
      </c>
      <c r="L23" s="14">
        <f>VLOOKUP(A:A,[1]TDSheet!$A:$M,13,0)</f>
        <v>120</v>
      </c>
      <c r="M23" s="14">
        <f>VLOOKUP(A:A,[1]TDSheet!$A:$R,18,0)</f>
        <v>600</v>
      </c>
      <c r="N23" s="14">
        <f>VLOOKUP(A:A,[1]TDSheet!$A:$T,20,0)</f>
        <v>0</v>
      </c>
      <c r="O23" s="14"/>
      <c r="P23" s="14"/>
      <c r="Q23" s="14"/>
      <c r="R23" s="14"/>
      <c r="S23" s="14">
        <f t="shared" si="9"/>
        <v>154.4</v>
      </c>
      <c r="T23" s="15"/>
      <c r="U23" s="16">
        <f t="shared" si="10"/>
        <v>8.4326424870466319</v>
      </c>
      <c r="V23" s="14">
        <f t="shared" si="11"/>
        <v>3.7694300518134716</v>
      </c>
      <c r="W23" s="14"/>
      <c r="X23" s="14"/>
      <c r="Y23" s="14">
        <f>VLOOKUP(A:A,[1]TDSheet!$A:$Y,25,0)</f>
        <v>136.6</v>
      </c>
      <c r="Z23" s="14">
        <f>VLOOKUP(A:A,[1]TDSheet!$A:$Z,26,0)</f>
        <v>168.6</v>
      </c>
      <c r="AA23" s="14">
        <f>VLOOKUP(A:A,[1]TDSheet!$A:$AA,27,0)</f>
        <v>144.6</v>
      </c>
      <c r="AB23" s="14">
        <f>VLOOKUP(A:A,[3]TDSheet!$A:$D,4,0)</f>
        <v>140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0</v>
      </c>
      <c r="AF23" s="14"/>
      <c r="AG23" s="14"/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167.01900000000001</v>
      </c>
      <c r="D24" s="8">
        <v>69.254999999999995</v>
      </c>
      <c r="E24" s="8">
        <v>51.704999999999998</v>
      </c>
      <c r="F24" s="8">
        <v>115.824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53</v>
      </c>
      <c r="J24" s="14">
        <f t="shared" si="8"/>
        <v>-1.2950000000000017</v>
      </c>
      <c r="K24" s="14">
        <f>VLOOKUP(A:A,[1]TDSheet!$A:$L,12,0)</f>
        <v>0</v>
      </c>
      <c r="L24" s="14">
        <f>VLOOKUP(A:A,[1]TDSheet!$A:$M,13,0)</f>
        <v>0</v>
      </c>
      <c r="M24" s="14">
        <f>VLOOKUP(A:A,[1]TDSheet!$A:$R,18,0)</f>
        <v>0</v>
      </c>
      <c r="N24" s="14">
        <f>VLOOKUP(A:A,[1]TDSheet!$A:$T,20,0)</f>
        <v>0</v>
      </c>
      <c r="O24" s="14"/>
      <c r="P24" s="14"/>
      <c r="Q24" s="14"/>
      <c r="R24" s="14"/>
      <c r="S24" s="14">
        <f t="shared" si="9"/>
        <v>10.340999999999999</v>
      </c>
      <c r="T24" s="15"/>
      <c r="U24" s="16">
        <f t="shared" si="10"/>
        <v>11.200464171743546</v>
      </c>
      <c r="V24" s="14">
        <f t="shared" si="11"/>
        <v>11.200464171743546</v>
      </c>
      <c r="W24" s="14"/>
      <c r="X24" s="14"/>
      <c r="Y24" s="14">
        <f>VLOOKUP(A:A,[1]TDSheet!$A:$Y,25,0)</f>
        <v>12.366800000000001</v>
      </c>
      <c r="Z24" s="14">
        <f>VLOOKUP(A:A,[1]TDSheet!$A:$Z,26,0)</f>
        <v>10.199999999999999</v>
      </c>
      <c r="AA24" s="14">
        <f>VLOOKUP(A:A,[1]TDSheet!$A:$AA,27,0)</f>
        <v>9.1417999999999999</v>
      </c>
      <c r="AB24" s="14">
        <f>VLOOKUP(A:A,[3]TDSheet!$A:$D,4,0)</f>
        <v>8.3179999999999996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0</v>
      </c>
      <c r="AF24" s="14"/>
      <c r="AG24" s="14"/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172.85300000000001</v>
      </c>
      <c r="D25" s="8"/>
      <c r="E25" s="8">
        <v>134.292</v>
      </c>
      <c r="F25" s="8">
        <v>38.561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132.19999999999999</v>
      </c>
      <c r="J25" s="14">
        <f t="shared" si="8"/>
        <v>2.092000000000013</v>
      </c>
      <c r="K25" s="14">
        <f>VLOOKUP(A:A,[1]TDSheet!$A:$L,12,0)</f>
        <v>0</v>
      </c>
      <c r="L25" s="14">
        <f>VLOOKUP(A:A,[1]TDSheet!$A:$M,13,0)</f>
        <v>10</v>
      </c>
      <c r="M25" s="14">
        <f>VLOOKUP(A:A,[1]TDSheet!$A:$R,18,0)</f>
        <v>50</v>
      </c>
      <c r="N25" s="14">
        <f>VLOOKUP(A:A,[1]TDSheet!$A:$T,20,0)</f>
        <v>0</v>
      </c>
      <c r="O25" s="14"/>
      <c r="P25" s="14"/>
      <c r="Q25" s="14"/>
      <c r="R25" s="14"/>
      <c r="S25" s="14">
        <f t="shared" si="9"/>
        <v>26.8584</v>
      </c>
      <c r="T25" s="15">
        <v>90</v>
      </c>
      <c r="U25" s="16">
        <f t="shared" si="10"/>
        <v>7.0205596759300635</v>
      </c>
      <c r="V25" s="14">
        <f t="shared" si="11"/>
        <v>1.4357147112262831</v>
      </c>
      <c r="W25" s="14"/>
      <c r="X25" s="14"/>
      <c r="Y25" s="14">
        <f>VLOOKUP(A:A,[1]TDSheet!$A:$Y,25,0)</f>
        <v>19.615600000000001</v>
      </c>
      <c r="Z25" s="14">
        <f>VLOOKUP(A:A,[1]TDSheet!$A:$Z,26,0)</f>
        <v>21.8</v>
      </c>
      <c r="AA25" s="14">
        <f>VLOOKUP(A:A,[1]TDSheet!$A:$AA,27,0)</f>
        <v>18.021000000000001</v>
      </c>
      <c r="AB25" s="14">
        <f>VLOOKUP(A:A,[3]TDSheet!$A:$D,4,0)</f>
        <v>40.493000000000002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2"/>
        <v>90</v>
      </c>
      <c r="AF25" s="14"/>
      <c r="AG25" s="14"/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296.29899999999998</v>
      </c>
      <c r="D26" s="8">
        <v>297.29599999999999</v>
      </c>
      <c r="E26" s="8">
        <v>342.65699999999998</v>
      </c>
      <c r="F26" s="8">
        <v>245.54599999999999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337.55</v>
      </c>
      <c r="J26" s="14">
        <f t="shared" si="8"/>
        <v>5.1069999999999709</v>
      </c>
      <c r="K26" s="14">
        <f>VLOOKUP(A:A,[1]TDSheet!$A:$L,12,0)</f>
        <v>0</v>
      </c>
      <c r="L26" s="14">
        <f>VLOOKUP(A:A,[1]TDSheet!$A:$M,13,0)</f>
        <v>50</v>
      </c>
      <c r="M26" s="14">
        <f>VLOOKUP(A:A,[1]TDSheet!$A:$R,18,0)</f>
        <v>200</v>
      </c>
      <c r="N26" s="14">
        <f>VLOOKUP(A:A,[1]TDSheet!$A:$T,20,0)</f>
        <v>120</v>
      </c>
      <c r="O26" s="14"/>
      <c r="P26" s="14"/>
      <c r="Q26" s="14"/>
      <c r="R26" s="14"/>
      <c r="S26" s="14">
        <f t="shared" si="9"/>
        <v>68.531399999999991</v>
      </c>
      <c r="T26" s="15"/>
      <c r="U26" s="16">
        <f t="shared" si="10"/>
        <v>8.9819557166495958</v>
      </c>
      <c r="V26" s="14">
        <f t="shared" si="11"/>
        <v>3.5829707258278689</v>
      </c>
      <c r="W26" s="14"/>
      <c r="X26" s="14"/>
      <c r="Y26" s="14">
        <f>VLOOKUP(A:A,[1]TDSheet!$A:$Y,25,0)</f>
        <v>72.852999999999994</v>
      </c>
      <c r="Z26" s="14">
        <f>VLOOKUP(A:A,[1]TDSheet!$A:$Z,26,0)</f>
        <v>78.2</v>
      </c>
      <c r="AA26" s="14">
        <f>VLOOKUP(A:A,[1]TDSheet!$A:$AA,27,0)</f>
        <v>67.585000000000008</v>
      </c>
      <c r="AB26" s="14">
        <f>VLOOKUP(A:A,[3]TDSheet!$A:$D,4,0)</f>
        <v>77.165999999999997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2"/>
        <v>0</v>
      </c>
      <c r="AF26" s="14"/>
      <c r="AG26" s="14"/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577</v>
      </c>
      <c r="D27" s="8">
        <v>467</v>
      </c>
      <c r="E27" s="8">
        <v>728</v>
      </c>
      <c r="F27" s="8">
        <v>296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745</v>
      </c>
      <c r="J27" s="14">
        <f t="shared" si="8"/>
        <v>-17</v>
      </c>
      <c r="K27" s="14">
        <f>VLOOKUP(A:A,[1]TDSheet!$A:$L,12,0)</f>
        <v>120</v>
      </c>
      <c r="L27" s="14">
        <f>VLOOKUP(A:A,[1]TDSheet!$A:$M,13,0)</f>
        <v>80</v>
      </c>
      <c r="M27" s="14">
        <f>VLOOKUP(A:A,[1]TDSheet!$A:$R,18,0)</f>
        <v>400</v>
      </c>
      <c r="N27" s="14">
        <f>VLOOKUP(A:A,[1]TDSheet!$A:$T,20,0)</f>
        <v>0</v>
      </c>
      <c r="O27" s="14"/>
      <c r="P27" s="14"/>
      <c r="Q27" s="14"/>
      <c r="R27" s="14"/>
      <c r="S27" s="14">
        <f t="shared" si="9"/>
        <v>145.6</v>
      </c>
      <c r="T27" s="15">
        <v>120</v>
      </c>
      <c r="U27" s="16">
        <f t="shared" si="10"/>
        <v>6.9780219780219781</v>
      </c>
      <c r="V27" s="14">
        <f t="shared" si="11"/>
        <v>2.0329670329670328</v>
      </c>
      <c r="W27" s="14"/>
      <c r="X27" s="14"/>
      <c r="Y27" s="14">
        <f>VLOOKUP(A:A,[1]TDSheet!$A:$Y,25,0)</f>
        <v>129</v>
      </c>
      <c r="Z27" s="14">
        <f>VLOOKUP(A:A,[1]TDSheet!$A:$Z,26,0)</f>
        <v>130</v>
      </c>
      <c r="AA27" s="14">
        <f>VLOOKUP(A:A,[1]TDSheet!$A:$AA,27,0)</f>
        <v>122.2</v>
      </c>
      <c r="AB27" s="14">
        <f>VLOOKUP(A:A,[3]TDSheet!$A:$D,4,0)</f>
        <v>131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26.4</v>
      </c>
      <c r="AF27" s="14"/>
      <c r="AG27" s="14"/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176.22900000000001</v>
      </c>
      <c r="D28" s="8">
        <v>61.527000000000001</v>
      </c>
      <c r="E28" s="8">
        <v>184.58099999999999</v>
      </c>
      <c r="F28" s="8">
        <v>51.042000000000002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177.8</v>
      </c>
      <c r="J28" s="14">
        <f t="shared" si="8"/>
        <v>6.7809999999999775</v>
      </c>
      <c r="K28" s="14">
        <f>VLOOKUP(A:A,[1]TDSheet!$A:$L,12,0)</f>
        <v>20</v>
      </c>
      <c r="L28" s="14">
        <f>VLOOKUP(A:A,[1]TDSheet!$A:$M,13,0)</f>
        <v>20</v>
      </c>
      <c r="M28" s="14">
        <f>VLOOKUP(A:A,[1]TDSheet!$A:$R,18,0)</f>
        <v>120</v>
      </c>
      <c r="N28" s="14">
        <f>VLOOKUP(A:A,[1]TDSheet!$A:$T,20,0)</f>
        <v>0</v>
      </c>
      <c r="O28" s="14"/>
      <c r="P28" s="14"/>
      <c r="Q28" s="14"/>
      <c r="R28" s="14"/>
      <c r="S28" s="14">
        <f t="shared" si="9"/>
        <v>36.916199999999996</v>
      </c>
      <c r="T28" s="15">
        <v>50</v>
      </c>
      <c r="U28" s="16">
        <f t="shared" si="10"/>
        <v>7.0712045118403317</v>
      </c>
      <c r="V28" s="14">
        <f t="shared" si="11"/>
        <v>1.3826450176345346</v>
      </c>
      <c r="W28" s="14"/>
      <c r="X28" s="14"/>
      <c r="Y28" s="14">
        <f>VLOOKUP(A:A,[1]TDSheet!$A:$Y,25,0)</f>
        <v>28.677999999999997</v>
      </c>
      <c r="Z28" s="14">
        <f>VLOOKUP(A:A,[1]TDSheet!$A:$Z,26,0)</f>
        <v>25.6</v>
      </c>
      <c r="AA28" s="14">
        <f>VLOOKUP(A:A,[1]TDSheet!$A:$AA,27,0)</f>
        <v>27.285599999999999</v>
      </c>
      <c r="AB28" s="14">
        <f>VLOOKUP(A:A,[3]TDSheet!$A:$D,4,0)</f>
        <v>33.154000000000003</v>
      </c>
      <c r="AC28" s="14" t="str">
        <f>VLOOKUP(A:A,[1]TDSheet!$A:$AC,29,0)</f>
        <v>увел</v>
      </c>
      <c r="AD28" s="14" t="str">
        <f>VLOOKUP(A:A,[1]TDSheet!$A:$AD,30,0)</f>
        <v>костик</v>
      </c>
      <c r="AE28" s="14">
        <f t="shared" si="12"/>
        <v>50</v>
      </c>
      <c r="AF28" s="14"/>
      <c r="AG28" s="14"/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112</v>
      </c>
      <c r="D29" s="8">
        <v>132</v>
      </c>
      <c r="E29" s="8">
        <v>177</v>
      </c>
      <c r="F29" s="8">
        <v>55</v>
      </c>
      <c r="G29" s="1">
        <f>VLOOKUP(A:A,[1]TDSheet!$A:$G,7,0)</f>
        <v>0.6</v>
      </c>
      <c r="H29" s="1" t="e">
        <f>VLOOKUP(A:A,[1]TDSheet!$A:$H,8,0)</f>
        <v>#N/A</v>
      </c>
      <c r="I29" s="14">
        <f>VLOOKUP(A:A,[2]TDSheet!$A:$F,6,0)</f>
        <v>189</v>
      </c>
      <c r="J29" s="14">
        <f t="shared" si="8"/>
        <v>-12</v>
      </c>
      <c r="K29" s="14">
        <f>VLOOKUP(A:A,[1]TDSheet!$A:$L,12,0)</f>
        <v>0</v>
      </c>
      <c r="L29" s="14">
        <f>VLOOKUP(A:A,[1]TDSheet!$A:$M,13,0)</f>
        <v>40</v>
      </c>
      <c r="M29" s="14">
        <f>VLOOKUP(A:A,[1]TDSheet!$A:$R,18,0)</f>
        <v>120</v>
      </c>
      <c r="N29" s="14">
        <f>VLOOKUP(A:A,[1]TDSheet!$A:$T,20,0)</f>
        <v>0</v>
      </c>
      <c r="O29" s="14"/>
      <c r="P29" s="14"/>
      <c r="Q29" s="14"/>
      <c r="R29" s="14"/>
      <c r="S29" s="14">
        <f t="shared" si="9"/>
        <v>35.4</v>
      </c>
      <c r="T29" s="15">
        <v>40</v>
      </c>
      <c r="U29" s="16">
        <f t="shared" si="10"/>
        <v>7.2033898305084749</v>
      </c>
      <c r="V29" s="14">
        <f t="shared" si="11"/>
        <v>1.5536723163841808</v>
      </c>
      <c r="W29" s="14"/>
      <c r="X29" s="14"/>
      <c r="Y29" s="14">
        <f>VLOOKUP(A:A,[1]TDSheet!$A:$Y,25,0)</f>
        <v>0</v>
      </c>
      <c r="Z29" s="14">
        <f>VLOOKUP(A:A,[1]TDSheet!$A:$Z,26,0)</f>
        <v>14.4</v>
      </c>
      <c r="AA29" s="14">
        <f>VLOOKUP(A:A,[1]TDSheet!$A:$AA,27,0)</f>
        <v>26.2</v>
      </c>
      <c r="AB29" s="14">
        <f>VLOOKUP(A:A,[3]TDSheet!$A:$D,4,0)</f>
        <v>41</v>
      </c>
      <c r="AC29" s="14" t="str">
        <f>VLOOKUP(A:A,[1]TDSheet!$A:$AC,29,0)</f>
        <v>новый</v>
      </c>
      <c r="AD29" s="14" t="str">
        <f>VLOOKUP(A:A,[1]TDSheet!$A:$AD,30,0)</f>
        <v>костик</v>
      </c>
      <c r="AE29" s="14">
        <f t="shared" si="12"/>
        <v>24</v>
      </c>
      <c r="AF29" s="14"/>
      <c r="AG29" s="14"/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109.672</v>
      </c>
      <c r="D30" s="8">
        <v>11.249000000000001</v>
      </c>
      <c r="E30" s="8">
        <v>115.52500000000001</v>
      </c>
      <c r="F30" s="8">
        <v>2.698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113.65</v>
      </c>
      <c r="J30" s="14">
        <f t="shared" si="8"/>
        <v>1.875</v>
      </c>
      <c r="K30" s="14">
        <f>VLOOKUP(A:A,[1]TDSheet!$A:$L,12,0)</f>
        <v>0</v>
      </c>
      <c r="L30" s="14">
        <f>VLOOKUP(A:A,[1]TDSheet!$A:$M,13,0)</f>
        <v>0</v>
      </c>
      <c r="M30" s="14">
        <f>VLOOKUP(A:A,[1]TDSheet!$A:$R,18,0)</f>
        <v>0</v>
      </c>
      <c r="N30" s="14">
        <f>VLOOKUP(A:A,[1]TDSheet!$A:$T,20,0)</f>
        <v>0</v>
      </c>
      <c r="O30" s="14"/>
      <c r="P30" s="14"/>
      <c r="Q30" s="14"/>
      <c r="R30" s="14"/>
      <c r="S30" s="14">
        <f t="shared" si="9"/>
        <v>23.105</v>
      </c>
      <c r="T30" s="15"/>
      <c r="U30" s="16">
        <f t="shared" si="10"/>
        <v>0.11677126163168144</v>
      </c>
      <c r="V30" s="14">
        <f t="shared" si="11"/>
        <v>0.11677126163168144</v>
      </c>
      <c r="W30" s="14"/>
      <c r="X30" s="14"/>
      <c r="Y30" s="14">
        <f>VLOOKUP(A:A,[1]TDSheet!$A:$Y,25,0)</f>
        <v>0</v>
      </c>
      <c r="Z30" s="14">
        <f>VLOOKUP(A:A,[1]TDSheet!$A:$Z,26,0)</f>
        <v>0</v>
      </c>
      <c r="AA30" s="14">
        <f>VLOOKUP(A:A,[1]TDSheet!$A:$AA,27,0)</f>
        <v>30.361000000000001</v>
      </c>
      <c r="AB30" s="14">
        <v>0</v>
      </c>
      <c r="AC30" s="14" t="str">
        <f>VLOOKUP(A:A,[1]TDSheet!$A:$AC,29,0)</f>
        <v>вывод</v>
      </c>
      <c r="AD30" s="14" t="e">
        <f>VLOOKUP(A:A,[1]TDSheet!$A:$AD,30,0)</f>
        <v>#N/A</v>
      </c>
      <c r="AE30" s="14">
        <f t="shared" si="12"/>
        <v>0</v>
      </c>
      <c r="AF30" s="14"/>
      <c r="AG30" s="14"/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17.940000000000001</v>
      </c>
      <c r="D31" s="8">
        <v>36.005000000000003</v>
      </c>
      <c r="E31" s="8">
        <v>20.95</v>
      </c>
      <c r="F31" s="8">
        <v>32.994999999999997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19.3</v>
      </c>
      <c r="J31" s="14">
        <f t="shared" si="8"/>
        <v>1.6499999999999986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VLOOKUP(A:A,[1]TDSheet!$A:$R,18,0)</f>
        <v>0</v>
      </c>
      <c r="N31" s="14">
        <f>VLOOKUP(A:A,[1]TDSheet!$A:$T,20,0)</f>
        <v>0</v>
      </c>
      <c r="O31" s="14"/>
      <c r="P31" s="14"/>
      <c r="Q31" s="14"/>
      <c r="R31" s="14"/>
      <c r="S31" s="14">
        <f t="shared" si="9"/>
        <v>4.1899999999999995</v>
      </c>
      <c r="T31" s="15"/>
      <c r="U31" s="16">
        <f t="shared" si="10"/>
        <v>7.8747016706443915</v>
      </c>
      <c r="V31" s="14">
        <f t="shared" si="11"/>
        <v>7.8747016706443915</v>
      </c>
      <c r="W31" s="14"/>
      <c r="X31" s="14"/>
      <c r="Y31" s="14">
        <f>VLOOKUP(A:A,[1]TDSheet!$A:$Y,25,0)</f>
        <v>0</v>
      </c>
      <c r="Z31" s="14">
        <f>VLOOKUP(A:A,[1]TDSheet!$A:$Z,26,0)</f>
        <v>0</v>
      </c>
      <c r="AA31" s="14">
        <f>VLOOKUP(A:A,[1]TDSheet!$A:$AA,27,0)</f>
        <v>5.3789999999999996</v>
      </c>
      <c r="AB31" s="14">
        <f>VLOOKUP(A:A,[3]TDSheet!$A:$D,4,0)</f>
        <v>2.98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2"/>
        <v>0</v>
      </c>
      <c r="AF31" s="14"/>
      <c r="AG31" s="14"/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157.41300000000001</v>
      </c>
      <c r="D32" s="8">
        <v>203.72200000000001</v>
      </c>
      <c r="E32" s="8">
        <v>306.22699999999998</v>
      </c>
      <c r="F32" s="8">
        <v>43.552999999999997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307.55500000000001</v>
      </c>
      <c r="J32" s="14">
        <f t="shared" si="8"/>
        <v>-1.3280000000000314</v>
      </c>
      <c r="K32" s="14">
        <f>VLOOKUP(A:A,[1]TDSheet!$A:$L,12,0)</f>
        <v>30</v>
      </c>
      <c r="L32" s="14">
        <f>VLOOKUP(A:A,[1]TDSheet!$A:$M,13,0)</f>
        <v>30</v>
      </c>
      <c r="M32" s="14">
        <f>VLOOKUP(A:A,[1]TDSheet!$A:$R,18,0)</f>
        <v>250</v>
      </c>
      <c r="N32" s="14">
        <f>VLOOKUP(A:A,[1]TDSheet!$A:$T,20,0)</f>
        <v>0</v>
      </c>
      <c r="O32" s="14"/>
      <c r="P32" s="14"/>
      <c r="Q32" s="14"/>
      <c r="R32" s="14"/>
      <c r="S32" s="14">
        <f t="shared" si="9"/>
        <v>61.245399999999997</v>
      </c>
      <c r="T32" s="15">
        <v>80</v>
      </c>
      <c r="U32" s="16">
        <f t="shared" si="10"/>
        <v>7.07894796996999</v>
      </c>
      <c r="V32" s="14">
        <f t="shared" si="11"/>
        <v>0.71112279452824212</v>
      </c>
      <c r="W32" s="14"/>
      <c r="X32" s="14"/>
      <c r="Y32" s="14">
        <f>VLOOKUP(A:A,[1]TDSheet!$A:$Y,25,0)</f>
        <v>32.391599999999997</v>
      </c>
      <c r="Z32" s="14">
        <f>VLOOKUP(A:A,[1]TDSheet!$A:$Z,26,0)</f>
        <v>47.4</v>
      </c>
      <c r="AA32" s="14">
        <f>VLOOKUP(A:A,[1]TDSheet!$A:$AA,27,0)</f>
        <v>42.515000000000001</v>
      </c>
      <c r="AB32" s="14">
        <f>VLOOKUP(A:A,[3]TDSheet!$A:$D,4,0)</f>
        <v>20.393999999999998</v>
      </c>
      <c r="AC32" s="14" t="str">
        <f>VLOOKUP(A:A,[1]TDSheet!$A:$AC,29,0)</f>
        <v>зв50</v>
      </c>
      <c r="AD32" s="14" t="e">
        <f>VLOOKUP(A:A,[1]TDSheet!$A:$AD,30,0)</f>
        <v>#N/A</v>
      </c>
      <c r="AE32" s="14">
        <f t="shared" si="12"/>
        <v>80</v>
      </c>
      <c r="AF32" s="14"/>
      <c r="AG32" s="14"/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646</v>
      </c>
      <c r="D33" s="8">
        <v>1147</v>
      </c>
      <c r="E33" s="8">
        <v>1208</v>
      </c>
      <c r="F33" s="8">
        <v>567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1224</v>
      </c>
      <c r="J33" s="14">
        <f t="shared" si="8"/>
        <v>-16</v>
      </c>
      <c r="K33" s="14">
        <f>VLOOKUP(A:A,[1]TDSheet!$A:$L,12,0)</f>
        <v>200</v>
      </c>
      <c r="L33" s="14">
        <f>VLOOKUP(A:A,[1]TDSheet!$A:$M,13,0)</f>
        <v>120</v>
      </c>
      <c r="M33" s="14">
        <f>VLOOKUP(A:A,[1]TDSheet!$A:$R,18,0)</f>
        <v>600</v>
      </c>
      <c r="N33" s="14">
        <f>VLOOKUP(A:A,[1]TDSheet!$A:$T,20,0)</f>
        <v>0</v>
      </c>
      <c r="O33" s="14"/>
      <c r="P33" s="14"/>
      <c r="Q33" s="14"/>
      <c r="R33" s="14"/>
      <c r="S33" s="14">
        <f t="shared" si="9"/>
        <v>241.6</v>
      </c>
      <c r="T33" s="15">
        <v>200</v>
      </c>
      <c r="U33" s="16">
        <f t="shared" si="10"/>
        <v>6.9826158940397356</v>
      </c>
      <c r="V33" s="14">
        <f t="shared" si="11"/>
        <v>2.3468543046357615</v>
      </c>
      <c r="W33" s="14"/>
      <c r="X33" s="14"/>
      <c r="Y33" s="14">
        <f>VLOOKUP(A:A,[1]TDSheet!$A:$Y,25,0)</f>
        <v>160.6</v>
      </c>
      <c r="Z33" s="14">
        <f>VLOOKUP(A:A,[1]TDSheet!$A:$Z,26,0)</f>
        <v>228</v>
      </c>
      <c r="AA33" s="14">
        <f>VLOOKUP(A:A,[1]TDSheet!$A:$AA,27,0)</f>
        <v>213.8</v>
      </c>
      <c r="AB33" s="14">
        <f>VLOOKUP(A:A,[3]TDSheet!$A:$D,4,0)</f>
        <v>141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2"/>
        <v>80</v>
      </c>
      <c r="AF33" s="14"/>
      <c r="AG33" s="14"/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547.44000000000005</v>
      </c>
      <c r="D34" s="8">
        <v>3908.4259999999999</v>
      </c>
      <c r="E34" s="18">
        <v>1791</v>
      </c>
      <c r="F34" s="18">
        <v>2495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1454.7</v>
      </c>
      <c r="J34" s="14">
        <f t="shared" si="8"/>
        <v>336.29999999999995</v>
      </c>
      <c r="K34" s="14">
        <f>VLOOKUP(A:A,[1]TDSheet!$A:$L,12,0)</f>
        <v>100</v>
      </c>
      <c r="L34" s="14">
        <f>VLOOKUP(A:A,[1]TDSheet!$A:$M,13,0)</f>
        <v>100</v>
      </c>
      <c r="M34" s="14">
        <f>VLOOKUP(A:A,[1]TDSheet!$A:$R,18,0)</f>
        <v>500</v>
      </c>
      <c r="N34" s="19">
        <v>350</v>
      </c>
      <c r="O34" s="14"/>
      <c r="P34" s="14"/>
      <c r="Q34" s="14"/>
      <c r="R34" s="14"/>
      <c r="S34" s="14">
        <f t="shared" si="9"/>
        <v>358.2</v>
      </c>
      <c r="T34" s="15"/>
      <c r="U34" s="16">
        <f t="shared" si="10"/>
        <v>9.8967057509771088</v>
      </c>
      <c r="V34" s="14">
        <f t="shared" si="11"/>
        <v>6.9653824678950311</v>
      </c>
      <c r="W34" s="14"/>
      <c r="X34" s="14"/>
      <c r="Y34" s="14">
        <f>VLOOKUP(A:A,[1]TDSheet!$A:$Y,25,0)</f>
        <v>344</v>
      </c>
      <c r="Z34" s="14">
        <f>VLOOKUP(A:A,[1]TDSheet!$A:$Z,26,0)</f>
        <v>525.20000000000005</v>
      </c>
      <c r="AA34" s="14">
        <f>VLOOKUP(A:A,[1]TDSheet!$A:$AA,27,0)</f>
        <v>511</v>
      </c>
      <c r="AB34" s="14">
        <f>VLOOKUP(A:A,[3]TDSheet!$A:$D,4,0)</f>
        <v>193.79599999999999</v>
      </c>
      <c r="AC34" s="20" t="s">
        <v>118</v>
      </c>
      <c r="AD34" s="14" t="e">
        <f>VLOOKUP(A:A,[1]TDSheet!$A:$AD,30,0)</f>
        <v>#N/A</v>
      </c>
      <c r="AE34" s="14">
        <f t="shared" si="12"/>
        <v>0</v>
      </c>
      <c r="AF34" s="14"/>
      <c r="AG34" s="14"/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9</v>
      </c>
      <c r="C35" s="8">
        <v>318.88099999999997</v>
      </c>
      <c r="D35" s="8">
        <v>720.20500000000004</v>
      </c>
      <c r="E35" s="8">
        <v>671.70600000000002</v>
      </c>
      <c r="F35" s="8">
        <v>367.38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629.5</v>
      </c>
      <c r="J35" s="14">
        <f t="shared" si="8"/>
        <v>42.206000000000017</v>
      </c>
      <c r="K35" s="14">
        <f>VLOOKUP(A:A,[1]TDSheet!$A:$L,12,0)</f>
        <v>100</v>
      </c>
      <c r="L35" s="14">
        <f>VLOOKUP(A:A,[1]TDSheet!$A:$M,13,0)</f>
        <v>100</v>
      </c>
      <c r="M35" s="14">
        <f>VLOOKUP(A:A,[1]TDSheet!$A:$R,18,0)</f>
        <v>250</v>
      </c>
      <c r="N35" s="14">
        <f>VLOOKUP(A:A,[1]TDSheet!$A:$T,20,0)</f>
        <v>200</v>
      </c>
      <c r="O35" s="14"/>
      <c r="P35" s="14"/>
      <c r="Q35" s="14"/>
      <c r="R35" s="14"/>
      <c r="S35" s="14">
        <f t="shared" si="9"/>
        <v>134.34120000000001</v>
      </c>
      <c r="T35" s="15"/>
      <c r="U35" s="16">
        <f t="shared" si="10"/>
        <v>7.573104900060442</v>
      </c>
      <c r="V35" s="14">
        <f t="shared" si="11"/>
        <v>2.7346785647292116</v>
      </c>
      <c r="W35" s="14"/>
      <c r="X35" s="14"/>
      <c r="Y35" s="14">
        <f>VLOOKUP(A:A,[1]TDSheet!$A:$Y,25,0)</f>
        <v>87.5428</v>
      </c>
      <c r="Z35" s="14">
        <f>VLOOKUP(A:A,[1]TDSheet!$A:$Z,26,0)</f>
        <v>139.4</v>
      </c>
      <c r="AA35" s="14">
        <f>VLOOKUP(A:A,[1]TDSheet!$A:$AA,27,0)</f>
        <v>130.7946</v>
      </c>
      <c r="AB35" s="14">
        <f>VLOOKUP(A:A,[3]TDSheet!$A:$D,4,0)</f>
        <v>96.89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2"/>
        <v>0</v>
      </c>
      <c r="AF35" s="14"/>
      <c r="AG35" s="14"/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68</v>
      </c>
      <c r="D36" s="8">
        <v>273</v>
      </c>
      <c r="E36" s="8">
        <v>287</v>
      </c>
      <c r="F36" s="8">
        <v>48</v>
      </c>
      <c r="G36" s="1">
        <f>VLOOKUP(A:A,[1]TDSheet!$A:$G,7,0)</f>
        <v>0.36</v>
      </c>
      <c r="H36" s="1">
        <f>VLOOKUP(A:A,[1]TDSheet!$A:$H,8,0)</f>
        <v>45</v>
      </c>
      <c r="I36" s="14">
        <f>VLOOKUP(A:A,[2]TDSheet!$A:$F,6,0)</f>
        <v>307</v>
      </c>
      <c r="J36" s="14">
        <f t="shared" si="8"/>
        <v>-20</v>
      </c>
      <c r="K36" s="14">
        <f>VLOOKUP(A:A,[1]TDSheet!$A:$L,12,0)</f>
        <v>40</v>
      </c>
      <c r="L36" s="14">
        <f>VLOOKUP(A:A,[1]TDSheet!$A:$M,13,0)</f>
        <v>40</v>
      </c>
      <c r="M36" s="14">
        <f>VLOOKUP(A:A,[1]TDSheet!$A:$R,18,0)</f>
        <v>120</v>
      </c>
      <c r="N36" s="14">
        <f>VLOOKUP(A:A,[1]TDSheet!$A:$T,20,0)</f>
        <v>0</v>
      </c>
      <c r="O36" s="14"/>
      <c r="P36" s="14"/>
      <c r="Q36" s="14"/>
      <c r="R36" s="14"/>
      <c r="S36" s="14">
        <f t="shared" si="9"/>
        <v>57.4</v>
      </c>
      <c r="T36" s="15">
        <v>120</v>
      </c>
      <c r="U36" s="16">
        <f t="shared" si="10"/>
        <v>6.4111498257839719</v>
      </c>
      <c r="V36" s="14">
        <f t="shared" si="11"/>
        <v>0.83623693379790942</v>
      </c>
      <c r="W36" s="14"/>
      <c r="X36" s="14"/>
      <c r="Y36" s="14">
        <f>VLOOKUP(A:A,[1]TDSheet!$A:$Y,25,0)</f>
        <v>20.2</v>
      </c>
      <c r="Z36" s="14">
        <f>VLOOKUP(A:A,[1]TDSheet!$A:$Z,26,0)</f>
        <v>39</v>
      </c>
      <c r="AA36" s="14">
        <f>VLOOKUP(A:A,[1]TDSheet!$A:$AA,27,0)</f>
        <v>37.799999999999997</v>
      </c>
      <c r="AB36" s="14">
        <f>VLOOKUP(A:A,[3]TDSheet!$A:$D,4,0)</f>
        <v>66</v>
      </c>
      <c r="AC36" s="14" t="str">
        <f>VLOOKUP(A:A,[1]TDSheet!$A:$AC,29,0)</f>
        <v>костик</v>
      </c>
      <c r="AD36" s="14" t="e">
        <f>VLOOKUP(A:A,[1]TDSheet!$A:$AD,30,0)</f>
        <v>#N/A</v>
      </c>
      <c r="AE36" s="14">
        <f t="shared" si="12"/>
        <v>43.199999999999996</v>
      </c>
      <c r="AF36" s="14"/>
      <c r="AG36" s="14"/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116</v>
      </c>
      <c r="D37" s="8">
        <v>360</v>
      </c>
      <c r="E37" s="8">
        <v>320</v>
      </c>
      <c r="F37" s="8">
        <v>110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476</v>
      </c>
      <c r="J37" s="14">
        <f t="shared" si="8"/>
        <v>-156</v>
      </c>
      <c r="K37" s="14">
        <f>VLOOKUP(A:A,[1]TDSheet!$A:$L,12,0)</f>
        <v>40</v>
      </c>
      <c r="L37" s="14">
        <f>VLOOKUP(A:A,[1]TDSheet!$A:$M,13,0)</f>
        <v>40</v>
      </c>
      <c r="M37" s="14">
        <f>VLOOKUP(A:A,[1]TDSheet!$A:$R,18,0)</f>
        <v>280</v>
      </c>
      <c r="N37" s="14">
        <f>VLOOKUP(A:A,[1]TDSheet!$A:$T,20,0)</f>
        <v>0</v>
      </c>
      <c r="O37" s="14"/>
      <c r="P37" s="14"/>
      <c r="Q37" s="14"/>
      <c r="R37" s="14"/>
      <c r="S37" s="14">
        <f t="shared" si="9"/>
        <v>64</v>
      </c>
      <c r="T37" s="15">
        <v>40</v>
      </c>
      <c r="U37" s="16">
        <f t="shared" si="10"/>
        <v>7.96875</v>
      </c>
      <c r="V37" s="14">
        <f t="shared" si="11"/>
        <v>1.71875</v>
      </c>
      <c r="W37" s="14"/>
      <c r="X37" s="14"/>
      <c r="Y37" s="14">
        <f>VLOOKUP(A:A,[1]TDSheet!$A:$Y,25,0)</f>
        <v>44.2</v>
      </c>
      <c r="Z37" s="14">
        <f>VLOOKUP(A:A,[1]TDSheet!$A:$Z,26,0)</f>
        <v>39.4</v>
      </c>
      <c r="AA37" s="14">
        <f>VLOOKUP(A:A,[1]TDSheet!$A:$AA,27,0)</f>
        <v>45.6</v>
      </c>
      <c r="AB37" s="14">
        <f>VLOOKUP(A:A,[3]TDSheet!$A:$D,4,0)</f>
        <v>53</v>
      </c>
      <c r="AC37" s="14" t="str">
        <f>VLOOKUP(A:A,[1]TDSheet!$A:$AC,29,0)</f>
        <v>магаз</v>
      </c>
      <c r="AD37" s="14" t="e">
        <f>VLOOKUP(A:A,[1]TDSheet!$A:$AD,30,0)</f>
        <v>#N/A</v>
      </c>
      <c r="AE37" s="14">
        <f t="shared" si="12"/>
        <v>14</v>
      </c>
      <c r="AF37" s="14"/>
      <c r="AG37" s="14"/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28</v>
      </c>
      <c r="D38" s="8">
        <v>304</v>
      </c>
      <c r="E38" s="8">
        <v>208</v>
      </c>
      <c r="F38" s="8">
        <v>24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239</v>
      </c>
      <c r="J38" s="14">
        <f t="shared" si="8"/>
        <v>-31</v>
      </c>
      <c r="K38" s="14">
        <f>VLOOKUP(A:A,[1]TDSheet!$A:$L,12,0)</f>
        <v>40</v>
      </c>
      <c r="L38" s="14">
        <f>VLOOKUP(A:A,[1]TDSheet!$A:$M,13,0)</f>
        <v>40</v>
      </c>
      <c r="M38" s="14">
        <f>VLOOKUP(A:A,[1]TDSheet!$A:$R,18,0)</f>
        <v>80</v>
      </c>
      <c r="N38" s="14">
        <f>VLOOKUP(A:A,[1]TDSheet!$A:$T,20,0)</f>
        <v>0</v>
      </c>
      <c r="O38" s="14"/>
      <c r="P38" s="14"/>
      <c r="Q38" s="14"/>
      <c r="R38" s="14"/>
      <c r="S38" s="14">
        <f t="shared" si="9"/>
        <v>41.6</v>
      </c>
      <c r="T38" s="15">
        <v>120</v>
      </c>
      <c r="U38" s="16">
        <f t="shared" si="10"/>
        <v>7.3076923076923075</v>
      </c>
      <c r="V38" s="14">
        <f t="shared" si="11"/>
        <v>0.57692307692307687</v>
      </c>
      <c r="W38" s="14"/>
      <c r="X38" s="14"/>
      <c r="Y38" s="14">
        <f>VLOOKUP(A:A,[1]TDSheet!$A:$Y,25,0)</f>
        <v>26.4</v>
      </c>
      <c r="Z38" s="14">
        <f>VLOOKUP(A:A,[1]TDSheet!$A:$Z,26,0)</f>
        <v>27.4</v>
      </c>
      <c r="AA38" s="14">
        <f>VLOOKUP(A:A,[1]TDSheet!$A:$AA,27,0)</f>
        <v>27.8</v>
      </c>
      <c r="AB38" s="14">
        <f>VLOOKUP(A:A,[3]TDSheet!$A:$D,4,0)</f>
        <v>60</v>
      </c>
      <c r="AC38" s="14" t="str">
        <f>VLOOKUP(A:A,[1]TDSheet!$A:$AC,29,0)</f>
        <v>магаз</v>
      </c>
      <c r="AD38" s="14" t="str">
        <f>VLOOKUP(A:A,[1]TDSheet!$A:$AD,30,0)</f>
        <v>костик</v>
      </c>
      <c r="AE38" s="14">
        <f t="shared" si="12"/>
        <v>42</v>
      </c>
      <c r="AF38" s="14"/>
      <c r="AG38" s="14"/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94</v>
      </c>
      <c r="D39" s="8">
        <v>26</v>
      </c>
      <c r="E39" s="8">
        <v>75</v>
      </c>
      <c r="F39" s="8">
        <v>6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86</v>
      </c>
      <c r="J39" s="14">
        <f t="shared" si="8"/>
        <v>-11</v>
      </c>
      <c r="K39" s="14">
        <f>VLOOKUP(A:A,[1]TDSheet!$A:$L,12,0)</f>
        <v>0</v>
      </c>
      <c r="L39" s="14">
        <f>VLOOKUP(A:A,[1]TDSheet!$A:$M,13,0)</f>
        <v>0</v>
      </c>
      <c r="M39" s="14">
        <f>VLOOKUP(A:A,[1]TDSheet!$A:$R,18,0)</f>
        <v>40</v>
      </c>
      <c r="N39" s="14">
        <f>VLOOKUP(A:A,[1]TDSheet!$A:$T,20,0)</f>
        <v>0</v>
      </c>
      <c r="O39" s="14"/>
      <c r="P39" s="14"/>
      <c r="Q39" s="14"/>
      <c r="R39" s="14"/>
      <c r="S39" s="14">
        <f t="shared" si="9"/>
        <v>15</v>
      </c>
      <c r="T39" s="15">
        <v>40</v>
      </c>
      <c r="U39" s="16">
        <f t="shared" si="10"/>
        <v>5.7333333333333334</v>
      </c>
      <c r="V39" s="14">
        <f t="shared" si="11"/>
        <v>0.4</v>
      </c>
      <c r="W39" s="14"/>
      <c r="X39" s="14"/>
      <c r="Y39" s="14">
        <f>VLOOKUP(A:A,[1]TDSheet!$A:$Y,25,0)</f>
        <v>18.399999999999999</v>
      </c>
      <c r="Z39" s="14">
        <f>VLOOKUP(A:A,[1]TDSheet!$A:$Z,26,0)</f>
        <v>17.399999999999999</v>
      </c>
      <c r="AA39" s="14">
        <f>VLOOKUP(A:A,[1]TDSheet!$A:$AA,27,0)</f>
        <v>14</v>
      </c>
      <c r="AB39" s="14">
        <f>VLOOKUP(A:A,[3]TDSheet!$A:$D,4,0)</f>
        <v>15</v>
      </c>
      <c r="AC39" s="14" t="str">
        <f>VLOOKUP(A:A,[1]TDSheet!$A:$AC,29,0)</f>
        <v>магаз</v>
      </c>
      <c r="AD39" s="14" t="str">
        <f>VLOOKUP(A:A,[1]TDSheet!$A:$AD,30,0)</f>
        <v>костик</v>
      </c>
      <c r="AE39" s="14">
        <f t="shared" si="12"/>
        <v>16</v>
      </c>
      <c r="AF39" s="14"/>
      <c r="AG39" s="14"/>
      <c r="AH39" s="14"/>
      <c r="AI39" s="14"/>
    </row>
    <row r="40" spans="1:35" s="1" customFormat="1" ht="11.1" customHeight="1" outlineLevel="1" x14ac:dyDescent="0.2">
      <c r="A40" s="7" t="s">
        <v>89</v>
      </c>
      <c r="B40" s="7" t="s">
        <v>8</v>
      </c>
      <c r="C40" s="8">
        <v>242</v>
      </c>
      <c r="D40" s="8">
        <v>267</v>
      </c>
      <c r="E40" s="8">
        <v>448</v>
      </c>
      <c r="F40" s="8">
        <v>35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543</v>
      </c>
      <c r="J40" s="14">
        <f t="shared" si="8"/>
        <v>-95</v>
      </c>
      <c r="K40" s="14">
        <f>VLOOKUP(A:A,[1]TDSheet!$A:$L,12,0)</f>
        <v>120</v>
      </c>
      <c r="L40" s="14">
        <f>VLOOKUP(A:A,[1]TDSheet!$A:$M,13,0)</f>
        <v>120</v>
      </c>
      <c r="M40" s="14">
        <f>VLOOKUP(A:A,[1]TDSheet!$A:$R,18,0)</f>
        <v>120</v>
      </c>
      <c r="N40" s="14">
        <f>VLOOKUP(A:A,[1]TDSheet!$A:$T,20,0)</f>
        <v>0</v>
      </c>
      <c r="O40" s="14"/>
      <c r="P40" s="14"/>
      <c r="Q40" s="14"/>
      <c r="R40" s="14"/>
      <c r="S40" s="14">
        <f t="shared" si="9"/>
        <v>89.6</v>
      </c>
      <c r="T40" s="15">
        <v>240</v>
      </c>
      <c r="U40" s="16">
        <f t="shared" si="10"/>
        <v>7.0870535714285721</v>
      </c>
      <c r="V40" s="14">
        <f t="shared" si="11"/>
        <v>0.390625</v>
      </c>
      <c r="W40" s="14"/>
      <c r="X40" s="14"/>
      <c r="Y40" s="14">
        <f>VLOOKUP(A:A,[1]TDSheet!$A:$Y,25,0)</f>
        <v>0</v>
      </c>
      <c r="Z40" s="14">
        <f>VLOOKUP(A:A,[1]TDSheet!$A:$Z,26,0)</f>
        <v>0</v>
      </c>
      <c r="AA40" s="14">
        <f>VLOOKUP(A:A,[1]TDSheet!$A:$AA,27,0)</f>
        <v>48.8</v>
      </c>
      <c r="AB40" s="14">
        <f>VLOOKUP(A:A,[3]TDSheet!$A:$D,4,0)</f>
        <v>120</v>
      </c>
      <c r="AC40" s="14" t="e">
        <f>VLOOKUP(A:A,[1]TDSheet!$A:$AC,29,0)</f>
        <v>#N/A</v>
      </c>
      <c r="AD40" s="14" t="e">
        <f>VLOOKUP(A:A,[1]TDSheet!$A:$AD,30,0)</f>
        <v>#N/A</v>
      </c>
      <c r="AE40" s="14">
        <f t="shared" si="12"/>
        <v>21.599999999999998</v>
      </c>
      <c r="AF40" s="14"/>
      <c r="AG40" s="14"/>
      <c r="AH40" s="14"/>
      <c r="AI40" s="14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107</v>
      </c>
      <c r="D41" s="8">
        <v>308</v>
      </c>
      <c r="E41" s="8">
        <v>332</v>
      </c>
      <c r="F41" s="8">
        <v>70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383</v>
      </c>
      <c r="J41" s="14">
        <f t="shared" si="8"/>
        <v>-51</v>
      </c>
      <c r="K41" s="14">
        <f>VLOOKUP(A:A,[1]TDSheet!$A:$L,12,0)</f>
        <v>120</v>
      </c>
      <c r="L41" s="14">
        <f>VLOOKUP(A:A,[1]TDSheet!$A:$M,13,0)</f>
        <v>120</v>
      </c>
      <c r="M41" s="14">
        <f>VLOOKUP(A:A,[1]TDSheet!$A:$R,18,0)</f>
        <v>80</v>
      </c>
      <c r="N41" s="14">
        <f>VLOOKUP(A:A,[1]TDSheet!$A:$T,20,0)</f>
        <v>0</v>
      </c>
      <c r="O41" s="14"/>
      <c r="P41" s="14"/>
      <c r="Q41" s="14"/>
      <c r="R41" s="14"/>
      <c r="S41" s="14">
        <f t="shared" si="9"/>
        <v>66.400000000000006</v>
      </c>
      <c r="T41" s="15">
        <v>120</v>
      </c>
      <c r="U41" s="16">
        <f t="shared" si="10"/>
        <v>7.6807228915662646</v>
      </c>
      <c r="V41" s="14">
        <f t="shared" si="11"/>
        <v>1.0542168674698795</v>
      </c>
      <c r="W41" s="14"/>
      <c r="X41" s="14"/>
      <c r="Y41" s="14">
        <f>VLOOKUP(A:A,[1]TDSheet!$A:$Y,25,0)</f>
        <v>43</v>
      </c>
      <c r="Z41" s="14">
        <f>VLOOKUP(A:A,[1]TDSheet!$A:$Z,26,0)</f>
        <v>30</v>
      </c>
      <c r="AA41" s="14">
        <f>VLOOKUP(A:A,[1]TDSheet!$A:$AA,27,0)</f>
        <v>41.8</v>
      </c>
      <c r="AB41" s="14">
        <f>VLOOKUP(A:A,[3]TDSheet!$A:$D,4,0)</f>
        <v>70</v>
      </c>
      <c r="AC41" s="14" t="str">
        <f>VLOOKUP(A:A,[1]TDSheet!$A:$AC,29,0)</f>
        <v>костик</v>
      </c>
      <c r="AD41" s="14" t="str">
        <f>VLOOKUP(A:A,[1]TDSheet!$A:$AD,30,0)</f>
        <v>кос</v>
      </c>
      <c r="AE41" s="14">
        <f t="shared" si="12"/>
        <v>10.799999999999999</v>
      </c>
      <c r="AF41" s="14"/>
      <c r="AG41" s="14"/>
      <c r="AH41" s="14"/>
      <c r="AI41" s="14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11</v>
      </c>
      <c r="D42" s="8">
        <v>708</v>
      </c>
      <c r="E42" s="8">
        <v>511</v>
      </c>
      <c r="F42" s="8">
        <v>185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673</v>
      </c>
      <c r="J42" s="14">
        <f t="shared" si="8"/>
        <v>-162</v>
      </c>
      <c r="K42" s="14">
        <f>VLOOKUP(A:A,[1]TDSheet!$A:$L,12,0)</f>
        <v>120</v>
      </c>
      <c r="L42" s="14">
        <f>VLOOKUP(A:A,[1]TDSheet!$A:$M,13,0)</f>
        <v>120</v>
      </c>
      <c r="M42" s="14">
        <f>VLOOKUP(A:A,[1]TDSheet!$A:$R,18,0)</f>
        <v>200</v>
      </c>
      <c r="N42" s="14">
        <f>VLOOKUP(A:A,[1]TDSheet!$A:$T,20,0)</f>
        <v>0</v>
      </c>
      <c r="O42" s="14"/>
      <c r="P42" s="14"/>
      <c r="Q42" s="14"/>
      <c r="R42" s="14"/>
      <c r="S42" s="14">
        <f t="shared" si="9"/>
        <v>102.2</v>
      </c>
      <c r="T42" s="15">
        <v>200</v>
      </c>
      <c r="U42" s="16">
        <f t="shared" si="10"/>
        <v>8.0724070450097845</v>
      </c>
      <c r="V42" s="14">
        <f t="shared" si="11"/>
        <v>1.8101761252446182</v>
      </c>
      <c r="W42" s="14"/>
      <c r="X42" s="14"/>
      <c r="Y42" s="14">
        <f>VLOOKUP(A:A,[1]TDSheet!$A:$Y,25,0)</f>
        <v>15.6</v>
      </c>
      <c r="Z42" s="14">
        <f>VLOOKUP(A:A,[1]TDSheet!$A:$Z,26,0)</f>
        <v>51.4</v>
      </c>
      <c r="AA42" s="14">
        <f>VLOOKUP(A:A,[1]TDSheet!$A:$AA,27,0)</f>
        <v>67.400000000000006</v>
      </c>
      <c r="AB42" s="14">
        <f>VLOOKUP(A:A,[3]TDSheet!$A:$D,4,0)</f>
        <v>146</v>
      </c>
      <c r="AC42" s="14" t="str">
        <f>VLOOKUP(A:A,[1]TDSheet!$A:$AC,29,0)</f>
        <v>костик</v>
      </c>
      <c r="AD42" s="14">
        <f>VLOOKUP(A:A,[1]TDSheet!$A:$AD,30,0)</f>
        <v>0</v>
      </c>
      <c r="AE42" s="14">
        <f t="shared" si="12"/>
        <v>18</v>
      </c>
      <c r="AF42" s="14"/>
      <c r="AG42" s="14"/>
      <c r="AH42" s="14"/>
      <c r="AI42" s="14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179</v>
      </c>
      <c r="D43" s="8">
        <v>5</v>
      </c>
      <c r="E43" s="8">
        <v>107</v>
      </c>
      <c r="F43" s="8">
        <v>72</v>
      </c>
      <c r="G43" s="1">
        <f>VLOOKUP(A:A,[1]TDSheet!$A:$G,7,0)</f>
        <v>0</v>
      </c>
      <c r="H43" s="1" t="e">
        <f>VLOOKUP(A:A,[1]TDSheet!$A:$H,8,0)</f>
        <v>#N/A</v>
      </c>
      <c r="I43" s="14">
        <f>VLOOKUP(A:A,[2]TDSheet!$A:$F,6,0)</f>
        <v>112</v>
      </c>
      <c r="J43" s="14">
        <f t="shared" si="8"/>
        <v>-5</v>
      </c>
      <c r="K43" s="14">
        <f>VLOOKUP(A:A,[1]TDSheet!$A:$L,12,0)</f>
        <v>0</v>
      </c>
      <c r="L43" s="14">
        <f>VLOOKUP(A:A,[1]TDSheet!$A:$M,13,0)</f>
        <v>0</v>
      </c>
      <c r="M43" s="14">
        <f>VLOOKUP(A:A,[1]TDSheet!$A:$R,18,0)</f>
        <v>0</v>
      </c>
      <c r="N43" s="14">
        <f>VLOOKUP(A:A,[1]TDSheet!$A:$T,20,0)</f>
        <v>0</v>
      </c>
      <c r="O43" s="14"/>
      <c r="P43" s="14"/>
      <c r="Q43" s="14"/>
      <c r="R43" s="14"/>
      <c r="S43" s="14">
        <f t="shared" si="9"/>
        <v>21.4</v>
      </c>
      <c r="T43" s="15"/>
      <c r="U43" s="16">
        <f t="shared" si="10"/>
        <v>3.3644859813084116</v>
      </c>
      <c r="V43" s="14">
        <f t="shared" si="11"/>
        <v>3.3644859813084116</v>
      </c>
      <c r="W43" s="14"/>
      <c r="X43" s="14"/>
      <c r="Y43" s="14">
        <f>VLOOKUP(A:A,[1]TDSheet!$A:$Y,25,0)</f>
        <v>28.8</v>
      </c>
      <c r="Z43" s="14">
        <f>VLOOKUP(A:A,[1]TDSheet!$A:$Z,26,0)</f>
        <v>7.8</v>
      </c>
      <c r="AA43" s="14">
        <f>VLOOKUP(A:A,[1]TDSheet!$A:$AA,27,0)</f>
        <v>15.6</v>
      </c>
      <c r="AB43" s="14">
        <f>VLOOKUP(A:A,[3]TDSheet!$A:$D,4,0)</f>
        <v>31</v>
      </c>
      <c r="AC43" s="14" t="str">
        <f>VLOOKUP(A:A,[1]TDSheet!$A:$AC,29,0)</f>
        <v>вывод</v>
      </c>
      <c r="AD43" s="14" t="e">
        <f>VLOOKUP(A:A,[1]TDSheet!$A:$AD,30,0)</f>
        <v>#N/A</v>
      </c>
      <c r="AE43" s="14">
        <f t="shared" si="12"/>
        <v>0</v>
      </c>
      <c r="AF43" s="14"/>
      <c r="AG43" s="14"/>
      <c r="AH43" s="14"/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269</v>
      </c>
      <c r="D44" s="8"/>
      <c r="E44" s="8">
        <v>110</v>
      </c>
      <c r="F44" s="8">
        <v>159</v>
      </c>
      <c r="G44" s="1">
        <f>VLOOKUP(A:A,[1]TDSheet!$A:$G,7,0)</f>
        <v>0.38</v>
      </c>
      <c r="H44" s="1">
        <f>VLOOKUP(A:A,[1]TDSheet!$A:$H,8,0)</f>
        <v>45</v>
      </c>
      <c r="I44" s="14">
        <f>VLOOKUP(A:A,[2]TDSheet!$A:$F,6,0)</f>
        <v>110</v>
      </c>
      <c r="J44" s="14">
        <f t="shared" si="8"/>
        <v>0</v>
      </c>
      <c r="K44" s="14">
        <f>VLOOKUP(A:A,[1]TDSheet!$A:$L,12,0)</f>
        <v>0</v>
      </c>
      <c r="L44" s="14">
        <f>VLOOKUP(A:A,[1]TDSheet!$A:$M,13,0)</f>
        <v>40</v>
      </c>
      <c r="M44" s="14">
        <f>VLOOKUP(A:A,[1]TDSheet!$A:$R,18,0)</f>
        <v>0</v>
      </c>
      <c r="N44" s="14">
        <f>VLOOKUP(A:A,[1]TDSheet!$A:$T,20,0)</f>
        <v>0</v>
      </c>
      <c r="O44" s="14"/>
      <c r="P44" s="14"/>
      <c r="Q44" s="14"/>
      <c r="R44" s="14"/>
      <c r="S44" s="14">
        <f t="shared" si="9"/>
        <v>22</v>
      </c>
      <c r="T44" s="15"/>
      <c r="U44" s="16">
        <f t="shared" si="10"/>
        <v>9.045454545454545</v>
      </c>
      <c r="V44" s="14">
        <f t="shared" si="11"/>
        <v>7.2272727272727275</v>
      </c>
      <c r="W44" s="14"/>
      <c r="X44" s="14"/>
      <c r="Y44" s="14">
        <f>VLOOKUP(A:A,[1]TDSheet!$A:$Y,25,0)</f>
        <v>50</v>
      </c>
      <c r="Z44" s="14">
        <f>VLOOKUP(A:A,[1]TDSheet!$A:$Z,26,0)</f>
        <v>34.4</v>
      </c>
      <c r="AA44" s="14">
        <f>VLOOKUP(A:A,[1]TDSheet!$A:$AA,27,0)</f>
        <v>31.4</v>
      </c>
      <c r="AB44" s="14">
        <f>VLOOKUP(A:A,[3]TDSheet!$A:$D,4,0)</f>
        <v>20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2"/>
        <v>0</v>
      </c>
      <c r="AF44" s="14"/>
      <c r="AG44" s="14"/>
      <c r="AH44" s="14"/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89</v>
      </c>
      <c r="D45" s="8">
        <v>197</v>
      </c>
      <c r="E45" s="8">
        <v>136</v>
      </c>
      <c r="F45" s="8">
        <v>30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145</v>
      </c>
      <c r="J45" s="14">
        <f t="shared" si="8"/>
        <v>-9</v>
      </c>
      <c r="K45" s="14">
        <f>VLOOKUP(A:A,[1]TDSheet!$A:$L,12,0)</f>
        <v>0</v>
      </c>
      <c r="L45" s="14">
        <f>VLOOKUP(A:A,[1]TDSheet!$A:$M,13,0)</f>
        <v>40</v>
      </c>
      <c r="M45" s="14">
        <f>VLOOKUP(A:A,[1]TDSheet!$A:$R,18,0)</f>
        <v>80</v>
      </c>
      <c r="N45" s="14">
        <f>VLOOKUP(A:A,[1]TDSheet!$A:$T,20,0)</f>
        <v>0</v>
      </c>
      <c r="O45" s="14"/>
      <c r="P45" s="14"/>
      <c r="Q45" s="14"/>
      <c r="R45" s="14"/>
      <c r="S45" s="14">
        <f t="shared" si="9"/>
        <v>27.2</v>
      </c>
      <c r="T45" s="15">
        <v>40</v>
      </c>
      <c r="U45" s="16">
        <f t="shared" si="10"/>
        <v>6.9852941176470589</v>
      </c>
      <c r="V45" s="14">
        <f t="shared" si="11"/>
        <v>1.1029411764705883</v>
      </c>
      <c r="W45" s="14"/>
      <c r="X45" s="14"/>
      <c r="Y45" s="14">
        <f>VLOOKUP(A:A,[1]TDSheet!$A:$Y,25,0)</f>
        <v>34.200000000000003</v>
      </c>
      <c r="Z45" s="14">
        <f>VLOOKUP(A:A,[1]TDSheet!$A:$Z,26,0)</f>
        <v>40.799999999999997</v>
      </c>
      <c r="AA45" s="14">
        <f>VLOOKUP(A:A,[1]TDSheet!$A:$AA,27,0)</f>
        <v>32.200000000000003</v>
      </c>
      <c r="AB45" s="14">
        <f>VLOOKUP(A:A,[3]TDSheet!$A:$D,4,0)</f>
        <v>6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2"/>
        <v>16</v>
      </c>
      <c r="AF45" s="14"/>
      <c r="AG45" s="14"/>
      <c r="AH45" s="14"/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57</v>
      </c>
      <c r="D46" s="8">
        <v>606</v>
      </c>
      <c r="E46" s="8">
        <v>266</v>
      </c>
      <c r="F46" s="8">
        <v>178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342</v>
      </c>
      <c r="J46" s="14">
        <f t="shared" si="8"/>
        <v>-76</v>
      </c>
      <c r="K46" s="14">
        <f>VLOOKUP(A:A,[1]TDSheet!$A:$L,12,0)</f>
        <v>0</v>
      </c>
      <c r="L46" s="14">
        <f>VLOOKUP(A:A,[1]TDSheet!$A:$M,13,0)</f>
        <v>40</v>
      </c>
      <c r="M46" s="14">
        <f>VLOOKUP(A:A,[1]TDSheet!$A:$R,18,0)</f>
        <v>280</v>
      </c>
      <c r="N46" s="14">
        <f>VLOOKUP(A:A,[1]TDSheet!$A:$T,20,0)</f>
        <v>0</v>
      </c>
      <c r="O46" s="14"/>
      <c r="P46" s="14"/>
      <c r="Q46" s="14"/>
      <c r="R46" s="14"/>
      <c r="S46" s="14">
        <f t="shared" si="9"/>
        <v>53.2</v>
      </c>
      <c r="T46" s="15"/>
      <c r="U46" s="16">
        <f t="shared" si="10"/>
        <v>9.3609022556390968</v>
      </c>
      <c r="V46" s="14">
        <f t="shared" si="11"/>
        <v>3.3458646616541352</v>
      </c>
      <c r="W46" s="14"/>
      <c r="X46" s="14"/>
      <c r="Y46" s="14">
        <f>VLOOKUP(A:A,[1]TDSheet!$A:$Y,25,0)</f>
        <v>36.4</v>
      </c>
      <c r="Z46" s="14">
        <f>VLOOKUP(A:A,[1]TDSheet!$A:$Z,26,0)</f>
        <v>52.8</v>
      </c>
      <c r="AA46" s="14">
        <f>VLOOKUP(A:A,[1]TDSheet!$A:$AA,27,0)</f>
        <v>54.4</v>
      </c>
      <c r="AB46" s="14">
        <f>VLOOKUP(A:A,[3]TDSheet!$A:$D,4,0)</f>
        <v>28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2"/>
        <v>0</v>
      </c>
      <c r="AF46" s="14"/>
      <c r="AG46" s="14"/>
      <c r="AH46" s="14"/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436</v>
      </c>
      <c r="D47" s="8">
        <v>442</v>
      </c>
      <c r="E47" s="8">
        <v>515</v>
      </c>
      <c r="F47" s="8">
        <v>352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517</v>
      </c>
      <c r="J47" s="14">
        <f t="shared" si="8"/>
        <v>-2</v>
      </c>
      <c r="K47" s="14">
        <f>VLOOKUP(A:A,[1]TDSheet!$A:$L,12,0)</f>
        <v>0</v>
      </c>
      <c r="L47" s="14">
        <f>VLOOKUP(A:A,[1]TDSheet!$A:$M,13,0)</f>
        <v>120</v>
      </c>
      <c r="M47" s="14">
        <f>VLOOKUP(A:A,[1]TDSheet!$A:$R,18,0)</f>
        <v>240</v>
      </c>
      <c r="N47" s="14">
        <f>VLOOKUP(A:A,[1]TDSheet!$A:$T,20,0)</f>
        <v>0</v>
      </c>
      <c r="O47" s="14"/>
      <c r="P47" s="14"/>
      <c r="Q47" s="14"/>
      <c r="R47" s="14"/>
      <c r="S47" s="14">
        <f t="shared" si="9"/>
        <v>103</v>
      </c>
      <c r="T47" s="15">
        <v>120</v>
      </c>
      <c r="U47" s="16">
        <f t="shared" si="10"/>
        <v>8.0776699029126213</v>
      </c>
      <c r="V47" s="14">
        <f t="shared" si="11"/>
        <v>3.4174757281553396</v>
      </c>
      <c r="W47" s="14"/>
      <c r="X47" s="14"/>
      <c r="Y47" s="14">
        <f>VLOOKUP(A:A,[1]TDSheet!$A:$Y,25,0)</f>
        <v>74.400000000000006</v>
      </c>
      <c r="Z47" s="14">
        <f>VLOOKUP(A:A,[1]TDSheet!$A:$Z,26,0)</f>
        <v>111.2</v>
      </c>
      <c r="AA47" s="14">
        <f>VLOOKUP(A:A,[1]TDSheet!$A:$AA,27,0)</f>
        <v>91.6</v>
      </c>
      <c r="AB47" s="14">
        <f>VLOOKUP(A:A,[3]TDSheet!$A:$D,4,0)</f>
        <v>26</v>
      </c>
      <c r="AC47" s="14">
        <f>VLOOKUP(A:A,[1]TDSheet!$A:$AC,29,0)</f>
        <v>0</v>
      </c>
      <c r="AD47" s="14" t="str">
        <f>VLOOKUP(A:A,[1]TDSheet!$A:$AD,30,0)</f>
        <v>кост</v>
      </c>
      <c r="AE47" s="14">
        <f t="shared" si="12"/>
        <v>36</v>
      </c>
      <c r="AF47" s="14"/>
      <c r="AG47" s="14"/>
      <c r="AH47" s="14"/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1967</v>
      </c>
      <c r="D48" s="8">
        <v>2143</v>
      </c>
      <c r="E48" s="8">
        <v>2812</v>
      </c>
      <c r="F48" s="8">
        <v>1265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2813</v>
      </c>
      <c r="J48" s="14">
        <f t="shared" si="8"/>
        <v>-1</v>
      </c>
      <c r="K48" s="14">
        <f>VLOOKUP(A:A,[1]TDSheet!$A:$L,12,0)</f>
        <v>600</v>
      </c>
      <c r="L48" s="14">
        <f>VLOOKUP(A:A,[1]TDSheet!$A:$M,13,0)</f>
        <v>300</v>
      </c>
      <c r="M48" s="14">
        <f>VLOOKUP(A:A,[1]TDSheet!$A:$R,18,0)</f>
        <v>1500</v>
      </c>
      <c r="N48" s="14">
        <f>VLOOKUP(A:A,[1]TDSheet!$A:$T,20,0)</f>
        <v>600</v>
      </c>
      <c r="O48" s="14"/>
      <c r="P48" s="14"/>
      <c r="Q48" s="14"/>
      <c r="R48" s="14"/>
      <c r="S48" s="14">
        <f t="shared" si="9"/>
        <v>562.4</v>
      </c>
      <c r="T48" s="15"/>
      <c r="U48" s="16">
        <f t="shared" si="10"/>
        <v>7.5835704125177816</v>
      </c>
      <c r="V48" s="14">
        <f t="shared" si="11"/>
        <v>2.2492887624466573</v>
      </c>
      <c r="W48" s="14"/>
      <c r="X48" s="14"/>
      <c r="Y48" s="14">
        <f>VLOOKUP(A:A,[1]TDSheet!$A:$Y,25,0)</f>
        <v>331.4</v>
      </c>
      <c r="Z48" s="14">
        <f>VLOOKUP(A:A,[1]TDSheet!$A:$Z,26,0)</f>
        <v>392.8</v>
      </c>
      <c r="AA48" s="14">
        <f>VLOOKUP(A:A,[1]TDSheet!$A:$AA,27,0)</f>
        <v>477.8</v>
      </c>
      <c r="AB48" s="14">
        <f>VLOOKUP(A:A,[3]TDSheet!$A:$D,4,0)</f>
        <v>211</v>
      </c>
      <c r="AC48" s="14" t="str">
        <f>VLOOKUP(A:A,[1]TDSheet!$A:$AC,29,0)</f>
        <v>м-600</v>
      </c>
      <c r="AD48" s="14" t="e">
        <f>VLOOKUP(A:A,[1]TDSheet!$A:$AD,30,0)</f>
        <v>#N/A</v>
      </c>
      <c r="AE48" s="14">
        <f t="shared" si="12"/>
        <v>0</v>
      </c>
      <c r="AF48" s="14"/>
      <c r="AG48" s="14"/>
      <c r="AH48" s="14"/>
      <c r="AI48" s="14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30</v>
      </c>
      <c r="D49" s="8">
        <v>148</v>
      </c>
      <c r="E49" s="8">
        <v>156</v>
      </c>
      <c r="F49" s="8">
        <v>19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195</v>
      </c>
      <c r="J49" s="14">
        <f t="shared" si="8"/>
        <v>-39</v>
      </c>
      <c r="K49" s="14">
        <f>VLOOKUP(A:A,[1]TDSheet!$A:$L,12,0)</f>
        <v>40</v>
      </c>
      <c r="L49" s="14">
        <f>VLOOKUP(A:A,[1]TDSheet!$A:$M,13,0)</f>
        <v>0</v>
      </c>
      <c r="M49" s="14">
        <f>VLOOKUP(A:A,[1]TDSheet!$A:$R,18,0)</f>
        <v>80</v>
      </c>
      <c r="N49" s="14">
        <f>VLOOKUP(A:A,[1]TDSheet!$A:$T,20,0)</f>
        <v>0</v>
      </c>
      <c r="O49" s="14"/>
      <c r="P49" s="14"/>
      <c r="Q49" s="14"/>
      <c r="R49" s="14"/>
      <c r="S49" s="14">
        <f t="shared" si="9"/>
        <v>31.2</v>
      </c>
      <c r="T49" s="15">
        <v>80</v>
      </c>
      <c r="U49" s="16">
        <f t="shared" si="10"/>
        <v>7.0192307692307692</v>
      </c>
      <c r="V49" s="14">
        <f t="shared" si="11"/>
        <v>0.60897435897435903</v>
      </c>
      <c r="W49" s="14"/>
      <c r="X49" s="14"/>
      <c r="Y49" s="14">
        <f>VLOOKUP(A:A,[1]TDSheet!$A:$Y,25,0)</f>
        <v>8.1999999999999993</v>
      </c>
      <c r="Z49" s="14">
        <f>VLOOKUP(A:A,[1]TDSheet!$A:$Z,26,0)</f>
        <v>11.6</v>
      </c>
      <c r="AA49" s="14">
        <f>VLOOKUP(A:A,[1]TDSheet!$A:$AA,27,0)</f>
        <v>17.600000000000001</v>
      </c>
      <c r="AB49" s="14">
        <f>VLOOKUP(A:A,[3]TDSheet!$A:$D,4,0)</f>
        <v>44</v>
      </c>
      <c r="AC49" s="14" t="str">
        <f>VLOOKUP(A:A,[1]TDSheet!$A:$AC,29,0)</f>
        <v>костик</v>
      </c>
      <c r="AD49" s="14" t="e">
        <f>VLOOKUP(A:A,[1]TDSheet!$A:$AD,30,0)</f>
        <v>#N/A</v>
      </c>
      <c r="AE49" s="14">
        <f t="shared" si="12"/>
        <v>28</v>
      </c>
      <c r="AF49" s="14"/>
      <c r="AG49" s="14"/>
      <c r="AH49" s="14"/>
      <c r="AI49" s="14"/>
    </row>
    <row r="50" spans="1:35" s="1" customFormat="1" ht="11.1" customHeight="1" outlineLevel="1" x14ac:dyDescent="0.2">
      <c r="A50" s="7" t="s">
        <v>52</v>
      </c>
      <c r="B50" s="7" t="s">
        <v>9</v>
      </c>
      <c r="C50" s="8">
        <v>164.999</v>
      </c>
      <c r="D50" s="8">
        <v>257.26100000000002</v>
      </c>
      <c r="E50" s="8">
        <v>228.00899999999999</v>
      </c>
      <c r="F50" s="8">
        <v>191.066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214.3</v>
      </c>
      <c r="J50" s="14">
        <f t="shared" si="8"/>
        <v>13.708999999999975</v>
      </c>
      <c r="K50" s="14">
        <f>VLOOKUP(A:A,[1]TDSheet!$A:$L,12,0)</f>
        <v>50</v>
      </c>
      <c r="L50" s="14">
        <f>VLOOKUP(A:A,[1]TDSheet!$A:$M,13,0)</f>
        <v>30</v>
      </c>
      <c r="M50" s="14">
        <f>VLOOKUP(A:A,[1]TDSheet!$A:$R,18,0)</f>
        <v>60</v>
      </c>
      <c r="N50" s="14">
        <f>VLOOKUP(A:A,[1]TDSheet!$A:$T,20,0)</f>
        <v>0</v>
      </c>
      <c r="O50" s="14"/>
      <c r="P50" s="14"/>
      <c r="Q50" s="14"/>
      <c r="R50" s="14"/>
      <c r="S50" s="14">
        <f t="shared" si="9"/>
        <v>45.601799999999997</v>
      </c>
      <c r="T50" s="15"/>
      <c r="U50" s="16">
        <f t="shared" si="10"/>
        <v>7.2599327219539589</v>
      </c>
      <c r="V50" s="14">
        <f t="shared" si="11"/>
        <v>4.1898784697095293</v>
      </c>
      <c r="W50" s="14"/>
      <c r="X50" s="14"/>
      <c r="Y50" s="14">
        <f>VLOOKUP(A:A,[1]TDSheet!$A:$Y,25,0)</f>
        <v>43.008600000000001</v>
      </c>
      <c r="Z50" s="14">
        <f>VLOOKUP(A:A,[1]TDSheet!$A:$Z,26,0)</f>
        <v>48.8</v>
      </c>
      <c r="AA50" s="14">
        <f>VLOOKUP(A:A,[1]TDSheet!$A:$AA,27,0)</f>
        <v>55.440200000000004</v>
      </c>
      <c r="AB50" s="14">
        <f>VLOOKUP(A:A,[3]TDSheet!$A:$D,4,0)</f>
        <v>43.231999999999999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2"/>
        <v>0</v>
      </c>
      <c r="AF50" s="14"/>
      <c r="AG50" s="14"/>
      <c r="AH50" s="14"/>
      <c r="AI50" s="14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355</v>
      </c>
      <c r="D51" s="8">
        <v>585</v>
      </c>
      <c r="E51" s="8">
        <v>550</v>
      </c>
      <c r="F51" s="8">
        <v>362.08100000000002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569</v>
      </c>
      <c r="J51" s="14">
        <f t="shared" si="8"/>
        <v>-19</v>
      </c>
      <c r="K51" s="14">
        <f>VLOOKUP(A:A,[1]TDSheet!$A:$L,12,0)</f>
        <v>120</v>
      </c>
      <c r="L51" s="14">
        <f>VLOOKUP(A:A,[1]TDSheet!$A:$M,13,0)</f>
        <v>80</v>
      </c>
      <c r="M51" s="14">
        <f>VLOOKUP(A:A,[1]TDSheet!$A:$R,18,0)</f>
        <v>80</v>
      </c>
      <c r="N51" s="14">
        <f>VLOOKUP(A:A,[1]TDSheet!$A:$T,20,0)</f>
        <v>120</v>
      </c>
      <c r="O51" s="14"/>
      <c r="P51" s="14"/>
      <c r="Q51" s="14"/>
      <c r="R51" s="14"/>
      <c r="S51" s="14">
        <f t="shared" si="9"/>
        <v>110</v>
      </c>
      <c r="T51" s="15"/>
      <c r="U51" s="16">
        <f t="shared" si="10"/>
        <v>6.9280090909090912</v>
      </c>
      <c r="V51" s="14">
        <f t="shared" si="11"/>
        <v>3.2916454545454545</v>
      </c>
      <c r="W51" s="14"/>
      <c r="X51" s="14"/>
      <c r="Y51" s="14">
        <f>VLOOKUP(A:A,[1]TDSheet!$A:$Y,25,0)</f>
        <v>115</v>
      </c>
      <c r="Z51" s="14">
        <f>VLOOKUP(A:A,[1]TDSheet!$A:$Z,26,0)</f>
        <v>122.4</v>
      </c>
      <c r="AA51" s="14">
        <f>VLOOKUP(A:A,[1]TDSheet!$A:$AA,27,0)</f>
        <v>119.2</v>
      </c>
      <c r="AB51" s="14">
        <f>VLOOKUP(A:A,[3]TDSheet!$A:$D,4,0)</f>
        <v>101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2"/>
        <v>0</v>
      </c>
      <c r="AF51" s="14"/>
      <c r="AG51" s="14"/>
      <c r="AH51" s="14"/>
      <c r="AI51" s="14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5502</v>
      </c>
      <c r="D52" s="8">
        <v>4797</v>
      </c>
      <c r="E52" s="8">
        <v>7679</v>
      </c>
      <c r="F52" s="8">
        <v>2520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7764</v>
      </c>
      <c r="J52" s="14">
        <f t="shared" si="8"/>
        <v>-85</v>
      </c>
      <c r="K52" s="14">
        <f>VLOOKUP(A:A,[1]TDSheet!$A:$L,12,0)</f>
        <v>1000</v>
      </c>
      <c r="L52" s="14">
        <f>VLOOKUP(A:A,[1]TDSheet!$A:$M,13,0)</f>
        <v>1200</v>
      </c>
      <c r="M52" s="14">
        <f>VLOOKUP(A:A,[1]TDSheet!$A:$R,18,0)</f>
        <v>4800</v>
      </c>
      <c r="N52" s="19">
        <v>2000</v>
      </c>
      <c r="O52" s="14"/>
      <c r="P52" s="14"/>
      <c r="Q52" s="14"/>
      <c r="R52" s="14"/>
      <c r="S52" s="14">
        <f t="shared" si="9"/>
        <v>1535.8</v>
      </c>
      <c r="T52" s="15"/>
      <c r="U52" s="16">
        <f t="shared" si="10"/>
        <v>7.5009766896731351</v>
      </c>
      <c r="V52" s="14">
        <f t="shared" si="11"/>
        <v>1.6408386508659982</v>
      </c>
      <c r="W52" s="14"/>
      <c r="X52" s="14"/>
      <c r="Y52" s="14">
        <f>VLOOKUP(A:A,[1]TDSheet!$A:$Y,25,0)</f>
        <v>1024.5999999999999</v>
      </c>
      <c r="Z52" s="14">
        <f>VLOOKUP(A:A,[1]TDSheet!$A:$Z,26,0)</f>
        <v>1351.6</v>
      </c>
      <c r="AA52" s="14">
        <f>VLOOKUP(A:A,[1]TDSheet!$A:$AA,27,0)</f>
        <v>1307</v>
      </c>
      <c r="AB52" s="14">
        <f>VLOOKUP(A:A,[3]TDSheet!$A:$D,4,0)</f>
        <v>652</v>
      </c>
      <c r="AC52" s="20">
        <v>0</v>
      </c>
      <c r="AD52" s="14">
        <f>VLOOKUP(A:A,[1]TDSheet!$A:$AD,30,0)</f>
        <v>0</v>
      </c>
      <c r="AE52" s="14">
        <f t="shared" si="12"/>
        <v>0</v>
      </c>
      <c r="AF52" s="14"/>
      <c r="AG52" s="14"/>
      <c r="AH52" s="14"/>
      <c r="AI52" s="14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1593</v>
      </c>
      <c r="D53" s="8">
        <v>1255</v>
      </c>
      <c r="E53" s="8">
        <v>1594</v>
      </c>
      <c r="F53" s="8">
        <v>1228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1620</v>
      </c>
      <c r="J53" s="14">
        <f t="shared" si="8"/>
        <v>-26</v>
      </c>
      <c r="K53" s="14">
        <f>VLOOKUP(A:A,[1]TDSheet!$A:$L,12,0)</f>
        <v>400</v>
      </c>
      <c r="L53" s="14">
        <f>VLOOKUP(A:A,[1]TDSheet!$A:$M,13,0)</f>
        <v>200</v>
      </c>
      <c r="M53" s="14">
        <f>VLOOKUP(A:A,[1]TDSheet!$A:$R,18,0)</f>
        <v>400</v>
      </c>
      <c r="N53" s="14">
        <f>VLOOKUP(A:A,[1]TDSheet!$A:$T,20,0)</f>
        <v>400</v>
      </c>
      <c r="O53" s="14"/>
      <c r="P53" s="14"/>
      <c r="Q53" s="14"/>
      <c r="R53" s="14"/>
      <c r="S53" s="14">
        <f t="shared" si="9"/>
        <v>318.8</v>
      </c>
      <c r="T53" s="15"/>
      <c r="U53" s="16">
        <f t="shared" si="10"/>
        <v>8.2434127979924714</v>
      </c>
      <c r="V53" s="14">
        <f t="shared" si="11"/>
        <v>3.8519447929736512</v>
      </c>
      <c r="W53" s="14"/>
      <c r="X53" s="14"/>
      <c r="Y53" s="14">
        <f>VLOOKUP(A:A,[1]TDSheet!$A:$Y,25,0)</f>
        <v>299</v>
      </c>
      <c r="Z53" s="14">
        <f>VLOOKUP(A:A,[1]TDSheet!$A:$Z,26,0)</f>
        <v>368.4</v>
      </c>
      <c r="AA53" s="14">
        <f>VLOOKUP(A:A,[1]TDSheet!$A:$AA,27,0)</f>
        <v>344.8</v>
      </c>
      <c r="AB53" s="14">
        <f>VLOOKUP(A:A,[3]TDSheet!$A:$D,4,0)</f>
        <v>270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2"/>
        <v>0</v>
      </c>
      <c r="AF53" s="14"/>
      <c r="AG53" s="14"/>
      <c r="AH53" s="14"/>
      <c r="AI53" s="14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5279</v>
      </c>
      <c r="D54" s="8">
        <v>1713</v>
      </c>
      <c r="E54" s="8">
        <v>4580</v>
      </c>
      <c r="F54" s="8">
        <v>2343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4639</v>
      </c>
      <c r="J54" s="14">
        <f t="shared" si="8"/>
        <v>-59</v>
      </c>
      <c r="K54" s="14">
        <f>VLOOKUP(A:A,[1]TDSheet!$A:$L,12,0)</f>
        <v>600</v>
      </c>
      <c r="L54" s="14">
        <f>VLOOKUP(A:A,[1]TDSheet!$A:$M,13,0)</f>
        <v>600</v>
      </c>
      <c r="M54" s="14">
        <f>VLOOKUP(A:A,[1]TDSheet!$A:$R,18,0)</f>
        <v>2000</v>
      </c>
      <c r="N54" s="19">
        <v>720</v>
      </c>
      <c r="O54" s="14"/>
      <c r="P54" s="14"/>
      <c r="Q54" s="14"/>
      <c r="R54" s="14"/>
      <c r="S54" s="14">
        <f t="shared" si="9"/>
        <v>916</v>
      </c>
      <c r="T54" s="15">
        <v>120</v>
      </c>
      <c r="U54" s="16">
        <f t="shared" si="10"/>
        <v>6.9683406113537121</v>
      </c>
      <c r="V54" s="14">
        <f t="shared" si="11"/>
        <v>2.5578602620087336</v>
      </c>
      <c r="W54" s="14"/>
      <c r="X54" s="14"/>
      <c r="Y54" s="14">
        <f>VLOOKUP(A:A,[1]TDSheet!$A:$Y,25,0)</f>
        <v>770.4</v>
      </c>
      <c r="Z54" s="14">
        <f>VLOOKUP(A:A,[1]TDSheet!$A:$Z,26,0)</f>
        <v>867.4</v>
      </c>
      <c r="AA54" s="14">
        <f>VLOOKUP(A:A,[1]TDSheet!$A:$AA,27,0)</f>
        <v>830.6</v>
      </c>
      <c r="AB54" s="14">
        <f>VLOOKUP(A:A,[3]TDSheet!$A:$D,4,0)</f>
        <v>520</v>
      </c>
      <c r="AC54" s="20" t="s">
        <v>119</v>
      </c>
      <c r="AD54" s="14" t="e">
        <f>VLOOKUP(A:A,[1]TDSheet!$A:$AD,30,0)</f>
        <v>#N/A</v>
      </c>
      <c r="AE54" s="14">
        <f t="shared" si="12"/>
        <v>48</v>
      </c>
      <c r="AF54" s="14"/>
      <c r="AG54" s="14"/>
      <c r="AH54" s="14"/>
      <c r="AI54" s="14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1099</v>
      </c>
      <c r="D55" s="8">
        <v>340</v>
      </c>
      <c r="E55" s="8">
        <v>966</v>
      </c>
      <c r="F55" s="8">
        <v>455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968</v>
      </c>
      <c r="J55" s="14">
        <f t="shared" si="8"/>
        <v>-2</v>
      </c>
      <c r="K55" s="14">
        <f>VLOOKUP(A:A,[1]TDSheet!$A:$L,12,0)</f>
        <v>200</v>
      </c>
      <c r="L55" s="14">
        <f>VLOOKUP(A:A,[1]TDSheet!$A:$M,13,0)</f>
        <v>120</v>
      </c>
      <c r="M55" s="14">
        <f>VLOOKUP(A:A,[1]TDSheet!$A:$R,18,0)</f>
        <v>320</v>
      </c>
      <c r="N55" s="14">
        <f>VLOOKUP(A:A,[1]TDSheet!$A:$T,20,0)</f>
        <v>200</v>
      </c>
      <c r="O55" s="14"/>
      <c r="P55" s="14"/>
      <c r="Q55" s="14"/>
      <c r="R55" s="14"/>
      <c r="S55" s="14">
        <f t="shared" si="9"/>
        <v>193.2</v>
      </c>
      <c r="T55" s="15">
        <v>80</v>
      </c>
      <c r="U55" s="16">
        <f t="shared" si="10"/>
        <v>7.116977225672878</v>
      </c>
      <c r="V55" s="14">
        <f t="shared" si="11"/>
        <v>2.3550724637681162</v>
      </c>
      <c r="W55" s="14"/>
      <c r="X55" s="14"/>
      <c r="Y55" s="14">
        <f>VLOOKUP(A:A,[1]TDSheet!$A:$Y,25,0)</f>
        <v>211.2</v>
      </c>
      <c r="Z55" s="14">
        <f>VLOOKUP(A:A,[1]TDSheet!$A:$Z,26,0)</f>
        <v>233.6</v>
      </c>
      <c r="AA55" s="14">
        <f>VLOOKUP(A:A,[1]TDSheet!$A:$AA,27,0)</f>
        <v>210.8</v>
      </c>
      <c r="AB55" s="14">
        <f>VLOOKUP(A:A,[3]TDSheet!$A:$D,4,0)</f>
        <v>114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2"/>
        <v>28</v>
      </c>
      <c r="AF55" s="14"/>
      <c r="AG55" s="14"/>
      <c r="AH55" s="14"/>
      <c r="AI55" s="14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140</v>
      </c>
      <c r="D56" s="8">
        <v>594</v>
      </c>
      <c r="E56" s="8">
        <v>513</v>
      </c>
      <c r="F56" s="8">
        <v>216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518</v>
      </c>
      <c r="J56" s="14">
        <f t="shared" si="8"/>
        <v>-5</v>
      </c>
      <c r="K56" s="14">
        <f>VLOOKUP(A:A,[1]TDSheet!$A:$L,12,0)</f>
        <v>90</v>
      </c>
      <c r="L56" s="14">
        <f>VLOOKUP(A:A,[1]TDSheet!$A:$M,13,0)</f>
        <v>60</v>
      </c>
      <c r="M56" s="14">
        <f>VLOOKUP(A:A,[1]TDSheet!$A:$R,18,0)</f>
        <v>240</v>
      </c>
      <c r="N56" s="14">
        <f>VLOOKUP(A:A,[1]TDSheet!$A:$T,20,0)</f>
        <v>0</v>
      </c>
      <c r="O56" s="14"/>
      <c r="P56" s="14"/>
      <c r="Q56" s="14"/>
      <c r="R56" s="14"/>
      <c r="S56" s="14">
        <f t="shared" si="9"/>
        <v>102.6</v>
      </c>
      <c r="T56" s="15">
        <v>120</v>
      </c>
      <c r="U56" s="16">
        <f t="shared" si="10"/>
        <v>7.0760233918128659</v>
      </c>
      <c r="V56" s="14">
        <f t="shared" si="11"/>
        <v>2.1052631578947372</v>
      </c>
      <c r="W56" s="14"/>
      <c r="X56" s="14"/>
      <c r="Y56" s="14">
        <f>VLOOKUP(A:A,[1]TDSheet!$A:$Y,25,0)</f>
        <v>75.599999999999994</v>
      </c>
      <c r="Z56" s="14">
        <f>VLOOKUP(A:A,[1]TDSheet!$A:$Z,26,0)</f>
        <v>95.8</v>
      </c>
      <c r="AA56" s="14">
        <f>VLOOKUP(A:A,[1]TDSheet!$A:$AA,27,0)</f>
        <v>89.8</v>
      </c>
      <c r="AB56" s="14">
        <f>VLOOKUP(A:A,[3]TDSheet!$A:$D,4,0)</f>
        <v>73</v>
      </c>
      <c r="AC56" s="14" t="str">
        <f>VLOOKUP(A:A,[1]TDSheet!$A:$AC,29,0)</f>
        <v>м160</v>
      </c>
      <c r="AD56" s="14" t="e">
        <f>VLOOKUP(A:A,[1]TDSheet!$A:$AD,30,0)</f>
        <v>#N/A</v>
      </c>
      <c r="AE56" s="14">
        <f t="shared" si="12"/>
        <v>36</v>
      </c>
      <c r="AF56" s="14"/>
      <c r="AG56" s="14"/>
      <c r="AH56" s="14"/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137</v>
      </c>
      <c r="D57" s="8">
        <v>364</v>
      </c>
      <c r="E57" s="8">
        <v>288</v>
      </c>
      <c r="F57" s="8">
        <v>205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348</v>
      </c>
      <c r="J57" s="14">
        <f t="shared" si="8"/>
        <v>-60</v>
      </c>
      <c r="K57" s="14">
        <f>VLOOKUP(A:A,[1]TDSheet!$A:$L,12,0)</f>
        <v>80</v>
      </c>
      <c r="L57" s="14">
        <f>VLOOKUP(A:A,[1]TDSheet!$A:$M,13,0)</f>
        <v>50</v>
      </c>
      <c r="M57" s="14">
        <f>VLOOKUP(A:A,[1]TDSheet!$A:$R,18,0)</f>
        <v>0</v>
      </c>
      <c r="N57" s="14">
        <f>VLOOKUP(A:A,[1]TDSheet!$A:$T,20,0)</f>
        <v>0</v>
      </c>
      <c r="O57" s="14"/>
      <c r="P57" s="14"/>
      <c r="Q57" s="14"/>
      <c r="R57" s="14"/>
      <c r="S57" s="14">
        <f t="shared" si="9"/>
        <v>57.6</v>
      </c>
      <c r="T57" s="15">
        <v>80</v>
      </c>
      <c r="U57" s="16">
        <f t="shared" si="10"/>
        <v>7.2048611111111107</v>
      </c>
      <c r="V57" s="14">
        <f t="shared" si="11"/>
        <v>3.5590277777777777</v>
      </c>
      <c r="W57" s="14"/>
      <c r="X57" s="14"/>
      <c r="Y57" s="14">
        <f>VLOOKUP(A:A,[1]TDSheet!$A:$Y,25,0)</f>
        <v>0</v>
      </c>
      <c r="Z57" s="14">
        <f>VLOOKUP(A:A,[1]TDSheet!$A:$Z,26,0)</f>
        <v>33.4</v>
      </c>
      <c r="AA57" s="14">
        <f>VLOOKUP(A:A,[1]TDSheet!$A:$AA,27,0)</f>
        <v>69</v>
      </c>
      <c r="AB57" s="14">
        <f>VLOOKUP(A:A,[3]TDSheet!$A:$D,4,0)</f>
        <v>101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8</v>
      </c>
      <c r="AF57" s="14"/>
      <c r="AG57" s="14"/>
      <c r="AH57" s="14"/>
      <c r="AI57" s="14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704</v>
      </c>
      <c r="D58" s="8">
        <v>598</v>
      </c>
      <c r="E58" s="8">
        <v>786</v>
      </c>
      <c r="F58" s="8">
        <v>490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800</v>
      </c>
      <c r="J58" s="14">
        <f t="shared" si="8"/>
        <v>-14</v>
      </c>
      <c r="K58" s="14">
        <f>VLOOKUP(A:A,[1]TDSheet!$A:$L,12,0)</f>
        <v>140</v>
      </c>
      <c r="L58" s="14">
        <f>VLOOKUP(A:A,[1]TDSheet!$A:$M,13,0)</f>
        <v>140</v>
      </c>
      <c r="M58" s="14">
        <f>VLOOKUP(A:A,[1]TDSheet!$A:$R,18,0)</f>
        <v>280</v>
      </c>
      <c r="N58" s="14">
        <f>VLOOKUP(A:A,[1]TDSheet!$A:$T,20,0)</f>
        <v>0</v>
      </c>
      <c r="O58" s="14"/>
      <c r="P58" s="14"/>
      <c r="Q58" s="14"/>
      <c r="R58" s="14"/>
      <c r="S58" s="14">
        <f t="shared" si="9"/>
        <v>157.19999999999999</v>
      </c>
      <c r="T58" s="15">
        <v>140</v>
      </c>
      <c r="U58" s="16">
        <f t="shared" si="10"/>
        <v>7.5699745547073798</v>
      </c>
      <c r="V58" s="14">
        <f t="shared" si="11"/>
        <v>3.1170483460559799</v>
      </c>
      <c r="W58" s="14"/>
      <c r="X58" s="14"/>
      <c r="Y58" s="14">
        <f>VLOOKUP(A:A,[1]TDSheet!$A:$Y,25,0)</f>
        <v>170.2</v>
      </c>
      <c r="Z58" s="14">
        <f>VLOOKUP(A:A,[1]TDSheet!$A:$Z,26,0)</f>
        <v>184.2</v>
      </c>
      <c r="AA58" s="14">
        <f>VLOOKUP(A:A,[1]TDSheet!$A:$AA,27,0)</f>
        <v>160.4</v>
      </c>
      <c r="AB58" s="14">
        <f>VLOOKUP(A:A,[3]TDSheet!$A:$D,4,0)</f>
        <v>153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2"/>
        <v>14</v>
      </c>
      <c r="AF58" s="14"/>
      <c r="AG58" s="14"/>
      <c r="AH58" s="14"/>
      <c r="AI58" s="14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532</v>
      </c>
      <c r="D59" s="8">
        <v>592</v>
      </c>
      <c r="E59" s="8">
        <v>713</v>
      </c>
      <c r="F59" s="8">
        <v>389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735</v>
      </c>
      <c r="J59" s="14">
        <f t="shared" si="8"/>
        <v>-22</v>
      </c>
      <c r="K59" s="14">
        <f>VLOOKUP(A:A,[1]TDSheet!$A:$L,12,0)</f>
        <v>140</v>
      </c>
      <c r="L59" s="14">
        <f>VLOOKUP(A:A,[1]TDSheet!$A:$M,13,0)</f>
        <v>140</v>
      </c>
      <c r="M59" s="14">
        <f>VLOOKUP(A:A,[1]TDSheet!$A:$R,18,0)</f>
        <v>280</v>
      </c>
      <c r="N59" s="14">
        <f>VLOOKUP(A:A,[1]TDSheet!$A:$T,20,0)</f>
        <v>0</v>
      </c>
      <c r="O59" s="14"/>
      <c r="P59" s="14"/>
      <c r="Q59" s="14"/>
      <c r="R59" s="14"/>
      <c r="S59" s="14">
        <f t="shared" si="9"/>
        <v>142.6</v>
      </c>
      <c r="T59" s="15">
        <v>140</v>
      </c>
      <c r="U59" s="16">
        <f t="shared" si="10"/>
        <v>7.6367461430575041</v>
      </c>
      <c r="V59" s="14">
        <f t="shared" si="11"/>
        <v>2.7279102384291725</v>
      </c>
      <c r="W59" s="14"/>
      <c r="X59" s="14"/>
      <c r="Y59" s="14">
        <f>VLOOKUP(A:A,[1]TDSheet!$A:$Y,25,0)</f>
        <v>129</v>
      </c>
      <c r="Z59" s="14">
        <f>VLOOKUP(A:A,[1]TDSheet!$A:$Z,26,0)</f>
        <v>149</v>
      </c>
      <c r="AA59" s="14">
        <f>VLOOKUP(A:A,[1]TDSheet!$A:$AA,27,0)</f>
        <v>138.6</v>
      </c>
      <c r="AB59" s="14">
        <f>VLOOKUP(A:A,[3]TDSheet!$A:$D,4,0)</f>
        <v>128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2"/>
        <v>14</v>
      </c>
      <c r="AF59" s="14"/>
      <c r="AG59" s="14"/>
      <c r="AH59" s="14"/>
      <c r="AI59" s="14"/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71</v>
      </c>
      <c r="D60" s="8">
        <v>372</v>
      </c>
      <c r="E60" s="8">
        <v>295</v>
      </c>
      <c r="F60" s="8">
        <v>148</v>
      </c>
      <c r="G60" s="1">
        <f>VLOOKUP(A:A,[1]TDSheet!$A:$G,7,0)</f>
        <v>0.4</v>
      </c>
      <c r="H60" s="1">
        <f>VLOOKUP(A:A,[1]TDSheet!$A:$H,8,0)</f>
        <v>30</v>
      </c>
      <c r="I60" s="14">
        <f>VLOOKUP(A:A,[2]TDSheet!$A:$F,6,0)</f>
        <v>309</v>
      </c>
      <c r="J60" s="14">
        <f t="shared" si="8"/>
        <v>-14</v>
      </c>
      <c r="K60" s="14">
        <f>VLOOKUP(A:A,[1]TDSheet!$A:$L,12,0)</f>
        <v>60</v>
      </c>
      <c r="L60" s="14">
        <f>VLOOKUP(A:A,[1]TDSheet!$A:$M,13,0)</f>
        <v>30</v>
      </c>
      <c r="M60" s="14">
        <f>VLOOKUP(A:A,[1]TDSheet!$A:$R,18,0)</f>
        <v>120</v>
      </c>
      <c r="N60" s="14">
        <f>VLOOKUP(A:A,[1]TDSheet!$A:$T,20,0)</f>
        <v>0</v>
      </c>
      <c r="O60" s="14"/>
      <c r="P60" s="14"/>
      <c r="Q60" s="14"/>
      <c r="R60" s="14"/>
      <c r="S60" s="14">
        <f t="shared" si="9"/>
        <v>59</v>
      </c>
      <c r="T60" s="15">
        <v>60</v>
      </c>
      <c r="U60" s="16">
        <f t="shared" si="10"/>
        <v>7.0847457627118642</v>
      </c>
      <c r="V60" s="14">
        <f t="shared" si="11"/>
        <v>2.5084745762711864</v>
      </c>
      <c r="W60" s="14"/>
      <c r="X60" s="14"/>
      <c r="Y60" s="14">
        <f>VLOOKUP(A:A,[1]TDSheet!$A:$Y,25,0)</f>
        <v>29.8</v>
      </c>
      <c r="Z60" s="14">
        <f>VLOOKUP(A:A,[1]TDSheet!$A:$Z,26,0)</f>
        <v>49.8</v>
      </c>
      <c r="AA60" s="14">
        <f>VLOOKUP(A:A,[1]TDSheet!$A:$AA,27,0)</f>
        <v>57.2</v>
      </c>
      <c r="AB60" s="14">
        <f>VLOOKUP(A:A,[3]TDSheet!$A:$D,4,0)</f>
        <v>55</v>
      </c>
      <c r="AC60" s="14" t="str">
        <f>VLOOKUP(A:A,[1]TDSheet!$A:$AC,29,0)</f>
        <v>костик</v>
      </c>
      <c r="AD60" s="14" t="e">
        <f>VLOOKUP(A:A,[1]TDSheet!$A:$AD,30,0)</f>
        <v>#N/A</v>
      </c>
      <c r="AE60" s="14">
        <f t="shared" si="12"/>
        <v>24</v>
      </c>
      <c r="AF60" s="14"/>
      <c r="AG60" s="14"/>
      <c r="AH60" s="14"/>
      <c r="AI60" s="14"/>
    </row>
    <row r="61" spans="1:35" s="1" customFormat="1" ht="11.1" customHeight="1" outlineLevel="1" x14ac:dyDescent="0.2">
      <c r="A61" s="7" t="s">
        <v>63</v>
      </c>
      <c r="B61" s="7" t="s">
        <v>9</v>
      </c>
      <c r="C61" s="8">
        <v>226.52099999999999</v>
      </c>
      <c r="D61" s="8">
        <v>659.70100000000002</v>
      </c>
      <c r="E61" s="8">
        <v>451.483</v>
      </c>
      <c r="F61" s="8">
        <v>180.608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461.7</v>
      </c>
      <c r="J61" s="14">
        <f t="shared" si="8"/>
        <v>-10.216999999999985</v>
      </c>
      <c r="K61" s="14">
        <f>VLOOKUP(A:A,[1]TDSheet!$A:$L,12,0)</f>
        <v>80</v>
      </c>
      <c r="L61" s="14">
        <f>VLOOKUP(A:A,[1]TDSheet!$A:$M,13,0)</f>
        <v>50</v>
      </c>
      <c r="M61" s="14">
        <f>VLOOKUP(A:A,[1]TDSheet!$A:$R,18,0)</f>
        <v>180</v>
      </c>
      <c r="N61" s="14">
        <f>VLOOKUP(A:A,[1]TDSheet!$A:$T,20,0)</f>
        <v>100</v>
      </c>
      <c r="O61" s="14"/>
      <c r="P61" s="14"/>
      <c r="Q61" s="14"/>
      <c r="R61" s="14"/>
      <c r="S61" s="14">
        <f t="shared" si="9"/>
        <v>90.296599999999998</v>
      </c>
      <c r="T61" s="15"/>
      <c r="U61" s="16">
        <f t="shared" si="10"/>
        <v>6.5407556873680734</v>
      </c>
      <c r="V61" s="14">
        <f t="shared" si="11"/>
        <v>2.0001639042887551</v>
      </c>
      <c r="W61" s="14"/>
      <c r="X61" s="14"/>
      <c r="Y61" s="14">
        <f>VLOOKUP(A:A,[1]TDSheet!$A:$Y,25,0)</f>
        <v>74.700400000000002</v>
      </c>
      <c r="Z61" s="14">
        <f>VLOOKUP(A:A,[1]TDSheet!$A:$Z,26,0)</f>
        <v>88.4</v>
      </c>
      <c r="AA61" s="14">
        <f>VLOOKUP(A:A,[1]TDSheet!$A:$AA,27,0)</f>
        <v>89.518000000000001</v>
      </c>
      <c r="AB61" s="14">
        <f>VLOOKUP(A:A,[3]TDSheet!$A:$D,4,0)</f>
        <v>84.453000000000003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2"/>
        <v>0</v>
      </c>
      <c r="AF61" s="14"/>
      <c r="AG61" s="14"/>
      <c r="AH61" s="14"/>
      <c r="AI61" s="14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401</v>
      </c>
      <c r="D62" s="8">
        <v>898</v>
      </c>
      <c r="E62" s="8">
        <v>753</v>
      </c>
      <c r="F62" s="8">
        <v>175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815</v>
      </c>
      <c r="J62" s="14">
        <f t="shared" si="8"/>
        <v>-62</v>
      </c>
      <c r="K62" s="14">
        <f>VLOOKUP(A:A,[1]TDSheet!$A:$L,12,0)</f>
        <v>80</v>
      </c>
      <c r="L62" s="14">
        <f>VLOOKUP(A:A,[1]TDSheet!$A:$M,13,0)</f>
        <v>80</v>
      </c>
      <c r="M62" s="14">
        <f>VLOOKUP(A:A,[1]TDSheet!$A:$R,18,0)</f>
        <v>480</v>
      </c>
      <c r="N62" s="14">
        <f>VLOOKUP(A:A,[1]TDSheet!$A:$T,20,0)</f>
        <v>0</v>
      </c>
      <c r="O62" s="14"/>
      <c r="P62" s="14"/>
      <c r="Q62" s="14"/>
      <c r="R62" s="14"/>
      <c r="S62" s="14">
        <f t="shared" si="9"/>
        <v>150.6</v>
      </c>
      <c r="T62" s="15">
        <v>240</v>
      </c>
      <c r="U62" s="16">
        <f t="shared" si="10"/>
        <v>7.0053120849933599</v>
      </c>
      <c r="V62" s="14">
        <f t="shared" si="11"/>
        <v>1.1620185922974768</v>
      </c>
      <c r="W62" s="14"/>
      <c r="X62" s="14"/>
      <c r="Y62" s="14">
        <f>VLOOKUP(A:A,[1]TDSheet!$A:$Y,25,0)</f>
        <v>130</v>
      </c>
      <c r="Z62" s="14">
        <f>VLOOKUP(A:A,[1]TDSheet!$A:$Z,26,0)</f>
        <v>127.6</v>
      </c>
      <c r="AA62" s="14">
        <f>VLOOKUP(A:A,[1]TDSheet!$A:$AA,27,0)</f>
        <v>110.6</v>
      </c>
      <c r="AB62" s="14">
        <f>VLOOKUP(A:A,[3]TDSheet!$A:$D,4,0)</f>
        <v>179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2"/>
        <v>67.2</v>
      </c>
      <c r="AF62" s="14"/>
      <c r="AG62" s="14"/>
      <c r="AH62" s="14"/>
      <c r="AI62" s="14"/>
    </row>
    <row r="63" spans="1:35" s="1" customFormat="1" ht="11.1" customHeight="1" outlineLevel="1" x14ac:dyDescent="0.2">
      <c r="A63" s="7" t="s">
        <v>65</v>
      </c>
      <c r="B63" s="7" t="s">
        <v>9</v>
      </c>
      <c r="C63" s="8">
        <v>78.501000000000005</v>
      </c>
      <c r="D63" s="8">
        <v>22.347999999999999</v>
      </c>
      <c r="E63" s="8">
        <v>49.573</v>
      </c>
      <c r="F63" s="8">
        <v>35.216000000000001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50.1</v>
      </c>
      <c r="J63" s="14">
        <f t="shared" si="8"/>
        <v>-0.52700000000000102</v>
      </c>
      <c r="K63" s="14">
        <f>VLOOKUP(A:A,[1]TDSheet!$A:$L,12,0)</f>
        <v>10</v>
      </c>
      <c r="L63" s="14">
        <f>VLOOKUP(A:A,[1]TDSheet!$A:$M,13,0)</f>
        <v>10</v>
      </c>
      <c r="M63" s="14">
        <f>VLOOKUP(A:A,[1]TDSheet!$A:$R,18,0)</f>
        <v>30</v>
      </c>
      <c r="N63" s="14">
        <f>VLOOKUP(A:A,[1]TDSheet!$A:$T,20,0)</f>
        <v>0</v>
      </c>
      <c r="O63" s="14"/>
      <c r="P63" s="14"/>
      <c r="Q63" s="14"/>
      <c r="R63" s="14"/>
      <c r="S63" s="14">
        <f t="shared" si="9"/>
        <v>9.9146000000000001</v>
      </c>
      <c r="T63" s="15"/>
      <c r="U63" s="16">
        <f t="shared" si="10"/>
        <v>8.5950013111976293</v>
      </c>
      <c r="V63" s="14">
        <f t="shared" si="11"/>
        <v>3.5519335121941382</v>
      </c>
      <c r="W63" s="14"/>
      <c r="X63" s="14"/>
      <c r="Y63" s="14">
        <f>VLOOKUP(A:A,[1]TDSheet!$A:$Y,25,0)</f>
        <v>12.828399999999998</v>
      </c>
      <c r="Z63" s="14">
        <f>VLOOKUP(A:A,[1]TDSheet!$A:$Z,26,0)</f>
        <v>9.8000000000000007</v>
      </c>
      <c r="AA63" s="14">
        <f>VLOOKUP(A:A,[1]TDSheet!$A:$AA,27,0)</f>
        <v>9.4353999999999996</v>
      </c>
      <c r="AB63" s="14">
        <f>VLOOKUP(A:A,[3]TDSheet!$A:$D,4,0)</f>
        <v>4.1420000000000003</v>
      </c>
      <c r="AC63" s="14" t="str">
        <f>VLOOKUP(A:A,[1]TDSheet!$A:$AC,29,0)</f>
        <v>магаз</v>
      </c>
      <c r="AD63" s="14" t="e">
        <f>VLOOKUP(A:A,[1]TDSheet!$A:$AD,30,0)</f>
        <v>#N/A</v>
      </c>
      <c r="AE63" s="14">
        <f t="shared" si="12"/>
        <v>0</v>
      </c>
      <c r="AF63" s="14"/>
      <c r="AG63" s="14"/>
      <c r="AH63" s="14"/>
      <c r="AI63" s="14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234</v>
      </c>
      <c r="D64" s="8">
        <v>51</v>
      </c>
      <c r="E64" s="8">
        <v>246</v>
      </c>
      <c r="F64" s="8">
        <v>32</v>
      </c>
      <c r="G64" s="1">
        <f>VLOOKUP(A:A,[1]TDSheet!$A:$G,7,0)</f>
        <v>0.45</v>
      </c>
      <c r="H64" s="1">
        <f>VLOOKUP(A:A,[1]TDSheet!$A:$H,8,0)</f>
        <v>60</v>
      </c>
      <c r="I64" s="14">
        <f>VLOOKUP(A:A,[2]TDSheet!$A:$F,6,0)</f>
        <v>253</v>
      </c>
      <c r="J64" s="14">
        <f t="shared" si="8"/>
        <v>-7</v>
      </c>
      <c r="K64" s="14">
        <f>VLOOKUP(A:A,[1]TDSheet!$A:$L,12,0)</f>
        <v>0</v>
      </c>
      <c r="L64" s="14">
        <f>VLOOKUP(A:A,[1]TDSheet!$A:$M,13,0)</f>
        <v>40</v>
      </c>
      <c r="M64" s="14">
        <f>VLOOKUP(A:A,[1]TDSheet!$A:$R,18,0)</f>
        <v>160</v>
      </c>
      <c r="N64" s="14">
        <f>VLOOKUP(A:A,[1]TDSheet!$A:$T,20,0)</f>
        <v>0</v>
      </c>
      <c r="O64" s="14"/>
      <c r="P64" s="14"/>
      <c r="Q64" s="14"/>
      <c r="R64" s="14"/>
      <c r="S64" s="14">
        <f t="shared" si="9"/>
        <v>49.2</v>
      </c>
      <c r="T64" s="15">
        <v>80</v>
      </c>
      <c r="U64" s="16">
        <f t="shared" si="10"/>
        <v>6.3414634146341458</v>
      </c>
      <c r="V64" s="14">
        <f t="shared" si="11"/>
        <v>0.65040650406504064</v>
      </c>
      <c r="W64" s="14"/>
      <c r="X64" s="14"/>
      <c r="Y64" s="14">
        <f>VLOOKUP(A:A,[1]TDSheet!$A:$Y,25,0)</f>
        <v>46.8</v>
      </c>
      <c r="Z64" s="14">
        <f>VLOOKUP(A:A,[1]TDSheet!$A:$Z,26,0)</f>
        <v>31</v>
      </c>
      <c r="AA64" s="14">
        <f>VLOOKUP(A:A,[1]TDSheet!$A:$AA,27,0)</f>
        <v>30.4</v>
      </c>
      <c r="AB64" s="14">
        <f>VLOOKUP(A:A,[3]TDSheet!$A:$D,4,0)</f>
        <v>47</v>
      </c>
      <c r="AC64" s="14" t="str">
        <f>VLOOKUP(A:A,[1]TDSheet!$A:$AC,29,0)</f>
        <v>магаз</v>
      </c>
      <c r="AD64" s="14" t="e">
        <f>VLOOKUP(A:A,[1]TDSheet!$A:$AD,30,0)</f>
        <v>#N/A</v>
      </c>
      <c r="AE64" s="14">
        <f t="shared" si="12"/>
        <v>36</v>
      </c>
      <c r="AF64" s="14"/>
      <c r="AG64" s="14"/>
      <c r="AH64" s="14"/>
      <c r="AI64" s="14"/>
    </row>
    <row r="65" spans="1:35" s="1" customFormat="1" ht="11.1" customHeight="1" outlineLevel="1" x14ac:dyDescent="0.2">
      <c r="A65" s="7" t="s">
        <v>67</v>
      </c>
      <c r="B65" s="7" t="s">
        <v>8</v>
      </c>
      <c r="C65" s="8">
        <v>155</v>
      </c>
      <c r="D65" s="8">
        <v>155</v>
      </c>
      <c r="E65" s="8">
        <v>246</v>
      </c>
      <c r="F65" s="8">
        <v>39</v>
      </c>
      <c r="G65" s="1">
        <f>VLOOKUP(A:A,[1]TDSheet!$A:$G,7,0)</f>
        <v>0.45</v>
      </c>
      <c r="H65" s="1">
        <f>VLOOKUP(A:A,[1]TDSheet!$A:$H,8,0)</f>
        <v>60</v>
      </c>
      <c r="I65" s="14">
        <f>VLOOKUP(A:A,[2]TDSheet!$A:$F,6,0)</f>
        <v>262</v>
      </c>
      <c r="J65" s="14">
        <f t="shared" si="8"/>
        <v>-16</v>
      </c>
      <c r="K65" s="14">
        <f>VLOOKUP(A:A,[1]TDSheet!$A:$L,12,0)</f>
        <v>40</v>
      </c>
      <c r="L65" s="14">
        <f>VLOOKUP(A:A,[1]TDSheet!$A:$M,13,0)</f>
        <v>40</v>
      </c>
      <c r="M65" s="14">
        <f>VLOOKUP(A:A,[1]TDSheet!$A:$R,18,0)</f>
        <v>160</v>
      </c>
      <c r="N65" s="14">
        <f>VLOOKUP(A:A,[1]TDSheet!$A:$T,20,0)</f>
        <v>0</v>
      </c>
      <c r="O65" s="14"/>
      <c r="P65" s="14"/>
      <c r="Q65" s="14"/>
      <c r="R65" s="14"/>
      <c r="S65" s="14">
        <f t="shared" si="9"/>
        <v>49.2</v>
      </c>
      <c r="T65" s="15">
        <v>80</v>
      </c>
      <c r="U65" s="16">
        <f t="shared" si="10"/>
        <v>7.296747967479674</v>
      </c>
      <c r="V65" s="14">
        <f t="shared" si="11"/>
        <v>0.79268292682926822</v>
      </c>
      <c r="W65" s="14"/>
      <c r="X65" s="14"/>
      <c r="Y65" s="14">
        <f>VLOOKUP(A:A,[1]TDSheet!$A:$Y,25,0)</f>
        <v>52.2</v>
      </c>
      <c r="Z65" s="14">
        <f>VLOOKUP(A:A,[1]TDSheet!$A:$Z,26,0)</f>
        <v>32.799999999999997</v>
      </c>
      <c r="AA65" s="14">
        <f>VLOOKUP(A:A,[1]TDSheet!$A:$AA,27,0)</f>
        <v>33.4</v>
      </c>
      <c r="AB65" s="14">
        <f>VLOOKUP(A:A,[3]TDSheet!$A:$D,4,0)</f>
        <v>46</v>
      </c>
      <c r="AC65" s="14" t="str">
        <f>VLOOKUP(A:A,[1]TDSheet!$A:$AC,29,0)</f>
        <v>магаз</v>
      </c>
      <c r="AD65" s="14" t="e">
        <f>VLOOKUP(A:A,[1]TDSheet!$A:$AD,30,0)</f>
        <v>#N/A</v>
      </c>
      <c r="AE65" s="14">
        <f t="shared" si="12"/>
        <v>36</v>
      </c>
      <c r="AF65" s="14"/>
      <c r="AG65" s="14"/>
      <c r="AH65" s="14"/>
      <c r="AI65" s="14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21</v>
      </c>
      <c r="D66" s="8">
        <v>124</v>
      </c>
      <c r="E66" s="8">
        <v>95</v>
      </c>
      <c r="F66" s="8">
        <v>46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100</v>
      </c>
      <c r="J66" s="14">
        <f t="shared" si="8"/>
        <v>-5</v>
      </c>
      <c r="K66" s="14">
        <f>VLOOKUP(A:A,[1]TDSheet!$A:$L,12,0)</f>
        <v>0</v>
      </c>
      <c r="L66" s="14">
        <f>VLOOKUP(A:A,[1]TDSheet!$A:$M,13,0)</f>
        <v>0</v>
      </c>
      <c r="M66" s="14">
        <f>VLOOKUP(A:A,[1]TDSheet!$A:$R,18,0)</f>
        <v>80</v>
      </c>
      <c r="N66" s="14">
        <f>VLOOKUP(A:A,[1]TDSheet!$A:$T,20,0)</f>
        <v>0</v>
      </c>
      <c r="O66" s="14"/>
      <c r="P66" s="14"/>
      <c r="Q66" s="14"/>
      <c r="R66" s="14"/>
      <c r="S66" s="14">
        <f t="shared" si="9"/>
        <v>19</v>
      </c>
      <c r="T66" s="15"/>
      <c r="U66" s="16">
        <f t="shared" si="10"/>
        <v>6.6315789473684212</v>
      </c>
      <c r="V66" s="14">
        <f t="shared" si="11"/>
        <v>2.4210526315789473</v>
      </c>
      <c r="W66" s="14"/>
      <c r="X66" s="14"/>
      <c r="Y66" s="14">
        <f>VLOOKUP(A:A,[1]TDSheet!$A:$Y,25,0)</f>
        <v>3.6</v>
      </c>
      <c r="Z66" s="14">
        <f>VLOOKUP(A:A,[1]TDSheet!$A:$Z,26,0)</f>
        <v>1</v>
      </c>
      <c r="AA66" s="14">
        <f>VLOOKUP(A:A,[1]TDSheet!$A:$AA,27,0)</f>
        <v>3.8</v>
      </c>
      <c r="AB66" s="14">
        <f>VLOOKUP(A:A,[3]TDSheet!$A:$D,4,0)</f>
        <v>36</v>
      </c>
      <c r="AC66" s="14" t="str">
        <f>VLOOKUP(A:A,[1]TDSheet!$A:$AC,29,0)</f>
        <v>невыв</v>
      </c>
      <c r="AD66" s="14" t="str">
        <f>VLOOKUP(A:A,[1]TDSheet!$A:$AD,30,0)</f>
        <v>костик</v>
      </c>
      <c r="AE66" s="14">
        <f t="shared" si="12"/>
        <v>0</v>
      </c>
      <c r="AF66" s="14"/>
      <c r="AG66" s="14"/>
      <c r="AH66" s="14"/>
      <c r="AI66" s="14"/>
    </row>
    <row r="67" spans="1:35" s="1" customFormat="1" ht="11.1" customHeight="1" outlineLevel="1" x14ac:dyDescent="0.2">
      <c r="A67" s="7" t="s">
        <v>69</v>
      </c>
      <c r="B67" s="7" t="s">
        <v>9</v>
      </c>
      <c r="C67" s="8">
        <v>52.524999999999999</v>
      </c>
      <c r="D67" s="8">
        <v>215.476</v>
      </c>
      <c r="E67" s="8">
        <v>183.93799999999999</v>
      </c>
      <c r="F67" s="8">
        <v>36.164000000000001</v>
      </c>
      <c r="G67" s="1">
        <f>VLOOKUP(A:A,[1]TDSheet!$A:$G,7,0)</f>
        <v>1</v>
      </c>
      <c r="H67" s="1">
        <f>VLOOKUP(A:A,[1]TDSheet!$A:$H,8,0)</f>
        <v>45</v>
      </c>
      <c r="I67" s="14">
        <f>VLOOKUP(A:A,[2]TDSheet!$A:$F,6,0)</f>
        <v>179.1</v>
      </c>
      <c r="J67" s="14">
        <f t="shared" si="8"/>
        <v>4.8379999999999939</v>
      </c>
      <c r="K67" s="14">
        <f>VLOOKUP(A:A,[1]TDSheet!$A:$L,12,0)</f>
        <v>20</v>
      </c>
      <c r="L67" s="14">
        <f>VLOOKUP(A:A,[1]TDSheet!$A:$M,13,0)</f>
        <v>20</v>
      </c>
      <c r="M67" s="14">
        <f>VLOOKUP(A:A,[1]TDSheet!$A:$R,18,0)</f>
        <v>120</v>
      </c>
      <c r="N67" s="14">
        <f>VLOOKUP(A:A,[1]TDSheet!$A:$T,20,0)</f>
        <v>0</v>
      </c>
      <c r="O67" s="14"/>
      <c r="P67" s="14"/>
      <c r="Q67" s="14"/>
      <c r="R67" s="14"/>
      <c r="S67" s="14">
        <f t="shared" si="9"/>
        <v>36.787599999999998</v>
      </c>
      <c r="T67" s="15">
        <v>60</v>
      </c>
      <c r="U67" s="16">
        <f t="shared" si="10"/>
        <v>6.9633245985060181</v>
      </c>
      <c r="V67" s="14">
        <f t="shared" si="11"/>
        <v>0.98304863595341918</v>
      </c>
      <c r="W67" s="14"/>
      <c r="X67" s="14"/>
      <c r="Y67" s="14">
        <f>VLOOKUP(A:A,[1]TDSheet!$A:$Y,25,0)</f>
        <v>24.826599999999999</v>
      </c>
      <c r="Z67" s="14">
        <f>VLOOKUP(A:A,[1]TDSheet!$A:$Z,26,0)</f>
        <v>32.4</v>
      </c>
      <c r="AA67" s="14">
        <f>VLOOKUP(A:A,[1]TDSheet!$A:$AA,27,0)</f>
        <v>26.769600000000004</v>
      </c>
      <c r="AB67" s="14">
        <f>VLOOKUP(A:A,[3]TDSheet!$A:$D,4,0)</f>
        <v>39.395000000000003</v>
      </c>
      <c r="AC67" s="14" t="str">
        <f>VLOOKUP(A:A,[1]TDSheet!$A:$AC,29,0)</f>
        <v>к</v>
      </c>
      <c r="AD67" s="14" t="e">
        <f>VLOOKUP(A:A,[1]TDSheet!$A:$AD,30,0)</f>
        <v>#N/A</v>
      </c>
      <c r="AE67" s="14">
        <f t="shared" si="12"/>
        <v>60</v>
      </c>
      <c r="AF67" s="14"/>
      <c r="AG67" s="14"/>
      <c r="AH67" s="14"/>
      <c r="AI67" s="14"/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219</v>
      </c>
      <c r="D68" s="8">
        <v>963</v>
      </c>
      <c r="E68" s="8">
        <v>955</v>
      </c>
      <c r="F68" s="8">
        <v>35</v>
      </c>
      <c r="G68" s="1">
        <f>VLOOKUP(A:A,[1]TDSheet!$A:$G,7,0)</f>
        <v>0.35</v>
      </c>
      <c r="H68" s="1" t="e">
        <f>VLOOKUP(A:A,[1]TDSheet!$A:$H,8,0)</f>
        <v>#N/A</v>
      </c>
      <c r="I68" s="14">
        <f>VLOOKUP(A:A,[2]TDSheet!$A:$F,6,0)</f>
        <v>1135</v>
      </c>
      <c r="J68" s="14">
        <f t="shared" si="8"/>
        <v>-180</v>
      </c>
      <c r="K68" s="14">
        <f>VLOOKUP(A:A,[1]TDSheet!$A:$L,12,0)</f>
        <v>160</v>
      </c>
      <c r="L68" s="14">
        <f>VLOOKUP(A:A,[1]TDSheet!$A:$M,13,0)</f>
        <v>200</v>
      </c>
      <c r="M68" s="14">
        <f>VLOOKUP(A:A,[1]TDSheet!$A:$R,18,0)</f>
        <v>400</v>
      </c>
      <c r="N68" s="14">
        <f>VLOOKUP(A:A,[1]TDSheet!$A:$T,20,0)</f>
        <v>0</v>
      </c>
      <c r="O68" s="14"/>
      <c r="P68" s="14"/>
      <c r="Q68" s="14"/>
      <c r="R68" s="14"/>
      <c r="S68" s="14">
        <f t="shared" si="9"/>
        <v>191</v>
      </c>
      <c r="T68" s="15">
        <v>600</v>
      </c>
      <c r="U68" s="16">
        <f t="shared" si="10"/>
        <v>7.3036649214659688</v>
      </c>
      <c r="V68" s="14">
        <f t="shared" si="11"/>
        <v>0.18324607329842932</v>
      </c>
      <c r="W68" s="14"/>
      <c r="X68" s="14"/>
      <c r="Y68" s="14">
        <f>VLOOKUP(A:A,[1]TDSheet!$A:$Y,25,0)</f>
        <v>25.4</v>
      </c>
      <c r="Z68" s="14">
        <f>VLOOKUP(A:A,[1]TDSheet!$A:$Z,26,0)</f>
        <v>49</v>
      </c>
      <c r="AA68" s="14">
        <f>VLOOKUP(A:A,[1]TDSheet!$A:$AA,27,0)</f>
        <v>115</v>
      </c>
      <c r="AB68" s="14">
        <f>VLOOKUP(A:A,[3]TDSheet!$A:$D,4,0)</f>
        <v>297</v>
      </c>
      <c r="AC68" s="14" t="str">
        <f>VLOOKUP(A:A,[1]TDSheet!$A:$AC,29,0)</f>
        <v>костик</v>
      </c>
      <c r="AD68" s="14" t="e">
        <f>VLOOKUP(A:A,[1]TDSheet!$A:$AD,30,0)</f>
        <v>#N/A</v>
      </c>
      <c r="AE68" s="14">
        <f t="shared" si="12"/>
        <v>210</v>
      </c>
      <c r="AF68" s="14"/>
      <c r="AG68" s="14"/>
      <c r="AH68" s="14"/>
      <c r="AI68" s="14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7</v>
      </c>
      <c r="D69" s="8">
        <v>43</v>
      </c>
      <c r="E69" s="8">
        <v>38</v>
      </c>
      <c r="F69" s="8">
        <v>9</v>
      </c>
      <c r="G69" s="1">
        <f>VLOOKUP(A:A,[1]TDSheet!$A:$G,7,0)</f>
        <v>0.8</v>
      </c>
      <c r="H69" s="1">
        <f>VLOOKUP(A:A,[1]TDSheet!$A:$H,8,0)</f>
        <v>60</v>
      </c>
      <c r="I69" s="14">
        <f>VLOOKUP(A:A,[2]TDSheet!$A:$F,6,0)</f>
        <v>41</v>
      </c>
      <c r="J69" s="14">
        <f t="shared" si="8"/>
        <v>-3</v>
      </c>
      <c r="K69" s="14">
        <f>VLOOKUP(A:A,[1]TDSheet!$A:$L,12,0)</f>
        <v>0</v>
      </c>
      <c r="L69" s="14">
        <f>VLOOKUP(A:A,[1]TDSheet!$A:$M,13,0)</f>
        <v>0</v>
      </c>
      <c r="M69" s="14">
        <f>VLOOKUP(A:A,[1]TDSheet!$A:$R,18,0)</f>
        <v>20</v>
      </c>
      <c r="N69" s="14">
        <f>VLOOKUP(A:A,[1]TDSheet!$A:$T,20,0)</f>
        <v>0</v>
      </c>
      <c r="O69" s="14"/>
      <c r="P69" s="14"/>
      <c r="Q69" s="14"/>
      <c r="R69" s="14"/>
      <c r="S69" s="14">
        <f t="shared" si="9"/>
        <v>7.6</v>
      </c>
      <c r="T69" s="15">
        <v>40</v>
      </c>
      <c r="U69" s="16">
        <f t="shared" si="10"/>
        <v>9.0789473684210531</v>
      </c>
      <c r="V69" s="14">
        <f t="shared" si="11"/>
        <v>1.1842105263157896</v>
      </c>
      <c r="W69" s="14"/>
      <c r="X69" s="14"/>
      <c r="Y69" s="14">
        <f>VLOOKUP(A:A,[1]TDSheet!$A:$Y,25,0)</f>
        <v>2.6</v>
      </c>
      <c r="Z69" s="14">
        <f>VLOOKUP(A:A,[1]TDSheet!$A:$Z,26,0)</f>
        <v>0.4</v>
      </c>
      <c r="AA69" s="14">
        <f>VLOOKUP(A:A,[1]TDSheet!$A:$AA,27,0)</f>
        <v>1.2</v>
      </c>
      <c r="AB69" s="14">
        <f>VLOOKUP(A:A,[3]TDSheet!$A:$D,4,0)</f>
        <v>10</v>
      </c>
      <c r="AC69" s="14" t="str">
        <f>VLOOKUP(A:A,[1]TDSheet!$A:$AC,29,0)</f>
        <v>магаз</v>
      </c>
      <c r="AD69" s="21" t="str">
        <f>VLOOKUP(A:A,[1]TDSheet!$A:$AD,30,0)</f>
        <v>костик</v>
      </c>
      <c r="AE69" s="14">
        <f t="shared" si="12"/>
        <v>32</v>
      </c>
      <c r="AF69" s="14"/>
      <c r="AG69" s="14"/>
      <c r="AH69" s="14"/>
      <c r="AI69" s="14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27</v>
      </c>
      <c r="D70" s="8">
        <v>82</v>
      </c>
      <c r="E70" s="8">
        <v>46</v>
      </c>
      <c r="F70" s="8">
        <v>61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81</v>
      </c>
      <c r="J70" s="14">
        <f t="shared" si="8"/>
        <v>-35</v>
      </c>
      <c r="K70" s="14">
        <f>VLOOKUP(A:A,[1]TDSheet!$A:$L,12,0)</f>
        <v>0</v>
      </c>
      <c r="L70" s="14">
        <f>VLOOKUP(A:A,[1]TDSheet!$A:$M,13,0)</f>
        <v>0</v>
      </c>
      <c r="M70" s="14">
        <f>VLOOKUP(A:A,[1]TDSheet!$A:$R,18,0)</f>
        <v>80</v>
      </c>
      <c r="N70" s="14">
        <f>VLOOKUP(A:A,[1]TDSheet!$A:$T,20,0)</f>
        <v>0</v>
      </c>
      <c r="O70" s="14"/>
      <c r="P70" s="14"/>
      <c r="Q70" s="14"/>
      <c r="R70" s="14"/>
      <c r="S70" s="14">
        <f t="shared" si="9"/>
        <v>9.1999999999999993</v>
      </c>
      <c r="T70" s="15">
        <v>40</v>
      </c>
      <c r="U70" s="16">
        <f t="shared" si="10"/>
        <v>19.673913043478262</v>
      </c>
      <c r="V70" s="14">
        <f t="shared" si="11"/>
        <v>6.6304347826086962</v>
      </c>
      <c r="W70" s="14"/>
      <c r="X70" s="14"/>
      <c r="Y70" s="14">
        <f>VLOOKUP(A:A,[1]TDSheet!$A:$Y,25,0)</f>
        <v>0</v>
      </c>
      <c r="Z70" s="14">
        <f>VLOOKUP(A:A,[1]TDSheet!$A:$Z,26,0)</f>
        <v>0</v>
      </c>
      <c r="AA70" s="14">
        <f>VLOOKUP(A:A,[1]TDSheet!$A:$AA,27,0)</f>
        <v>6.4</v>
      </c>
      <c r="AB70" s="14">
        <f>VLOOKUP(A:A,[3]TDSheet!$A:$D,4,0)</f>
        <v>20</v>
      </c>
      <c r="AC70" s="14" t="e">
        <f>VLOOKUP(A:A,[1]TDSheet!$A:$AC,29,0)</f>
        <v>#N/A</v>
      </c>
      <c r="AD70" s="21" t="str">
        <f>VLOOKUP(A:A,[1]TDSheet!$A:$AD,30,0)</f>
        <v>костик</v>
      </c>
      <c r="AE70" s="14">
        <f t="shared" si="12"/>
        <v>13.200000000000001</v>
      </c>
      <c r="AF70" s="14"/>
      <c r="AG70" s="14"/>
      <c r="AH70" s="14"/>
      <c r="AI70" s="14"/>
    </row>
    <row r="71" spans="1:35" s="1" customFormat="1" ht="11.1" customHeight="1" outlineLevel="1" x14ac:dyDescent="0.2">
      <c r="A71" s="7" t="s">
        <v>73</v>
      </c>
      <c r="B71" s="7" t="s">
        <v>9</v>
      </c>
      <c r="C71" s="8">
        <v>63.774000000000001</v>
      </c>
      <c r="D71" s="8">
        <v>17.385000000000002</v>
      </c>
      <c r="E71" s="8">
        <v>65.415000000000006</v>
      </c>
      <c r="F71" s="8">
        <v>14.19</v>
      </c>
      <c r="G71" s="1">
        <f>VLOOKUP(A:A,[1]TDSheet!$A:$G,7,0)</f>
        <v>1</v>
      </c>
      <c r="H71" s="1">
        <f>VLOOKUP(A:A,[1]TDSheet!$A:$H,8,0)</f>
        <v>45</v>
      </c>
      <c r="I71" s="14">
        <f>VLOOKUP(A:A,[2]TDSheet!$A:$F,6,0)</f>
        <v>64</v>
      </c>
      <c r="J71" s="14">
        <f t="shared" si="8"/>
        <v>1.4150000000000063</v>
      </c>
      <c r="K71" s="14">
        <f>VLOOKUP(A:A,[1]TDSheet!$A:$L,12,0)</f>
        <v>10</v>
      </c>
      <c r="L71" s="14">
        <f>VLOOKUP(A:A,[1]TDSheet!$A:$M,13,0)</f>
        <v>0</v>
      </c>
      <c r="M71" s="14">
        <f>VLOOKUP(A:A,[1]TDSheet!$A:$R,18,0)</f>
        <v>50</v>
      </c>
      <c r="N71" s="14">
        <f>VLOOKUP(A:A,[1]TDSheet!$A:$T,20,0)</f>
        <v>0</v>
      </c>
      <c r="O71" s="14"/>
      <c r="P71" s="14"/>
      <c r="Q71" s="14"/>
      <c r="R71" s="14"/>
      <c r="S71" s="14">
        <f t="shared" si="9"/>
        <v>13.083000000000002</v>
      </c>
      <c r="T71" s="15">
        <v>20</v>
      </c>
      <c r="U71" s="16">
        <f t="shared" si="10"/>
        <v>7.1994190934800875</v>
      </c>
      <c r="V71" s="14">
        <f t="shared" si="11"/>
        <v>1.0846136207291903</v>
      </c>
      <c r="W71" s="14"/>
      <c r="X71" s="14"/>
      <c r="Y71" s="14">
        <f>VLOOKUP(A:A,[1]TDSheet!$A:$Y,25,0)</f>
        <v>5.274</v>
      </c>
      <c r="Z71" s="14">
        <f>VLOOKUP(A:A,[1]TDSheet!$A:$Z,26,0)</f>
        <v>7.8</v>
      </c>
      <c r="AA71" s="14">
        <f>VLOOKUP(A:A,[1]TDSheet!$A:$AA,27,0)</f>
        <v>9.3033999999999999</v>
      </c>
      <c r="AB71" s="14">
        <f>VLOOKUP(A:A,[3]TDSheet!$A:$D,4,0)</f>
        <v>6.3120000000000003</v>
      </c>
      <c r="AC71" s="14" t="str">
        <f>VLOOKUP(A:A,[1]TDSheet!$A:$AC,29,0)</f>
        <v>увел</v>
      </c>
      <c r="AD71" s="14" t="e">
        <f>VLOOKUP(A:A,[1]TDSheet!$A:$AD,30,0)</f>
        <v>#N/A</v>
      </c>
      <c r="AE71" s="14">
        <f t="shared" si="12"/>
        <v>20</v>
      </c>
      <c r="AF71" s="14"/>
      <c r="AG71" s="14"/>
      <c r="AH71" s="14"/>
      <c r="AI71" s="14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795</v>
      </c>
      <c r="D72" s="8">
        <v>1249</v>
      </c>
      <c r="E72" s="8">
        <v>1394</v>
      </c>
      <c r="F72" s="8">
        <v>623</v>
      </c>
      <c r="G72" s="1">
        <f>VLOOKUP(A:A,[1]TDSheet!$A:$G,7,0)</f>
        <v>0.28000000000000003</v>
      </c>
      <c r="H72" s="1">
        <f>VLOOKUP(A:A,[1]TDSheet!$A:$H,8,0)</f>
        <v>45</v>
      </c>
      <c r="I72" s="14">
        <f>VLOOKUP(A:A,[2]TDSheet!$A:$F,6,0)</f>
        <v>1425</v>
      </c>
      <c r="J72" s="14">
        <f t="shared" ref="J72:J91" si="13">E72-I72</f>
        <v>-31</v>
      </c>
      <c r="K72" s="14">
        <f>VLOOKUP(A:A,[1]TDSheet!$A:$L,12,0)</f>
        <v>200</v>
      </c>
      <c r="L72" s="14">
        <f>VLOOKUP(A:A,[1]TDSheet!$A:$M,13,0)</f>
        <v>200</v>
      </c>
      <c r="M72" s="14">
        <f>VLOOKUP(A:A,[1]TDSheet!$A:$R,18,0)</f>
        <v>480</v>
      </c>
      <c r="N72" s="14">
        <f>VLOOKUP(A:A,[1]TDSheet!$A:$T,20,0)</f>
        <v>200</v>
      </c>
      <c r="O72" s="14"/>
      <c r="P72" s="14"/>
      <c r="Q72" s="14"/>
      <c r="R72" s="14"/>
      <c r="S72" s="14">
        <f t="shared" ref="S72:S91" si="14">E72/5</f>
        <v>278.8</v>
      </c>
      <c r="T72" s="15">
        <v>240</v>
      </c>
      <c r="U72" s="16">
        <f t="shared" ref="U72:U91" si="15">(F72+K72+L72+M72+N72+T72)/S72</f>
        <v>6.969153515064562</v>
      </c>
      <c r="V72" s="14">
        <f t="shared" ref="V72:V91" si="16">F72/S72</f>
        <v>2.234576757532281</v>
      </c>
      <c r="W72" s="14"/>
      <c r="X72" s="14"/>
      <c r="Y72" s="14">
        <f>VLOOKUP(A:A,[1]TDSheet!$A:$Y,25,0)</f>
        <v>209.6</v>
      </c>
      <c r="Z72" s="14">
        <f>VLOOKUP(A:A,[1]TDSheet!$A:$Z,26,0)</f>
        <v>259.8</v>
      </c>
      <c r="AA72" s="14">
        <f>VLOOKUP(A:A,[1]TDSheet!$A:$AA,27,0)</f>
        <v>252</v>
      </c>
      <c r="AB72" s="14">
        <f>VLOOKUP(A:A,[3]TDSheet!$A:$D,4,0)</f>
        <v>280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1" si="17">T72*G72</f>
        <v>67.2</v>
      </c>
      <c r="AF72" s="14"/>
      <c r="AG72" s="14"/>
      <c r="AH72" s="14"/>
      <c r="AI72" s="14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207</v>
      </c>
      <c r="D73" s="8">
        <v>974</v>
      </c>
      <c r="E73" s="8">
        <v>632</v>
      </c>
      <c r="F73" s="8">
        <v>345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686</v>
      </c>
      <c r="J73" s="14">
        <f t="shared" si="13"/>
        <v>-54</v>
      </c>
      <c r="K73" s="14">
        <f>VLOOKUP(A:A,[1]TDSheet!$A:$L,12,0)</f>
        <v>120</v>
      </c>
      <c r="L73" s="14">
        <f>VLOOKUP(A:A,[1]TDSheet!$A:$M,13,0)</f>
        <v>120</v>
      </c>
      <c r="M73" s="14">
        <f>VLOOKUP(A:A,[1]TDSheet!$A:$R,18,0)</f>
        <v>280</v>
      </c>
      <c r="N73" s="14">
        <f>VLOOKUP(A:A,[1]TDSheet!$A:$T,20,0)</f>
        <v>120</v>
      </c>
      <c r="O73" s="14"/>
      <c r="P73" s="14"/>
      <c r="Q73" s="14"/>
      <c r="R73" s="14"/>
      <c r="S73" s="14">
        <f t="shared" si="14"/>
        <v>126.4</v>
      </c>
      <c r="T73" s="15"/>
      <c r="U73" s="16">
        <f t="shared" si="15"/>
        <v>7.7927215189873413</v>
      </c>
      <c r="V73" s="14">
        <f t="shared" si="16"/>
        <v>2.7294303797468351</v>
      </c>
      <c r="W73" s="14"/>
      <c r="X73" s="14"/>
      <c r="Y73" s="14">
        <f>VLOOKUP(A:A,[1]TDSheet!$A:$Y,25,0)</f>
        <v>107</v>
      </c>
      <c r="Z73" s="14">
        <f>VLOOKUP(A:A,[1]TDSheet!$A:$Z,26,0)</f>
        <v>130.6</v>
      </c>
      <c r="AA73" s="14">
        <f>VLOOKUP(A:A,[1]TDSheet!$A:$AA,27,0)</f>
        <v>122.2</v>
      </c>
      <c r="AB73" s="14">
        <f>VLOOKUP(A:A,[3]TDSheet!$A:$D,4,0)</f>
        <v>104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7"/>
        <v>0</v>
      </c>
      <c r="AF73" s="14"/>
      <c r="AG73" s="14"/>
      <c r="AH73" s="14"/>
      <c r="AI73" s="14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1688</v>
      </c>
      <c r="D74" s="8">
        <v>1924</v>
      </c>
      <c r="E74" s="8">
        <v>2390</v>
      </c>
      <c r="F74" s="8">
        <v>1173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2434</v>
      </c>
      <c r="J74" s="14">
        <f t="shared" si="13"/>
        <v>-44</v>
      </c>
      <c r="K74" s="14">
        <f>VLOOKUP(A:A,[1]TDSheet!$A:$L,12,0)</f>
        <v>400</v>
      </c>
      <c r="L74" s="14">
        <f>VLOOKUP(A:A,[1]TDSheet!$A:$M,13,0)</f>
        <v>400</v>
      </c>
      <c r="M74" s="14">
        <f>VLOOKUP(A:A,[1]TDSheet!$A:$R,18,0)</f>
        <v>800</v>
      </c>
      <c r="N74" s="14">
        <f>VLOOKUP(A:A,[1]TDSheet!$A:$T,20,0)</f>
        <v>400</v>
      </c>
      <c r="O74" s="14"/>
      <c r="P74" s="14"/>
      <c r="Q74" s="14"/>
      <c r="R74" s="14"/>
      <c r="S74" s="14">
        <f t="shared" si="14"/>
        <v>478</v>
      </c>
      <c r="T74" s="15"/>
      <c r="U74" s="16">
        <f t="shared" si="15"/>
        <v>6.6380753138075317</v>
      </c>
      <c r="V74" s="14">
        <f t="shared" si="16"/>
        <v>2.4539748953974896</v>
      </c>
      <c r="W74" s="14"/>
      <c r="X74" s="14"/>
      <c r="Y74" s="14">
        <f>VLOOKUP(A:A,[1]TDSheet!$A:$Y,25,0)</f>
        <v>373.2</v>
      </c>
      <c r="Z74" s="14">
        <f>VLOOKUP(A:A,[1]TDSheet!$A:$Z,26,0)</f>
        <v>495.6</v>
      </c>
      <c r="AA74" s="14">
        <f>VLOOKUP(A:A,[1]TDSheet!$A:$AA,27,0)</f>
        <v>437.4</v>
      </c>
      <c r="AB74" s="14">
        <f>VLOOKUP(A:A,[3]TDSheet!$A:$D,4,0)</f>
        <v>445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17"/>
        <v>0</v>
      </c>
      <c r="AF74" s="14"/>
      <c r="AG74" s="14"/>
      <c r="AH74" s="14"/>
      <c r="AI74" s="14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1174</v>
      </c>
      <c r="D75" s="8">
        <v>1861</v>
      </c>
      <c r="E75" s="8">
        <v>1779</v>
      </c>
      <c r="F75" s="8">
        <v>1216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1812</v>
      </c>
      <c r="J75" s="14">
        <f t="shared" si="13"/>
        <v>-33</v>
      </c>
      <c r="K75" s="14">
        <f>VLOOKUP(A:A,[1]TDSheet!$A:$L,12,0)</f>
        <v>320</v>
      </c>
      <c r="L75" s="14">
        <f>VLOOKUP(A:A,[1]TDSheet!$A:$M,13,0)</f>
        <v>280</v>
      </c>
      <c r="M75" s="14">
        <f>VLOOKUP(A:A,[1]TDSheet!$A:$R,18,0)</f>
        <v>600</v>
      </c>
      <c r="N75" s="14">
        <f>VLOOKUP(A:A,[1]TDSheet!$A:$T,20,0)</f>
        <v>400</v>
      </c>
      <c r="O75" s="14"/>
      <c r="P75" s="14"/>
      <c r="Q75" s="14"/>
      <c r="R75" s="14"/>
      <c r="S75" s="14">
        <f t="shared" si="14"/>
        <v>355.8</v>
      </c>
      <c r="T75" s="15"/>
      <c r="U75" s="16">
        <f t="shared" si="15"/>
        <v>7.9145587408656546</v>
      </c>
      <c r="V75" s="14">
        <f t="shared" si="16"/>
        <v>3.4176503653738055</v>
      </c>
      <c r="W75" s="14"/>
      <c r="X75" s="14"/>
      <c r="Y75" s="14">
        <f>VLOOKUP(A:A,[1]TDSheet!$A:$Y,25,0)</f>
        <v>287.2</v>
      </c>
      <c r="Z75" s="14">
        <f>VLOOKUP(A:A,[1]TDSheet!$A:$Z,26,0)</f>
        <v>358.4</v>
      </c>
      <c r="AA75" s="14">
        <f>VLOOKUP(A:A,[1]TDSheet!$A:$AA,27,0)</f>
        <v>363</v>
      </c>
      <c r="AB75" s="14">
        <f>VLOOKUP(A:A,[3]TDSheet!$A:$D,4,0)</f>
        <v>333</v>
      </c>
      <c r="AC75" s="14" t="str">
        <f>VLOOKUP(A:A,[1]TDSheet!$A:$AC,29,0)</f>
        <v>???</v>
      </c>
      <c r="AD75" s="14" t="e">
        <f>VLOOKUP(A:A,[1]TDSheet!$A:$AD,30,0)</f>
        <v>#N/A</v>
      </c>
      <c r="AE75" s="14">
        <f t="shared" si="17"/>
        <v>0</v>
      </c>
      <c r="AF75" s="14"/>
      <c r="AG75" s="14"/>
      <c r="AH75" s="14"/>
      <c r="AI75" s="14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4118</v>
      </c>
      <c r="D76" s="8">
        <v>7227</v>
      </c>
      <c r="E76" s="8">
        <v>7077</v>
      </c>
      <c r="F76" s="8">
        <v>4136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7174</v>
      </c>
      <c r="J76" s="14">
        <f t="shared" si="13"/>
        <v>-97</v>
      </c>
      <c r="K76" s="14">
        <f>VLOOKUP(A:A,[1]TDSheet!$A:$L,12,0)</f>
        <v>1400</v>
      </c>
      <c r="L76" s="14">
        <f>VLOOKUP(A:A,[1]TDSheet!$A:$M,13,0)</f>
        <v>1000</v>
      </c>
      <c r="M76" s="14">
        <f>VLOOKUP(A:A,[1]TDSheet!$A:$R,18,0)</f>
        <v>3200</v>
      </c>
      <c r="N76" s="14">
        <f>VLOOKUP(A:A,[1]TDSheet!$A:$T,20,0)</f>
        <v>1200</v>
      </c>
      <c r="O76" s="14"/>
      <c r="P76" s="14"/>
      <c r="Q76" s="14"/>
      <c r="R76" s="14"/>
      <c r="S76" s="14">
        <f t="shared" si="14"/>
        <v>1415.4</v>
      </c>
      <c r="T76" s="15"/>
      <c r="U76" s="16">
        <f t="shared" si="15"/>
        <v>7.7264377561113458</v>
      </c>
      <c r="V76" s="14">
        <f t="shared" si="16"/>
        <v>2.9221421506287975</v>
      </c>
      <c r="W76" s="14"/>
      <c r="X76" s="14"/>
      <c r="Y76" s="14">
        <f>VLOOKUP(A:A,[1]TDSheet!$A:$Y,25,0)</f>
        <v>785.8</v>
      </c>
      <c r="Z76" s="14">
        <f>VLOOKUP(A:A,[1]TDSheet!$A:$Z,26,0)</f>
        <v>1237</v>
      </c>
      <c r="AA76" s="14">
        <f>VLOOKUP(A:A,[1]TDSheet!$A:$AA,27,0)</f>
        <v>1408.4</v>
      </c>
      <c r="AB76" s="14">
        <f>VLOOKUP(A:A,[3]TDSheet!$A:$D,4,0)</f>
        <v>582</v>
      </c>
      <c r="AC76" s="14" t="str">
        <f>VLOOKUP(A:A,[1]TDSheet!$A:$AC,29,0)</f>
        <v>борд02,02</v>
      </c>
      <c r="AD76" s="14" t="e">
        <f>VLOOKUP(A:A,[1]TDSheet!$A:$AD,30,0)</f>
        <v>#N/A</v>
      </c>
      <c r="AE76" s="14">
        <f t="shared" si="17"/>
        <v>0</v>
      </c>
      <c r="AF76" s="14"/>
      <c r="AG76" s="14"/>
      <c r="AH76" s="14"/>
      <c r="AI76" s="14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371</v>
      </c>
      <c r="D77" s="8">
        <v>630</v>
      </c>
      <c r="E77" s="8">
        <v>668</v>
      </c>
      <c r="F77" s="8">
        <v>314</v>
      </c>
      <c r="G77" s="1">
        <f>VLOOKUP(A:A,[1]TDSheet!$A:$G,7,0)</f>
        <v>0.28000000000000003</v>
      </c>
      <c r="H77" s="1">
        <f>VLOOKUP(A:A,[1]TDSheet!$A:$H,8,0)</f>
        <v>45</v>
      </c>
      <c r="I77" s="14">
        <f>VLOOKUP(A:A,[2]TDSheet!$A:$F,6,0)</f>
        <v>686</v>
      </c>
      <c r="J77" s="14">
        <f t="shared" si="13"/>
        <v>-18</v>
      </c>
      <c r="K77" s="14">
        <f>VLOOKUP(A:A,[1]TDSheet!$A:$L,12,0)</f>
        <v>80</v>
      </c>
      <c r="L77" s="14">
        <f>VLOOKUP(A:A,[1]TDSheet!$A:$M,13,0)</f>
        <v>120</v>
      </c>
      <c r="M77" s="14">
        <f>VLOOKUP(A:A,[1]TDSheet!$A:$R,18,0)</f>
        <v>280</v>
      </c>
      <c r="N77" s="14">
        <f>VLOOKUP(A:A,[1]TDSheet!$A:$T,20,0)</f>
        <v>120</v>
      </c>
      <c r="O77" s="14"/>
      <c r="P77" s="14"/>
      <c r="Q77" s="14"/>
      <c r="R77" s="14"/>
      <c r="S77" s="14">
        <f t="shared" si="14"/>
        <v>133.6</v>
      </c>
      <c r="T77" s="15"/>
      <c r="U77" s="16">
        <f t="shared" si="15"/>
        <v>6.841317365269461</v>
      </c>
      <c r="V77" s="14">
        <f t="shared" si="16"/>
        <v>2.3502994011976051</v>
      </c>
      <c r="W77" s="14"/>
      <c r="X77" s="14"/>
      <c r="Y77" s="14">
        <f>VLOOKUP(A:A,[1]TDSheet!$A:$Y,25,0)</f>
        <v>111</v>
      </c>
      <c r="Z77" s="14">
        <f>VLOOKUP(A:A,[1]TDSheet!$A:$Z,26,0)</f>
        <v>134.19999999999999</v>
      </c>
      <c r="AA77" s="14">
        <f>VLOOKUP(A:A,[1]TDSheet!$A:$AA,27,0)</f>
        <v>122.8</v>
      </c>
      <c r="AB77" s="14">
        <f>VLOOKUP(A:A,[3]TDSheet!$A:$D,4,0)</f>
        <v>106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17"/>
        <v>0</v>
      </c>
      <c r="AF77" s="14"/>
      <c r="AG77" s="14"/>
      <c r="AH77" s="14"/>
      <c r="AI77" s="14"/>
    </row>
    <row r="78" spans="1:35" s="1" customFormat="1" ht="11.1" customHeight="1" outlineLevel="1" x14ac:dyDescent="0.2">
      <c r="A78" s="7" t="s">
        <v>80</v>
      </c>
      <c r="B78" s="7" t="s">
        <v>8</v>
      </c>
      <c r="C78" s="8">
        <v>4643</v>
      </c>
      <c r="D78" s="8">
        <v>5395</v>
      </c>
      <c r="E78" s="8">
        <v>6285</v>
      </c>
      <c r="F78" s="8">
        <v>3584</v>
      </c>
      <c r="G78" s="1">
        <f>VLOOKUP(A:A,[1]TDSheet!$A:$G,7,0)</f>
        <v>0.35</v>
      </c>
      <c r="H78" s="1">
        <f>VLOOKUP(A:A,[1]TDSheet!$A:$H,8,0)</f>
        <v>45</v>
      </c>
      <c r="I78" s="14">
        <f>VLOOKUP(A:A,[2]TDSheet!$A:$F,6,0)</f>
        <v>6440</v>
      </c>
      <c r="J78" s="14">
        <f t="shared" si="13"/>
        <v>-155</v>
      </c>
      <c r="K78" s="14">
        <f>VLOOKUP(A:A,[1]TDSheet!$A:$L,12,0)</f>
        <v>800</v>
      </c>
      <c r="L78" s="14">
        <f>VLOOKUP(A:A,[1]TDSheet!$A:$M,13,0)</f>
        <v>1000</v>
      </c>
      <c r="M78" s="14">
        <f>VLOOKUP(A:A,[1]TDSheet!$A:$R,18,0)</f>
        <v>2800</v>
      </c>
      <c r="N78" s="14">
        <f>VLOOKUP(A:A,[1]TDSheet!$A:$T,20,0)</f>
        <v>1000</v>
      </c>
      <c r="O78" s="14"/>
      <c r="P78" s="14"/>
      <c r="Q78" s="14"/>
      <c r="R78" s="14"/>
      <c r="S78" s="14">
        <f t="shared" si="14"/>
        <v>1257</v>
      </c>
      <c r="T78" s="15"/>
      <c r="U78" s="16">
        <f t="shared" si="15"/>
        <v>7.3062848050914875</v>
      </c>
      <c r="V78" s="14">
        <f t="shared" si="16"/>
        <v>2.851233094669849</v>
      </c>
      <c r="W78" s="14"/>
      <c r="X78" s="14"/>
      <c r="Y78" s="14">
        <f>VLOOKUP(A:A,[1]TDSheet!$A:$Y,25,0)</f>
        <v>907.6</v>
      </c>
      <c r="Z78" s="14">
        <f>VLOOKUP(A:A,[1]TDSheet!$A:$Z,26,0)</f>
        <v>1370.4</v>
      </c>
      <c r="AA78" s="14">
        <f>VLOOKUP(A:A,[1]TDSheet!$A:$AA,27,0)</f>
        <v>1223.5999999999999</v>
      </c>
      <c r="AB78" s="14">
        <f>VLOOKUP(A:A,[3]TDSheet!$A:$D,4,0)</f>
        <v>816</v>
      </c>
      <c r="AC78" s="14" t="str">
        <f>VLOOKUP(A:A,[1]TDSheet!$A:$AC,29,0)</f>
        <v>плакат17</v>
      </c>
      <c r="AD78" s="14" t="e">
        <f>VLOOKUP(A:A,[1]TDSheet!$A:$AD,30,0)</f>
        <v>#N/A</v>
      </c>
      <c r="AE78" s="14">
        <f t="shared" si="17"/>
        <v>0</v>
      </c>
      <c r="AF78" s="14"/>
      <c r="AG78" s="14"/>
      <c r="AH78" s="14"/>
      <c r="AI78" s="14"/>
    </row>
    <row r="79" spans="1:35" s="1" customFormat="1" ht="11.1" customHeight="1" outlineLevel="1" x14ac:dyDescent="0.2">
      <c r="A79" s="7" t="s">
        <v>81</v>
      </c>
      <c r="B79" s="7" t="s">
        <v>8</v>
      </c>
      <c r="C79" s="8">
        <v>917</v>
      </c>
      <c r="D79" s="8">
        <v>1145</v>
      </c>
      <c r="E79" s="8">
        <v>1653</v>
      </c>
      <c r="F79" s="8">
        <v>389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1668</v>
      </c>
      <c r="J79" s="14">
        <f t="shared" si="13"/>
        <v>-15</v>
      </c>
      <c r="K79" s="14">
        <f>VLOOKUP(A:A,[1]TDSheet!$A:$L,12,0)</f>
        <v>240</v>
      </c>
      <c r="L79" s="14">
        <f>VLOOKUP(A:A,[1]TDSheet!$A:$M,13,0)</f>
        <v>200</v>
      </c>
      <c r="M79" s="14">
        <f>VLOOKUP(A:A,[1]TDSheet!$A:$R,18,0)</f>
        <v>1000</v>
      </c>
      <c r="N79" s="14">
        <f>VLOOKUP(A:A,[1]TDSheet!$A:$T,20,0)</f>
        <v>200</v>
      </c>
      <c r="O79" s="14"/>
      <c r="P79" s="14"/>
      <c r="Q79" s="14"/>
      <c r="R79" s="14"/>
      <c r="S79" s="14">
        <f t="shared" si="14"/>
        <v>330.6</v>
      </c>
      <c r="T79" s="15">
        <v>280</v>
      </c>
      <c r="U79" s="16">
        <f t="shared" si="15"/>
        <v>6.9842710223835445</v>
      </c>
      <c r="V79" s="14">
        <f t="shared" si="16"/>
        <v>1.1766485178463399</v>
      </c>
      <c r="W79" s="14"/>
      <c r="X79" s="14"/>
      <c r="Y79" s="14">
        <f>VLOOKUP(A:A,[1]TDSheet!$A:$Y,25,0)</f>
        <v>207.4</v>
      </c>
      <c r="Z79" s="14">
        <f>VLOOKUP(A:A,[1]TDSheet!$A:$Z,26,0)</f>
        <v>288.2</v>
      </c>
      <c r="AA79" s="14">
        <f>VLOOKUP(A:A,[1]TDSheet!$A:$AA,27,0)</f>
        <v>256</v>
      </c>
      <c r="AB79" s="14">
        <f>VLOOKUP(A:A,[3]TDSheet!$A:$D,4,0)</f>
        <v>223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17"/>
        <v>114.8</v>
      </c>
      <c r="AF79" s="14"/>
      <c r="AG79" s="14"/>
      <c r="AH79" s="14"/>
      <c r="AI79" s="14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318</v>
      </c>
      <c r="D80" s="8">
        <v>430</v>
      </c>
      <c r="E80" s="18">
        <v>655</v>
      </c>
      <c r="F80" s="18">
        <v>184</v>
      </c>
      <c r="G80" s="1">
        <f>VLOOKUP(A:A,[1]TDSheet!$A:$G,7,0)</f>
        <v>0.5</v>
      </c>
      <c r="H80" s="1">
        <f>VLOOKUP(A:A,[1]TDSheet!$A:$H,8,0)</f>
        <v>0.6</v>
      </c>
      <c r="I80" s="14">
        <f>VLOOKUP(A:A,[2]TDSheet!$A:$F,6,0)</f>
        <v>659</v>
      </c>
      <c r="J80" s="14">
        <f t="shared" si="13"/>
        <v>-4</v>
      </c>
      <c r="K80" s="14">
        <f>VLOOKUP(A:A,[1]TDSheet!$A:$L,12,0)</f>
        <v>120</v>
      </c>
      <c r="L80" s="14">
        <f>VLOOKUP(A:A,[1]TDSheet!$A:$M,13,0)</f>
        <v>80</v>
      </c>
      <c r="M80" s="14">
        <f>VLOOKUP(A:A,[1]TDSheet!$A:$R,18,0)</f>
        <v>280</v>
      </c>
      <c r="N80" s="14">
        <f>VLOOKUP(A:A,[1]TDSheet!$A:$T,20,0)</f>
        <v>0</v>
      </c>
      <c r="O80" s="14"/>
      <c r="P80" s="14"/>
      <c r="Q80" s="14"/>
      <c r="R80" s="14"/>
      <c r="S80" s="14">
        <f t="shared" si="14"/>
        <v>131</v>
      </c>
      <c r="T80" s="15">
        <v>240</v>
      </c>
      <c r="U80" s="16">
        <f t="shared" si="15"/>
        <v>6.9007633587786259</v>
      </c>
      <c r="V80" s="14">
        <f t="shared" si="16"/>
        <v>1.4045801526717556</v>
      </c>
      <c r="W80" s="14"/>
      <c r="X80" s="14"/>
      <c r="Y80" s="14">
        <f>VLOOKUP(A:A,[1]TDSheet!$A:$Y,25,0)</f>
        <v>46.2</v>
      </c>
      <c r="Z80" s="14">
        <f>VLOOKUP(A:A,[1]TDSheet!$A:$Z,26,0)</f>
        <v>59.2</v>
      </c>
      <c r="AA80" s="14">
        <f>VLOOKUP(A:A,[1]TDSheet!$A:$AA,27,0)</f>
        <v>106.6</v>
      </c>
      <c r="AB80" s="14">
        <f>VLOOKUP(A:A,[3]TDSheet!$A:$D,4,0)</f>
        <v>155</v>
      </c>
      <c r="AC80" s="14">
        <f>VLOOKUP(A:A,[1]TDSheet!$A:$AC,29,0)</f>
        <v>0</v>
      </c>
      <c r="AD80" s="14" t="str">
        <f>VLOOKUP(A:A,[1]TDSheet!$A:$AD,30,0)</f>
        <v>кост</v>
      </c>
      <c r="AE80" s="14">
        <f t="shared" si="17"/>
        <v>120</v>
      </c>
      <c r="AF80" s="14"/>
      <c r="AG80" s="14"/>
      <c r="AH80" s="14"/>
      <c r="AI80" s="14"/>
    </row>
    <row r="81" spans="1:35" s="1" customFormat="1" ht="11.1" customHeight="1" outlineLevel="1" x14ac:dyDescent="0.2">
      <c r="A81" s="7" t="s">
        <v>90</v>
      </c>
      <c r="B81" s="7" t="s">
        <v>8</v>
      </c>
      <c r="C81" s="8">
        <v>30</v>
      </c>
      <c r="D81" s="8">
        <v>2</v>
      </c>
      <c r="E81" s="8">
        <v>21</v>
      </c>
      <c r="F81" s="8">
        <v>9</v>
      </c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28</v>
      </c>
      <c r="J81" s="14">
        <f t="shared" si="13"/>
        <v>-7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VLOOKUP(A:A,[1]TDSheet!$A:$R,18,0)</f>
        <v>0</v>
      </c>
      <c r="N81" s="14">
        <f>VLOOKUP(A:A,[1]TDSheet!$A:$T,20,0)</f>
        <v>0</v>
      </c>
      <c r="O81" s="14"/>
      <c r="P81" s="14"/>
      <c r="Q81" s="14"/>
      <c r="R81" s="14"/>
      <c r="S81" s="14">
        <f t="shared" si="14"/>
        <v>4.2</v>
      </c>
      <c r="T81" s="15"/>
      <c r="U81" s="16">
        <f t="shared" si="15"/>
        <v>2.1428571428571428</v>
      </c>
      <c r="V81" s="14">
        <f t="shared" si="16"/>
        <v>2.1428571428571428</v>
      </c>
      <c r="W81" s="14"/>
      <c r="X81" s="14"/>
      <c r="Y81" s="14">
        <f>VLOOKUP(A:A,[1]TDSheet!$A:$Y,25,0)</f>
        <v>0</v>
      </c>
      <c r="Z81" s="14">
        <f>VLOOKUP(A:A,[1]TDSheet!$A:$Z,26,0)</f>
        <v>1.6</v>
      </c>
      <c r="AA81" s="14">
        <f>VLOOKUP(A:A,[1]TDSheet!$A:$AA,27,0)</f>
        <v>1.2</v>
      </c>
      <c r="AB81" s="14">
        <f>VLOOKUP(A:A,[3]TDSheet!$A:$D,4,0)</f>
        <v>6</v>
      </c>
      <c r="AC81" s="14" t="str">
        <f>VLOOKUP(A:A,[1]TDSheet!$A:$AC,29,0)</f>
        <v>вывод</v>
      </c>
      <c r="AD81" s="14" t="e">
        <f>VLOOKUP(A:A,[1]TDSheet!$A:$AD,30,0)</f>
        <v>#N/A</v>
      </c>
      <c r="AE81" s="14">
        <f t="shared" si="17"/>
        <v>0</v>
      </c>
      <c r="AF81" s="14"/>
      <c r="AG81" s="14"/>
      <c r="AH81" s="14"/>
      <c r="AI81" s="14"/>
    </row>
    <row r="82" spans="1:35" s="1" customFormat="1" ht="11.1" customHeight="1" outlineLevel="1" x14ac:dyDescent="0.2">
      <c r="A82" s="7" t="s">
        <v>83</v>
      </c>
      <c r="B82" s="7" t="s">
        <v>8</v>
      </c>
      <c r="C82" s="8">
        <v>220</v>
      </c>
      <c r="D82" s="8">
        <v>12009</v>
      </c>
      <c r="E82" s="18">
        <v>6146</v>
      </c>
      <c r="F82" s="18">
        <v>5453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6757</v>
      </c>
      <c r="J82" s="14">
        <f t="shared" si="13"/>
        <v>-611</v>
      </c>
      <c r="K82" s="14">
        <f>VLOOKUP(A:A,[1]TDSheet!$A:$L,12,0)</f>
        <v>0</v>
      </c>
      <c r="L82" s="14">
        <f>VLOOKUP(A:A,[1]TDSheet!$A:$M,13,0)</f>
        <v>1100</v>
      </c>
      <c r="M82" s="14">
        <f>VLOOKUP(A:A,[1]TDSheet!$A:$R,18,0)</f>
        <v>2400</v>
      </c>
      <c r="N82" s="19">
        <v>200</v>
      </c>
      <c r="O82" s="14"/>
      <c r="P82" s="14"/>
      <c r="Q82" s="14"/>
      <c r="R82" s="14"/>
      <c r="S82" s="14">
        <f t="shared" si="14"/>
        <v>1229.2</v>
      </c>
      <c r="T82" s="15"/>
      <c r="U82" s="16">
        <f t="shared" si="15"/>
        <v>7.4463065408395703</v>
      </c>
      <c r="V82" s="14">
        <f t="shared" si="16"/>
        <v>4.4362186788154894</v>
      </c>
      <c r="W82" s="14"/>
      <c r="X82" s="14"/>
      <c r="Y82" s="14">
        <f>VLOOKUP(A:A,[1]TDSheet!$A:$Y,25,0)</f>
        <v>1036</v>
      </c>
      <c r="Z82" s="14">
        <f>VLOOKUP(A:A,[1]TDSheet!$A:$Z,26,0)</f>
        <v>1534.8</v>
      </c>
      <c r="AA82" s="14">
        <f>VLOOKUP(A:A,[1]TDSheet!$A:$AA,27,0)</f>
        <v>1350</v>
      </c>
      <c r="AB82" s="14">
        <f>VLOOKUP(A:A,[3]TDSheet!$A:$D,4,0)</f>
        <v>533</v>
      </c>
      <c r="AC82" s="20" t="s">
        <v>120</v>
      </c>
      <c r="AD82" s="14" t="e">
        <f>VLOOKUP(A:A,[1]TDSheet!$A:$AD,30,0)</f>
        <v>#N/A</v>
      </c>
      <c r="AE82" s="14">
        <f t="shared" si="17"/>
        <v>0</v>
      </c>
      <c r="AF82" s="14"/>
      <c r="AG82" s="14"/>
      <c r="AH82" s="14"/>
      <c r="AI82" s="14"/>
    </row>
    <row r="83" spans="1:35" s="1" customFormat="1" ht="11.1" customHeight="1" outlineLevel="1" x14ac:dyDescent="0.2">
      <c r="A83" s="7" t="s">
        <v>84</v>
      </c>
      <c r="B83" s="7" t="s">
        <v>8</v>
      </c>
      <c r="C83" s="8">
        <v>2143</v>
      </c>
      <c r="D83" s="8">
        <v>1561</v>
      </c>
      <c r="E83" s="8">
        <v>2564</v>
      </c>
      <c r="F83" s="8">
        <v>1102</v>
      </c>
      <c r="G83" s="1">
        <f>VLOOKUP(A:A,[1]TDSheet!$A:$G,7,0)</f>
        <v>0.41</v>
      </c>
      <c r="H83" s="1">
        <f>VLOOKUP(A:A,[1]TDSheet!$A:$H,8,0)</f>
        <v>45</v>
      </c>
      <c r="I83" s="14">
        <f>VLOOKUP(A:A,[2]TDSheet!$A:$F,6,0)</f>
        <v>2600</v>
      </c>
      <c r="J83" s="14">
        <f t="shared" si="13"/>
        <v>-36</v>
      </c>
      <c r="K83" s="14">
        <f>VLOOKUP(A:A,[1]TDSheet!$A:$L,12,0)</f>
        <v>400</v>
      </c>
      <c r="L83" s="14">
        <f>VLOOKUP(A:A,[1]TDSheet!$A:$M,13,0)</f>
        <v>300</v>
      </c>
      <c r="M83" s="14">
        <f>VLOOKUP(A:A,[1]TDSheet!$A:$R,18,0)</f>
        <v>1400</v>
      </c>
      <c r="N83" s="14">
        <f>VLOOKUP(A:A,[1]TDSheet!$A:$T,20,0)</f>
        <v>200</v>
      </c>
      <c r="O83" s="14"/>
      <c r="P83" s="14"/>
      <c r="Q83" s="14"/>
      <c r="R83" s="14"/>
      <c r="S83" s="14">
        <f t="shared" si="14"/>
        <v>512.79999999999995</v>
      </c>
      <c r="T83" s="15">
        <v>200</v>
      </c>
      <c r="U83" s="16">
        <f t="shared" si="15"/>
        <v>7.0241809672386903</v>
      </c>
      <c r="V83" s="14">
        <f t="shared" si="16"/>
        <v>2.1489859594383778</v>
      </c>
      <c r="W83" s="14"/>
      <c r="X83" s="14"/>
      <c r="Y83" s="14">
        <f>VLOOKUP(A:A,[1]TDSheet!$A:$Y,25,0)</f>
        <v>385.4</v>
      </c>
      <c r="Z83" s="14">
        <f>VLOOKUP(A:A,[1]TDSheet!$A:$Z,26,0)</f>
        <v>499</v>
      </c>
      <c r="AA83" s="14">
        <f>VLOOKUP(A:A,[1]TDSheet!$A:$AA,27,0)</f>
        <v>447.8</v>
      </c>
      <c r="AB83" s="14">
        <f>VLOOKUP(A:A,[3]TDSheet!$A:$D,4,0)</f>
        <v>282</v>
      </c>
      <c r="AC83" s="14" t="str">
        <f>VLOOKUP(A:A,[1]TDSheet!$A:$AC,29,0)</f>
        <v>м-400</v>
      </c>
      <c r="AD83" s="14" t="e">
        <f>VLOOKUP(A:A,[1]TDSheet!$A:$AD,30,0)</f>
        <v>#N/A</v>
      </c>
      <c r="AE83" s="14">
        <f t="shared" si="17"/>
        <v>82</v>
      </c>
      <c r="AF83" s="14"/>
      <c r="AG83" s="14"/>
      <c r="AH83" s="14"/>
      <c r="AI83" s="14"/>
    </row>
    <row r="84" spans="1:35" s="1" customFormat="1" ht="11.1" customHeight="1" outlineLevel="1" x14ac:dyDescent="0.2">
      <c r="A84" s="7" t="s">
        <v>85</v>
      </c>
      <c r="B84" s="7" t="s">
        <v>8</v>
      </c>
      <c r="C84" s="8">
        <v>105</v>
      </c>
      <c r="D84" s="8">
        <v>74</v>
      </c>
      <c r="E84" s="8">
        <v>83</v>
      </c>
      <c r="F84" s="8">
        <v>46</v>
      </c>
      <c r="G84" s="1">
        <f>VLOOKUP(A:A,[1]TDSheet!$A:$G,7,0)</f>
        <v>0.5</v>
      </c>
      <c r="H84" s="1" t="e">
        <f>VLOOKUP(A:A,[1]TDSheet!$A:$H,8,0)</f>
        <v>#N/A</v>
      </c>
      <c r="I84" s="14">
        <f>VLOOKUP(A:A,[2]TDSheet!$A:$F,6,0)</f>
        <v>86</v>
      </c>
      <c r="J84" s="14">
        <f t="shared" si="13"/>
        <v>-3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VLOOKUP(A:A,[1]TDSheet!$A:$R,18,0)</f>
        <v>40</v>
      </c>
      <c r="N84" s="14">
        <f>VLOOKUP(A:A,[1]TDSheet!$A:$T,20,0)</f>
        <v>0</v>
      </c>
      <c r="O84" s="14"/>
      <c r="P84" s="14"/>
      <c r="Q84" s="14"/>
      <c r="R84" s="14"/>
      <c r="S84" s="14">
        <f t="shared" si="14"/>
        <v>16.600000000000001</v>
      </c>
      <c r="T84" s="15">
        <v>40</v>
      </c>
      <c r="U84" s="16">
        <f t="shared" si="15"/>
        <v>7.5903614457831319</v>
      </c>
      <c r="V84" s="14">
        <f t="shared" si="16"/>
        <v>2.7710843373493974</v>
      </c>
      <c r="W84" s="14"/>
      <c r="X84" s="14"/>
      <c r="Y84" s="14">
        <f>VLOOKUP(A:A,[1]TDSheet!$A:$Y,25,0)</f>
        <v>6.4</v>
      </c>
      <c r="Z84" s="14">
        <f>VLOOKUP(A:A,[1]TDSheet!$A:$Z,26,0)</f>
        <v>6.6</v>
      </c>
      <c r="AA84" s="14">
        <f>VLOOKUP(A:A,[1]TDSheet!$A:$AA,27,0)</f>
        <v>13.2</v>
      </c>
      <c r="AB84" s="14">
        <f>VLOOKUP(A:A,[3]TDSheet!$A:$D,4,0)</f>
        <v>16</v>
      </c>
      <c r="AC84" s="14" t="str">
        <f>VLOOKUP(A:A,[1]TDSheet!$A:$AC,29,0)</f>
        <v>увел</v>
      </c>
      <c r="AD84" s="14" t="str">
        <f>VLOOKUP(A:A,[1]TDSheet!$A:$AD,30,0)</f>
        <v>костик</v>
      </c>
      <c r="AE84" s="14">
        <f t="shared" si="17"/>
        <v>20</v>
      </c>
      <c r="AF84" s="14"/>
      <c r="AG84" s="14"/>
      <c r="AH84" s="14"/>
      <c r="AI84" s="14"/>
    </row>
    <row r="85" spans="1:35" s="1" customFormat="1" ht="11.1" customHeight="1" outlineLevel="1" x14ac:dyDescent="0.2">
      <c r="A85" s="7" t="s">
        <v>86</v>
      </c>
      <c r="B85" s="7" t="s">
        <v>8</v>
      </c>
      <c r="C85" s="8">
        <v>116</v>
      </c>
      <c r="D85" s="8">
        <v>220</v>
      </c>
      <c r="E85" s="8">
        <v>184</v>
      </c>
      <c r="F85" s="8">
        <v>74</v>
      </c>
      <c r="G85" s="1">
        <f>VLOOKUP(A:A,[1]TDSheet!$A:$G,7,0)</f>
        <v>0.41</v>
      </c>
      <c r="H85" s="1" t="e">
        <f>VLOOKUP(A:A,[1]TDSheet!$A:$H,8,0)</f>
        <v>#N/A</v>
      </c>
      <c r="I85" s="14">
        <f>VLOOKUP(A:A,[2]TDSheet!$A:$F,6,0)</f>
        <v>191</v>
      </c>
      <c r="J85" s="14">
        <f t="shared" si="13"/>
        <v>-7</v>
      </c>
      <c r="K85" s="14">
        <f>VLOOKUP(A:A,[1]TDSheet!$A:$L,12,0)</f>
        <v>0</v>
      </c>
      <c r="L85" s="14">
        <f>VLOOKUP(A:A,[1]TDSheet!$A:$M,13,0)</f>
        <v>50</v>
      </c>
      <c r="M85" s="14">
        <f>VLOOKUP(A:A,[1]TDSheet!$A:$R,18,0)</f>
        <v>90</v>
      </c>
      <c r="N85" s="14">
        <f>VLOOKUP(A:A,[1]TDSheet!$A:$T,20,0)</f>
        <v>0</v>
      </c>
      <c r="O85" s="14"/>
      <c r="P85" s="14"/>
      <c r="Q85" s="14"/>
      <c r="R85" s="14"/>
      <c r="S85" s="14">
        <f t="shared" si="14"/>
        <v>36.799999999999997</v>
      </c>
      <c r="T85" s="15">
        <v>50</v>
      </c>
      <c r="U85" s="16">
        <f t="shared" si="15"/>
        <v>7.1739130434782616</v>
      </c>
      <c r="V85" s="14">
        <f t="shared" si="16"/>
        <v>2.0108695652173916</v>
      </c>
      <c r="W85" s="14"/>
      <c r="X85" s="14"/>
      <c r="Y85" s="14">
        <f>VLOOKUP(A:A,[1]TDSheet!$A:$Y,25,0)</f>
        <v>19.399999999999999</v>
      </c>
      <c r="Z85" s="14">
        <f>VLOOKUP(A:A,[1]TDSheet!$A:$Z,26,0)</f>
        <v>32.6</v>
      </c>
      <c r="AA85" s="14">
        <f>VLOOKUP(A:A,[1]TDSheet!$A:$AA,27,0)</f>
        <v>29</v>
      </c>
      <c r="AB85" s="14">
        <f>VLOOKUP(A:A,[3]TDSheet!$A:$D,4,0)</f>
        <v>38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7"/>
        <v>20.5</v>
      </c>
      <c r="AF85" s="14"/>
      <c r="AG85" s="14"/>
      <c r="AH85" s="14"/>
      <c r="AI85" s="14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270</v>
      </c>
      <c r="D86" s="8">
        <v>227</v>
      </c>
      <c r="E86" s="8">
        <v>369</v>
      </c>
      <c r="F86" s="8">
        <v>44</v>
      </c>
      <c r="G86" s="1">
        <f>VLOOKUP(A:A,[1]TDSheet!$A:$G,7,0)</f>
        <v>0.41</v>
      </c>
      <c r="H86" s="1" t="e">
        <f>VLOOKUP(A:A,[1]TDSheet!$A:$H,8,0)</f>
        <v>#N/A</v>
      </c>
      <c r="I86" s="14">
        <f>VLOOKUP(A:A,[2]TDSheet!$A:$F,6,0)</f>
        <v>391</v>
      </c>
      <c r="J86" s="14">
        <f t="shared" si="13"/>
        <v>-22</v>
      </c>
      <c r="K86" s="14">
        <f>VLOOKUP(A:A,[1]TDSheet!$A:$L,12,0)</f>
        <v>40</v>
      </c>
      <c r="L86" s="14">
        <f>VLOOKUP(A:A,[1]TDSheet!$A:$M,13,0)</f>
        <v>80</v>
      </c>
      <c r="M86" s="14">
        <f>VLOOKUP(A:A,[1]TDSheet!$A:$R,18,0)</f>
        <v>200</v>
      </c>
      <c r="N86" s="14">
        <f>VLOOKUP(A:A,[1]TDSheet!$A:$T,20,0)</f>
        <v>0</v>
      </c>
      <c r="O86" s="14"/>
      <c r="P86" s="14"/>
      <c r="Q86" s="14"/>
      <c r="R86" s="14"/>
      <c r="S86" s="14">
        <f t="shared" si="14"/>
        <v>73.8</v>
      </c>
      <c r="T86" s="15">
        <v>150</v>
      </c>
      <c r="U86" s="16">
        <f t="shared" si="15"/>
        <v>6.9647696476964773</v>
      </c>
      <c r="V86" s="14">
        <f t="shared" si="16"/>
        <v>0.59620596205962062</v>
      </c>
      <c r="W86" s="14"/>
      <c r="X86" s="14"/>
      <c r="Y86" s="14">
        <f>VLOOKUP(A:A,[1]TDSheet!$A:$Y,25,0)</f>
        <v>61.6</v>
      </c>
      <c r="Z86" s="14">
        <f>VLOOKUP(A:A,[1]TDSheet!$A:$Z,26,0)</f>
        <v>54.2</v>
      </c>
      <c r="AA86" s="14">
        <f>VLOOKUP(A:A,[1]TDSheet!$A:$AA,27,0)</f>
        <v>46.2</v>
      </c>
      <c r="AB86" s="14">
        <f>VLOOKUP(A:A,[3]TDSheet!$A:$D,4,0)</f>
        <v>71</v>
      </c>
      <c r="AC86" s="14" t="str">
        <f>VLOOKUP(A:A,[1]TDSheet!$A:$AC,29,0)</f>
        <v>увел</v>
      </c>
      <c r="AD86" s="14" t="e">
        <f>VLOOKUP(A:A,[1]TDSheet!$A:$AD,30,0)</f>
        <v>#N/A</v>
      </c>
      <c r="AE86" s="14">
        <f t="shared" si="17"/>
        <v>61.499999999999993</v>
      </c>
      <c r="AF86" s="14"/>
      <c r="AG86" s="14"/>
      <c r="AH86" s="14"/>
      <c r="AI86" s="14"/>
    </row>
    <row r="87" spans="1:35" s="1" customFormat="1" ht="11.1" customHeight="1" outlineLevel="1" x14ac:dyDescent="0.2">
      <c r="A87" s="7" t="s">
        <v>88</v>
      </c>
      <c r="B87" s="7" t="s">
        <v>9</v>
      </c>
      <c r="C87" s="8">
        <v>156.845</v>
      </c>
      <c r="D87" s="8">
        <v>90.844999999999999</v>
      </c>
      <c r="E87" s="8">
        <v>165.72</v>
      </c>
      <c r="F87" s="8">
        <v>45.704999999999998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186.03</v>
      </c>
      <c r="J87" s="14">
        <f t="shared" si="13"/>
        <v>-20.310000000000002</v>
      </c>
      <c r="K87" s="14">
        <f>VLOOKUP(A:A,[1]TDSheet!$A:$L,12,0)</f>
        <v>0</v>
      </c>
      <c r="L87" s="14">
        <f>VLOOKUP(A:A,[1]TDSheet!$A:$M,13,0)</f>
        <v>30</v>
      </c>
      <c r="M87" s="14">
        <f>VLOOKUP(A:A,[1]TDSheet!$A:$R,18,0)</f>
        <v>200</v>
      </c>
      <c r="N87" s="14">
        <f>VLOOKUP(A:A,[1]TDSheet!$A:$T,20,0)</f>
        <v>0</v>
      </c>
      <c r="O87" s="14"/>
      <c r="P87" s="14"/>
      <c r="Q87" s="14"/>
      <c r="R87" s="14"/>
      <c r="S87" s="14">
        <f t="shared" si="14"/>
        <v>33.143999999999998</v>
      </c>
      <c r="T87" s="15"/>
      <c r="U87" s="16">
        <f t="shared" si="15"/>
        <v>8.3183985034998784</v>
      </c>
      <c r="V87" s="14">
        <f t="shared" si="16"/>
        <v>1.3789826212889211</v>
      </c>
      <c r="W87" s="14"/>
      <c r="X87" s="14"/>
      <c r="Y87" s="14">
        <f>VLOOKUP(A:A,[1]TDSheet!$A:$Y,25,0)</f>
        <v>27.8</v>
      </c>
      <c r="Z87" s="14">
        <f>VLOOKUP(A:A,[1]TDSheet!$A:$Z,26,0)</f>
        <v>20</v>
      </c>
      <c r="AA87" s="14">
        <f>VLOOKUP(A:A,[1]TDSheet!$A:$AA,27,0)</f>
        <v>21.951599999999999</v>
      </c>
      <c r="AB87" s="14">
        <f>VLOOKUP(A:A,[3]TDSheet!$A:$D,4,0)</f>
        <v>6.0250000000000004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0</v>
      </c>
      <c r="AF87" s="14"/>
      <c r="AG87" s="14"/>
      <c r="AH87" s="14"/>
      <c r="AI87" s="14"/>
    </row>
    <row r="88" spans="1:35" s="1" customFormat="1" ht="11.1" customHeight="1" outlineLevel="1" x14ac:dyDescent="0.2">
      <c r="A88" s="7" t="s">
        <v>91</v>
      </c>
      <c r="B88" s="7" t="s">
        <v>9</v>
      </c>
      <c r="C88" s="8">
        <v>109.03400000000001</v>
      </c>
      <c r="D88" s="8"/>
      <c r="E88" s="18">
        <v>36.631</v>
      </c>
      <c r="F88" s="18">
        <v>72.403000000000006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38</v>
      </c>
      <c r="J88" s="14">
        <f t="shared" si="13"/>
        <v>-1.3689999999999998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VLOOKUP(A:A,[1]TDSheet!$A:$R,18,0)</f>
        <v>0</v>
      </c>
      <c r="N88" s="14">
        <f>VLOOKUP(A:A,[1]TDSheet!$A:$T,20,0)</f>
        <v>0</v>
      </c>
      <c r="O88" s="14"/>
      <c r="P88" s="14"/>
      <c r="Q88" s="14"/>
      <c r="R88" s="14"/>
      <c r="S88" s="14">
        <f t="shared" si="14"/>
        <v>7.3262</v>
      </c>
      <c r="T88" s="15"/>
      <c r="U88" s="16">
        <f t="shared" si="15"/>
        <v>9.8827495836859498</v>
      </c>
      <c r="V88" s="14">
        <f t="shared" si="16"/>
        <v>9.8827495836859498</v>
      </c>
      <c r="W88" s="14"/>
      <c r="X88" s="14"/>
      <c r="Y88" s="14">
        <f>VLOOKUP(A:A,[1]TDSheet!$A:$Y,25,0)</f>
        <v>1.6013999999999999</v>
      </c>
      <c r="Z88" s="14">
        <f>VLOOKUP(A:A,[1]TDSheet!$A:$Z,26,0)</f>
        <v>0</v>
      </c>
      <c r="AA88" s="14">
        <f>VLOOKUP(A:A,[1]TDSheet!$A:$AA,27,0)</f>
        <v>2.343</v>
      </c>
      <c r="AB88" s="14">
        <f>VLOOKUP(A:A,[3]TDSheet!$A:$D,4,0)</f>
        <v>11.454000000000001</v>
      </c>
      <c r="AC88" s="14" t="str">
        <f>VLOOKUP(A:A,[1]TDSheet!$A:$AC,29,0)</f>
        <v>акция</v>
      </c>
      <c r="AD88" s="14" t="e">
        <f>VLOOKUP(A:A,[1]TDSheet!$A:$AD,30,0)</f>
        <v>#N/A</v>
      </c>
      <c r="AE88" s="14">
        <f t="shared" si="17"/>
        <v>0</v>
      </c>
      <c r="AF88" s="14"/>
      <c r="AG88" s="14"/>
      <c r="AH88" s="14"/>
      <c r="AI88" s="14"/>
    </row>
    <row r="89" spans="1:35" s="1" customFormat="1" ht="11.1" customHeight="1" outlineLevel="1" x14ac:dyDescent="0.2">
      <c r="A89" s="7" t="s">
        <v>92</v>
      </c>
      <c r="B89" s="7" t="s">
        <v>8</v>
      </c>
      <c r="C89" s="8">
        <v>145</v>
      </c>
      <c r="D89" s="8"/>
      <c r="E89" s="18">
        <v>18</v>
      </c>
      <c r="F89" s="18">
        <v>127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18</v>
      </c>
      <c r="J89" s="14">
        <f t="shared" si="13"/>
        <v>0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VLOOKUP(A:A,[1]TDSheet!$A:$R,18,0)</f>
        <v>0</v>
      </c>
      <c r="N89" s="14">
        <f>VLOOKUP(A:A,[1]TDSheet!$A:$T,20,0)</f>
        <v>0</v>
      </c>
      <c r="O89" s="14"/>
      <c r="P89" s="14"/>
      <c r="Q89" s="14"/>
      <c r="R89" s="14"/>
      <c r="S89" s="14">
        <f t="shared" si="14"/>
        <v>3.6</v>
      </c>
      <c r="T89" s="15"/>
      <c r="U89" s="16">
        <f t="shared" si="15"/>
        <v>35.277777777777779</v>
      </c>
      <c r="V89" s="14">
        <f t="shared" si="16"/>
        <v>35.277777777777779</v>
      </c>
      <c r="W89" s="14"/>
      <c r="X89" s="14"/>
      <c r="Y89" s="14">
        <f>VLOOKUP(A:A,[1]TDSheet!$A:$Y,25,0)</f>
        <v>0.4</v>
      </c>
      <c r="Z89" s="14">
        <f>VLOOKUP(A:A,[1]TDSheet!$A:$Z,26,0)</f>
        <v>0</v>
      </c>
      <c r="AA89" s="14">
        <f>VLOOKUP(A:A,[1]TDSheet!$A:$AA,27,0)</f>
        <v>4</v>
      </c>
      <c r="AB89" s="14">
        <f>VLOOKUP(A:A,[3]TDSheet!$A:$D,4,0)</f>
        <v>3</v>
      </c>
      <c r="AC89" s="14" t="str">
        <f>VLOOKUP(A:A,[1]TDSheet!$A:$AC,29,0)</f>
        <v>акция</v>
      </c>
      <c r="AD89" s="14" t="e">
        <f>VLOOKUP(A:A,[1]TDSheet!$A:$AD,30,0)</f>
        <v>#N/A</v>
      </c>
      <c r="AE89" s="14">
        <f t="shared" si="17"/>
        <v>0</v>
      </c>
      <c r="AF89" s="14"/>
      <c r="AG89" s="14"/>
      <c r="AH89" s="14"/>
      <c r="AI89" s="14"/>
    </row>
    <row r="90" spans="1:35" s="1" customFormat="1" ht="11.1" customHeight="1" outlineLevel="1" x14ac:dyDescent="0.2">
      <c r="A90" s="7" t="s">
        <v>93</v>
      </c>
      <c r="B90" s="7" t="s">
        <v>8</v>
      </c>
      <c r="C90" s="8">
        <v>333</v>
      </c>
      <c r="D90" s="8">
        <v>728</v>
      </c>
      <c r="E90" s="18">
        <v>775</v>
      </c>
      <c r="F90" s="18">
        <v>268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916</v>
      </c>
      <c r="J90" s="14">
        <f t="shared" si="13"/>
        <v>-141</v>
      </c>
      <c r="K90" s="14">
        <f>VLOOKUP(A:A,[1]TDSheet!$A:$L,12,0)</f>
        <v>0</v>
      </c>
      <c r="L90" s="14">
        <f>VLOOKUP(A:A,[1]TDSheet!$A:$M,13,0)</f>
        <v>0</v>
      </c>
      <c r="M90" s="14">
        <f>VLOOKUP(A:A,[1]TDSheet!$A:$R,18,0)</f>
        <v>0</v>
      </c>
      <c r="N90" s="14">
        <f>VLOOKUP(A:A,[1]TDSheet!$A:$T,20,0)</f>
        <v>0</v>
      </c>
      <c r="O90" s="14"/>
      <c r="P90" s="14"/>
      <c r="Q90" s="14"/>
      <c r="R90" s="14"/>
      <c r="S90" s="14">
        <f t="shared" si="14"/>
        <v>155</v>
      </c>
      <c r="T90" s="15"/>
      <c r="U90" s="16">
        <f t="shared" si="15"/>
        <v>1.7290322580645161</v>
      </c>
      <c r="V90" s="14">
        <f t="shared" si="16"/>
        <v>1.7290322580645161</v>
      </c>
      <c r="W90" s="14"/>
      <c r="X90" s="14"/>
      <c r="Y90" s="14">
        <f>VLOOKUP(A:A,[1]TDSheet!$A:$Y,25,0)</f>
        <v>159.19999999999999</v>
      </c>
      <c r="Z90" s="14">
        <f>VLOOKUP(A:A,[1]TDSheet!$A:$Z,26,0)</f>
        <v>0</v>
      </c>
      <c r="AA90" s="14">
        <f>VLOOKUP(A:A,[1]TDSheet!$A:$AA,27,0)</f>
        <v>162.19999999999999</v>
      </c>
      <c r="AB90" s="14">
        <f>VLOOKUP(A:A,[3]TDSheet!$A:$D,4,0)</f>
        <v>188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7"/>
        <v>0</v>
      </c>
      <c r="AF90" s="14"/>
      <c r="AG90" s="14"/>
      <c r="AH90" s="14"/>
      <c r="AI90" s="14"/>
    </row>
    <row r="91" spans="1:35" s="1" customFormat="1" ht="11.1" customHeight="1" outlineLevel="1" x14ac:dyDescent="0.2">
      <c r="A91" s="7" t="s">
        <v>94</v>
      </c>
      <c r="B91" s="7" t="s">
        <v>9</v>
      </c>
      <c r="C91" s="8">
        <v>75.149000000000001</v>
      </c>
      <c r="D91" s="8">
        <v>302.13799999999998</v>
      </c>
      <c r="E91" s="18">
        <v>290.68099999999998</v>
      </c>
      <c r="F91" s="18">
        <v>84.468000000000004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274</v>
      </c>
      <c r="J91" s="14">
        <f t="shared" si="13"/>
        <v>16.680999999999983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VLOOKUP(A:A,[1]TDSheet!$A:$R,18,0)</f>
        <v>0</v>
      </c>
      <c r="N91" s="14">
        <f>VLOOKUP(A:A,[1]TDSheet!$A:$T,20,0)</f>
        <v>0</v>
      </c>
      <c r="O91" s="14"/>
      <c r="P91" s="14"/>
      <c r="Q91" s="14"/>
      <c r="R91" s="14"/>
      <c r="S91" s="14">
        <f t="shared" si="14"/>
        <v>58.136199999999995</v>
      </c>
      <c r="T91" s="15"/>
      <c r="U91" s="16">
        <f t="shared" si="15"/>
        <v>1.4529329402334519</v>
      </c>
      <c r="V91" s="14">
        <f t="shared" si="16"/>
        <v>1.4529329402334519</v>
      </c>
      <c r="W91" s="14"/>
      <c r="X91" s="14"/>
      <c r="Y91" s="14">
        <f>VLOOKUP(A:A,[1]TDSheet!$A:$Y,25,0)</f>
        <v>49.517200000000003</v>
      </c>
      <c r="Z91" s="14">
        <f>VLOOKUP(A:A,[1]TDSheet!$A:$Z,26,0)</f>
        <v>0</v>
      </c>
      <c r="AA91" s="14">
        <f>VLOOKUP(A:A,[1]TDSheet!$A:$AA,27,0)</f>
        <v>77.09</v>
      </c>
      <c r="AB91" s="14">
        <f>VLOOKUP(A:A,[3]TDSheet!$A:$D,4,0)</f>
        <v>41.686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7"/>
        <v>0</v>
      </c>
      <c r="AF91" s="14"/>
      <c r="AG91" s="14"/>
      <c r="AH91" s="14"/>
      <c r="AI9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2024-02-08T11:06:16Z</dcterms:modified>
</cp:coreProperties>
</file>