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Мелитополь\"/>
    </mc:Choice>
  </mc:AlternateContent>
  <xr:revisionPtr revIDLastSave="0" documentId="13_ncr:1_{AA462957-3EA1-446A-A6D5-8AB2C87811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Sheet!$A$3:$Y$69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9" i="1"/>
  <c r="W69" i="1"/>
  <c r="W6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9" i="1"/>
  <c r="U6" i="1"/>
  <c r="N7" i="1"/>
  <c r="N9" i="1"/>
  <c r="N13" i="1"/>
  <c r="N24" i="1"/>
  <c r="N30" i="1"/>
  <c r="N31" i="1"/>
  <c r="N32" i="1"/>
  <c r="N33" i="1"/>
  <c r="N34" i="1"/>
  <c r="N35" i="1"/>
  <c r="N36" i="1"/>
  <c r="N43" i="1"/>
  <c r="N44" i="1"/>
  <c r="N48" i="1"/>
  <c r="N49" i="1"/>
  <c r="N50" i="1"/>
  <c r="N51" i="1"/>
  <c r="N53" i="1"/>
  <c r="N57" i="1"/>
  <c r="N58" i="1"/>
  <c r="N59" i="1"/>
  <c r="N61" i="1"/>
  <c r="N62" i="1"/>
  <c r="N6" i="1"/>
  <c r="L7" i="1" l="1"/>
  <c r="O7" i="1" s="1"/>
  <c r="P7" i="1" s="1"/>
  <c r="L8" i="1"/>
  <c r="O8" i="1" s="1"/>
  <c r="L9" i="1"/>
  <c r="O9" i="1" s="1"/>
  <c r="L10" i="1"/>
  <c r="O10" i="1" s="1"/>
  <c r="L11" i="1"/>
  <c r="O11" i="1" s="1"/>
  <c r="L12" i="1"/>
  <c r="O12" i="1" s="1"/>
  <c r="P12" i="1" s="1"/>
  <c r="L13" i="1"/>
  <c r="O13" i="1" s="1"/>
  <c r="L14" i="1"/>
  <c r="O14" i="1" s="1"/>
  <c r="L15" i="1"/>
  <c r="O15" i="1" s="1"/>
  <c r="L16" i="1"/>
  <c r="O16" i="1" s="1"/>
  <c r="P16" i="1" s="1"/>
  <c r="L17" i="1"/>
  <c r="O17" i="1" s="1"/>
  <c r="P17" i="1" s="1"/>
  <c r="L18" i="1"/>
  <c r="O18" i="1" s="1"/>
  <c r="P18" i="1" s="1"/>
  <c r="L19" i="1"/>
  <c r="O19" i="1" s="1"/>
  <c r="P19" i="1" s="1"/>
  <c r="L20" i="1"/>
  <c r="O20" i="1" s="1"/>
  <c r="L21" i="1"/>
  <c r="O21" i="1" s="1"/>
  <c r="L22" i="1"/>
  <c r="O22" i="1" s="1"/>
  <c r="P22" i="1" s="1"/>
  <c r="L23" i="1"/>
  <c r="O23" i="1" s="1"/>
  <c r="L24" i="1"/>
  <c r="O24" i="1" s="1"/>
  <c r="L25" i="1"/>
  <c r="O25" i="1" s="1"/>
  <c r="L26" i="1"/>
  <c r="O26" i="1" s="1"/>
  <c r="L27" i="1"/>
  <c r="O27" i="1" s="1"/>
  <c r="P27" i="1" s="1"/>
  <c r="L28" i="1"/>
  <c r="O28" i="1" s="1"/>
  <c r="P28" i="1" s="1"/>
  <c r="L29" i="1"/>
  <c r="O29" i="1" s="1"/>
  <c r="P29" i="1" s="1"/>
  <c r="L30" i="1"/>
  <c r="O30" i="1" s="1"/>
  <c r="L31" i="1"/>
  <c r="O31" i="1" s="1"/>
  <c r="P31" i="1" s="1"/>
  <c r="L32" i="1"/>
  <c r="O32" i="1" s="1"/>
  <c r="L33" i="1"/>
  <c r="O33" i="1" s="1"/>
  <c r="L34" i="1"/>
  <c r="O34" i="1" s="1"/>
  <c r="L35" i="1"/>
  <c r="O35" i="1" s="1"/>
  <c r="L36" i="1"/>
  <c r="O36" i="1" s="1"/>
  <c r="P36" i="1" s="1"/>
  <c r="L37" i="1"/>
  <c r="O37" i="1" s="1"/>
  <c r="P37" i="1" s="1"/>
  <c r="L38" i="1"/>
  <c r="O38" i="1" s="1"/>
  <c r="L39" i="1"/>
  <c r="O39" i="1" s="1"/>
  <c r="P39" i="1" s="1"/>
  <c r="L40" i="1"/>
  <c r="O40" i="1" s="1"/>
  <c r="P40" i="1" s="1"/>
  <c r="L41" i="1"/>
  <c r="O41" i="1" s="1"/>
  <c r="L42" i="1"/>
  <c r="O42" i="1" s="1"/>
  <c r="L43" i="1"/>
  <c r="O43" i="1" s="1"/>
  <c r="L44" i="1"/>
  <c r="O44" i="1" s="1"/>
  <c r="P44" i="1" s="1"/>
  <c r="L45" i="1"/>
  <c r="O45" i="1" s="1"/>
  <c r="P45" i="1" s="1"/>
  <c r="L46" i="1"/>
  <c r="O46" i="1" s="1"/>
  <c r="P46" i="1" s="1"/>
  <c r="L47" i="1"/>
  <c r="O47" i="1" s="1"/>
  <c r="L48" i="1"/>
  <c r="O48" i="1" s="1"/>
  <c r="P48" i="1" s="1"/>
  <c r="L49" i="1"/>
  <c r="O49" i="1" s="1"/>
  <c r="L50" i="1"/>
  <c r="O50" i="1" s="1"/>
  <c r="L51" i="1"/>
  <c r="O51" i="1" s="1"/>
  <c r="P51" i="1" s="1"/>
  <c r="L52" i="1"/>
  <c r="O52" i="1" s="1"/>
  <c r="P52" i="1" s="1"/>
  <c r="L53" i="1"/>
  <c r="O53" i="1" s="1"/>
  <c r="P53" i="1" s="1"/>
  <c r="L54" i="1"/>
  <c r="O54" i="1" s="1"/>
  <c r="L55" i="1"/>
  <c r="O55" i="1" s="1"/>
  <c r="P55" i="1" s="1"/>
  <c r="L56" i="1"/>
  <c r="O56" i="1" s="1"/>
  <c r="P56" i="1" s="1"/>
  <c r="L57" i="1"/>
  <c r="O57" i="1" s="1"/>
  <c r="P57" i="1" s="1"/>
  <c r="L58" i="1"/>
  <c r="O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P62" i="1" s="1"/>
  <c r="L63" i="1"/>
  <c r="O63" i="1" s="1"/>
  <c r="L64" i="1"/>
  <c r="O64" i="1" s="1"/>
  <c r="P64" i="1" s="1"/>
  <c r="L65" i="1"/>
  <c r="O65" i="1" s="1"/>
  <c r="L66" i="1"/>
  <c r="O66" i="1" s="1"/>
  <c r="L67" i="1"/>
  <c r="O67" i="1" s="1"/>
  <c r="L68" i="1"/>
  <c r="O68" i="1" s="1"/>
  <c r="L69" i="1"/>
  <c r="O69" i="1" s="1"/>
  <c r="L6" i="1"/>
  <c r="O6" i="1" s="1"/>
  <c r="I33" i="1"/>
  <c r="I62" i="1"/>
  <c r="H23" i="1"/>
  <c r="H30" i="1"/>
  <c r="H35" i="1"/>
  <c r="H36" i="1"/>
  <c r="H37" i="1"/>
  <c r="H38" i="1"/>
  <c r="H41" i="1"/>
  <c r="H60" i="1"/>
  <c r="H61" i="1"/>
  <c r="H62" i="1"/>
  <c r="H63" i="1"/>
  <c r="H64" i="1"/>
  <c r="H65" i="1"/>
  <c r="H66" i="1"/>
  <c r="H67" i="1"/>
  <c r="H68" i="1"/>
  <c r="G23" i="1"/>
  <c r="G30" i="1"/>
  <c r="G35" i="1"/>
  <c r="G36" i="1"/>
  <c r="G37" i="1"/>
  <c r="G38" i="1"/>
  <c r="G41" i="1"/>
  <c r="G60" i="1"/>
  <c r="G61" i="1"/>
  <c r="G62" i="1"/>
  <c r="G63" i="1"/>
  <c r="G64" i="1"/>
  <c r="G65" i="1"/>
  <c r="G66" i="1"/>
  <c r="T6" i="1" l="1"/>
  <c r="S6" i="1"/>
  <c r="S68" i="1"/>
  <c r="T68" i="1"/>
  <c r="S66" i="1"/>
  <c r="T66" i="1"/>
  <c r="S64" i="1"/>
  <c r="T64" i="1"/>
  <c r="T62" i="1"/>
  <c r="S62" i="1"/>
  <c r="S60" i="1"/>
  <c r="T60" i="1"/>
  <c r="T58" i="1"/>
  <c r="S58" i="1"/>
  <c r="S56" i="1"/>
  <c r="T56" i="1"/>
  <c r="S54" i="1"/>
  <c r="T54" i="1"/>
  <c r="S52" i="1"/>
  <c r="T52" i="1"/>
  <c r="S50" i="1"/>
  <c r="T50" i="1"/>
  <c r="S48" i="1"/>
  <c r="T48" i="1"/>
  <c r="S46" i="1"/>
  <c r="T46" i="1"/>
  <c r="T44" i="1"/>
  <c r="S44" i="1"/>
  <c r="S42" i="1"/>
  <c r="T42" i="1"/>
  <c r="S40" i="1"/>
  <c r="T40" i="1"/>
  <c r="S38" i="1"/>
  <c r="T38" i="1"/>
  <c r="T36" i="1"/>
  <c r="S36" i="1"/>
  <c r="T34" i="1"/>
  <c r="S34" i="1"/>
  <c r="T32" i="1"/>
  <c r="S32" i="1"/>
  <c r="T30" i="1"/>
  <c r="S30" i="1"/>
  <c r="S28" i="1"/>
  <c r="T28" i="1"/>
  <c r="S26" i="1"/>
  <c r="T26" i="1"/>
  <c r="T24" i="1"/>
  <c r="S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69" i="1"/>
  <c r="T69" i="1"/>
  <c r="S67" i="1"/>
  <c r="T67" i="1"/>
  <c r="S65" i="1"/>
  <c r="T65" i="1"/>
  <c r="S63" i="1"/>
  <c r="T63" i="1"/>
  <c r="T61" i="1"/>
  <c r="S61" i="1"/>
  <c r="T59" i="1"/>
  <c r="S59" i="1"/>
  <c r="T57" i="1"/>
  <c r="S57" i="1"/>
  <c r="S55" i="1"/>
  <c r="T55" i="1"/>
  <c r="S53" i="1"/>
  <c r="T53" i="1"/>
  <c r="T51" i="1"/>
  <c r="S51" i="1"/>
  <c r="T49" i="1"/>
  <c r="S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T31" i="1"/>
  <c r="S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T13" i="1"/>
  <c r="S13" i="1"/>
  <c r="S11" i="1"/>
  <c r="T11" i="1"/>
  <c r="S9" i="1"/>
  <c r="T9" i="1"/>
  <c r="T7" i="1"/>
  <c r="S7" i="1"/>
  <c r="H8" i="1"/>
  <c r="H9" i="1"/>
  <c r="H10" i="1"/>
  <c r="H11" i="1"/>
  <c r="H12" i="1"/>
  <c r="H13" i="1"/>
  <c r="H14" i="1"/>
  <c r="H19" i="1"/>
  <c r="H20" i="1"/>
  <c r="H21" i="1"/>
  <c r="H26" i="1"/>
  <c r="H27" i="1"/>
  <c r="H28" i="1"/>
  <c r="H29" i="1"/>
  <c r="H32" i="1"/>
  <c r="H33" i="1"/>
  <c r="H34" i="1"/>
  <c r="H46" i="1"/>
  <c r="H47" i="1"/>
  <c r="H48" i="1"/>
  <c r="H49" i="1"/>
  <c r="H50" i="1"/>
  <c r="H52" i="1"/>
  <c r="H69" i="1"/>
  <c r="H6" i="1"/>
  <c r="H15" i="1"/>
  <c r="H16" i="1"/>
  <c r="H17" i="1"/>
  <c r="H18" i="1"/>
  <c r="H22" i="1"/>
  <c r="H24" i="1"/>
  <c r="H25" i="1"/>
  <c r="H31" i="1"/>
  <c r="H39" i="1"/>
  <c r="H40" i="1"/>
  <c r="H42" i="1"/>
  <c r="H43" i="1"/>
  <c r="H44" i="1"/>
  <c r="H51" i="1"/>
  <c r="H53" i="1"/>
  <c r="H54" i="1"/>
  <c r="H55" i="1"/>
  <c r="H56" i="1"/>
  <c r="H57" i="1"/>
  <c r="H58" i="1"/>
  <c r="H59" i="1"/>
  <c r="H7" i="1"/>
  <c r="H45" i="1"/>
  <c r="G8" i="1"/>
  <c r="G9" i="1"/>
  <c r="G10" i="1"/>
  <c r="G11" i="1"/>
  <c r="G12" i="1"/>
  <c r="G13" i="1"/>
  <c r="G14" i="1"/>
  <c r="G19" i="1"/>
  <c r="G20" i="1"/>
  <c r="G21" i="1"/>
  <c r="G26" i="1"/>
  <c r="G27" i="1"/>
  <c r="G28" i="1"/>
  <c r="G29" i="1"/>
  <c r="G32" i="1"/>
  <c r="G33" i="1"/>
  <c r="G34" i="1"/>
  <c r="G46" i="1"/>
  <c r="G47" i="1"/>
  <c r="G48" i="1"/>
  <c r="G49" i="1"/>
  <c r="G50" i="1"/>
  <c r="G52" i="1"/>
  <c r="G6" i="1"/>
  <c r="G15" i="1"/>
  <c r="G16" i="1"/>
  <c r="G17" i="1"/>
  <c r="G18" i="1"/>
  <c r="G22" i="1"/>
  <c r="G24" i="1"/>
  <c r="G25" i="1"/>
  <c r="G31" i="1"/>
  <c r="G39" i="1"/>
  <c r="G40" i="1"/>
  <c r="G42" i="1"/>
  <c r="G43" i="1"/>
  <c r="G44" i="1"/>
  <c r="G51" i="1"/>
  <c r="G53" i="1"/>
  <c r="G54" i="1"/>
  <c r="G55" i="1"/>
  <c r="G56" i="1"/>
  <c r="G57" i="1"/>
  <c r="G58" i="1"/>
  <c r="G59" i="1"/>
  <c r="G7" i="1"/>
  <c r="G45" i="1"/>
  <c r="I31" i="1"/>
  <c r="I20" i="1"/>
  <c r="I28" i="1"/>
  <c r="I32" i="1"/>
  <c r="I42" i="1"/>
  <c r="I43" i="1"/>
  <c r="N5" i="1" l="1"/>
  <c r="W5" i="1"/>
  <c r="V5" i="1"/>
  <c r="U5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Q5" i="1"/>
  <c r="P5" i="1"/>
  <c r="O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<sst xmlns="http://schemas.openxmlformats.org/spreadsheetml/2006/main" count="158" uniqueCount="94">
  <si>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</si>
  <si>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</si>
  <si>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</si>
  <si>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</si>
  <si>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</si>
  <si>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</si>
  <si>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</si>
  <si>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</si>
  <si>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</si>
  <si>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</si>
  <si>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</si>
  <si>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</si>
  <si>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</si>
  <si>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</si>
  <si>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</si>
  <si>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</si>
  <si>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</si>
  <si>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</si>
  <si>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</si>
  <si>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</si>
  <si>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</si>
  <si>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13,02,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</si>
  <si>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</si>
  <si>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</si>
  <si>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</si>
  <si>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</si>
  <si>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</si>
  <si>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</si>
  <si>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</si>
  <si>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</si>
  <si>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</si>
  <si>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</si>
  <si>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</si>
  <si>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</si>
  <si>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</si>
  <si>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</si>
  <si>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</si>
  <si>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</si>
  <si>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</si>
  <si>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</si>
  <si>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</si>
  <si>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</si>
  <si>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</si>
  <si>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</si>
  <si>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</si>
  <si>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</si>
  <si>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</si>
  <si>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</si>
  <si>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</si>
  <si>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</si>
  <si>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</si>
  <si>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</si>
  <si>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</si>
  <si>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6159 ВРЕМЯ ОЛИВЬЕ Папа может вар п/о  Останкино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</si>
  <si>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</si>
  <si>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</si>
  <si>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</si>
  <si>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</si>
  <si>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</si>
  <si>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</si>
  <si>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</si>
  <si>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</si>
  <si>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</si>
  <si>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</si>
  <si>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</si>
  <si>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</si>
  <si>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</si>
  <si>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</si>
  <si>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</si>
  <si>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</si>
  <si>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</si>
  <si>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</si>
  <si>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</si>
  <si>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</si>
  <si>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</si>
  <si>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</si>
  <si>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</si>
  <si>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</si>
  <si>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</si>
  <si>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</si>
  <si>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</si>
  <si>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</si>
  <si>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</si>
  <si>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</si>
  <si>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</si>
  <si>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</si>
  <si>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</si>
  <si>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БОНУС_6088 СОЧНЫЕ сос п/о мгс 1*6 ОСТАНКИНО</t>
  </si>
  <si>
    <t>ср</t>
  </si>
  <si>
    <t>заказ в пути</t>
  </si>
  <si>
    <t>10,02,</t>
  </si>
  <si>
    <t>06,02,</t>
  </si>
  <si>
    <t>24,01,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</si>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</sst>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2" borderId="1" xfId="1" applyNumberFormat="1" applyFont="1" applyFill="1"/>
    <xf numFmtId="164" fontId="5" fillId="0" borderId="1" xfId="1" applyNumberFormat="1" applyFont="1"/>
    <xf numFmtId="164" fontId="5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5;&#1077;&#1090;%20&#1054;&#1089;&#1090;&#1072;&#1085;&#1082;&#1080;&#1085;&#1086;%20&#1052;&#1077;&#1083;&#1080;&#1090;&#1086;&#1087;&#1086;&#1083;&#1100;%2006.02%20+%20&#1082;&#1086;&#1088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30 по 06</v>
          </cell>
          <cell r="J2" t="str">
            <v>30 по 06</v>
          </cell>
          <cell r="K2" t="str">
            <v>30 по 06</v>
          </cell>
          <cell r="L2">
            <v>45328</v>
          </cell>
          <cell r="M2">
            <v>45331</v>
          </cell>
          <cell r="N2">
            <v>45335</v>
          </cell>
          <cell r="O2" t="str">
            <v>30 по 06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Основной заказ</v>
          </cell>
          <cell r="O3" t="str">
            <v>Ср-пр в день</v>
          </cell>
          <cell r="P3" t="str">
            <v>Остаток на кол-во дней</v>
          </cell>
          <cell r="Q3" t="str">
            <v>Остаток Факт</v>
          </cell>
          <cell r="R3" t="str">
            <v>Патяка 09.01</v>
          </cell>
          <cell r="S3" t="str">
            <v>Средние прод. по 24.01</v>
          </cell>
          <cell r="T3" t="str">
            <v>Средние прод. по 13.01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1 КОЛБАСНЫЕ ИЗДЕЛИЯ Мелитополь</v>
          </cell>
        </row>
        <row r="7">
          <cell r="A7" t="str">
            <v>Останкино ООО</v>
          </cell>
          <cell r="E7">
            <v>18249.430000000004</v>
          </cell>
          <cell r="F7">
            <v>17815.019</v>
          </cell>
          <cell r="J7">
            <v>18691.672000000002</v>
          </cell>
          <cell r="K7">
            <v>-442.24200000000002</v>
          </cell>
          <cell r="L7">
            <v>11780</v>
          </cell>
          <cell r="M7">
            <v>14200</v>
          </cell>
          <cell r="N7">
            <v>7765</v>
          </cell>
          <cell r="O7">
            <v>3060.4860000000003</v>
          </cell>
          <cell r="R7">
            <v>2764</v>
          </cell>
          <cell r="T7">
            <v>2899.2331999999992</v>
          </cell>
        </row>
        <row r="8">
          <cell r="A8" t="str">
            <v>5544 Сервелат Финский в/к в/у_45с НОВАЯ ОСТАНКИНО</v>
          </cell>
          <cell r="B8" t="str">
            <v>кг</v>
          </cell>
          <cell r="C8">
            <v>58.594000000000001</v>
          </cell>
          <cell r="D8">
            <v>603.29100000000005</v>
          </cell>
          <cell r="E8">
            <v>313.76400000000001</v>
          </cell>
          <cell r="F8">
            <v>347.346</v>
          </cell>
          <cell r="H8">
            <v>1</v>
          </cell>
          <cell r="I8">
            <v>45</v>
          </cell>
          <cell r="J8">
            <v>332.1</v>
          </cell>
          <cell r="K8">
            <v>-18.336000000000013</v>
          </cell>
          <cell r="L8">
            <v>350</v>
          </cell>
          <cell r="M8">
            <v>500</v>
          </cell>
          <cell r="O8">
            <v>38.752800000000001</v>
          </cell>
          <cell r="P8">
            <v>30.897019054107059</v>
          </cell>
          <cell r="Q8">
            <v>8.9631200842261727</v>
          </cell>
          <cell r="R8">
            <v>120</v>
          </cell>
          <cell r="S8">
            <v>62.953999999999994</v>
          </cell>
          <cell r="T8">
            <v>19.588999999999999</v>
          </cell>
        </row>
        <row r="9">
          <cell r="A9" t="str">
            <v>3287 САЛЯМИ ИТАЛЬЯНСКАЯ с/к в/у ОСТАНКИНО</v>
          </cell>
          <cell r="B9" t="str">
            <v>кг</v>
          </cell>
          <cell r="C9">
            <v>189.84</v>
          </cell>
          <cell r="D9">
            <v>0</v>
          </cell>
          <cell r="E9">
            <v>43.795999999999999</v>
          </cell>
          <cell r="F9">
            <v>145.208</v>
          </cell>
          <cell r="H9">
            <v>1</v>
          </cell>
          <cell r="I9">
            <v>120</v>
          </cell>
          <cell r="J9">
            <v>38.700000000000003</v>
          </cell>
          <cell r="K9">
            <v>5.0959999999999965</v>
          </cell>
          <cell r="M9">
            <v>40</v>
          </cell>
          <cell r="O9">
            <v>8.7591999999999999</v>
          </cell>
          <cell r="P9">
            <v>21.144396748561512</v>
          </cell>
          <cell r="Q9">
            <v>16.577769659329618</v>
          </cell>
          <cell r="S9">
            <v>11.6424</v>
          </cell>
          <cell r="T9">
            <v>11.2402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175.00899999999999</v>
          </cell>
          <cell r="D10">
            <v>818.48500000000001</v>
          </cell>
          <cell r="E10">
            <v>448.71499999999997</v>
          </cell>
          <cell r="F10">
            <v>539.1</v>
          </cell>
          <cell r="H10">
            <v>1</v>
          </cell>
          <cell r="I10">
            <v>45</v>
          </cell>
          <cell r="J10">
            <v>480</v>
          </cell>
          <cell r="K10">
            <v>-31.285000000000025</v>
          </cell>
          <cell r="M10">
            <v>50</v>
          </cell>
          <cell r="N10">
            <v>600</v>
          </cell>
          <cell r="O10">
            <v>89.742999999999995</v>
          </cell>
          <cell r="P10">
            <v>13.25005850038443</v>
          </cell>
          <cell r="Q10">
            <v>6.0071537612961459</v>
          </cell>
          <cell r="S10">
            <v>94.063199999999995</v>
          </cell>
          <cell r="T10">
            <v>57.885599999999997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204.34399999999999</v>
          </cell>
          <cell r="D11">
            <v>689.54600000000005</v>
          </cell>
          <cell r="E11">
            <v>592.00800000000004</v>
          </cell>
          <cell r="F11">
            <v>299.8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592.04899999999998</v>
          </cell>
          <cell r="K11">
            <v>-4.0999999999939973E-2</v>
          </cell>
          <cell r="L11">
            <v>500</v>
          </cell>
          <cell r="M11">
            <v>600</v>
          </cell>
          <cell r="O11">
            <v>88.401600000000002</v>
          </cell>
          <cell r="P11">
            <v>15.834555030678176</v>
          </cell>
          <cell r="Q11">
            <v>3.3913413331885396</v>
          </cell>
          <cell r="R11">
            <v>150</v>
          </cell>
          <cell r="S11">
            <v>112.68940000000001</v>
          </cell>
          <cell r="T11">
            <v>78.052199999999999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1045.2280000000001</v>
          </cell>
          <cell r="D12">
            <v>1088.4110000000001</v>
          </cell>
          <cell r="E12">
            <v>654.89099999999996</v>
          </cell>
          <cell r="F12">
            <v>1477.404</v>
          </cell>
          <cell r="H12">
            <v>1</v>
          </cell>
          <cell r="I12">
            <v>60</v>
          </cell>
          <cell r="J12">
            <v>676.99</v>
          </cell>
          <cell r="K12">
            <v>-22.099000000000046</v>
          </cell>
          <cell r="L12">
            <v>350</v>
          </cell>
          <cell r="M12">
            <v>200</v>
          </cell>
          <cell r="O12">
            <v>100.97819999999999</v>
          </cell>
          <cell r="P12">
            <v>20.077640520429163</v>
          </cell>
          <cell r="Q12">
            <v>14.630920337260916</v>
          </cell>
          <cell r="R12">
            <v>150</v>
          </cell>
          <cell r="S12">
            <v>143.9384</v>
          </cell>
          <cell r="T12">
            <v>111.80460000000001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105.75</v>
          </cell>
          <cell r="D13">
            <v>53.070999999999998</v>
          </cell>
          <cell r="E13">
            <v>31.771000000000001</v>
          </cell>
          <cell r="F13">
            <v>127.05</v>
          </cell>
          <cell r="H13">
            <v>1</v>
          </cell>
          <cell r="I13">
            <v>120</v>
          </cell>
          <cell r="J13">
            <v>33</v>
          </cell>
          <cell r="K13">
            <v>-1.2289999999999992</v>
          </cell>
          <cell r="O13">
            <v>6.3542000000000005</v>
          </cell>
          <cell r="P13">
            <v>19.994649208397593</v>
          </cell>
          <cell r="Q13">
            <v>19.994649208397593</v>
          </cell>
          <cell r="S13">
            <v>13.669599999999999</v>
          </cell>
          <cell r="T13">
            <v>10.508199999999999</v>
          </cell>
        </row>
        <row r="14">
          <cell r="A14" t="str">
            <v>4574 Мясная со шпиком Папа может вар п/о ОСТАНКИНО</v>
          </cell>
          <cell r="B14" t="str">
            <v>кг</v>
          </cell>
          <cell r="C14">
            <v>153.4</v>
          </cell>
          <cell r="D14">
            <v>0</v>
          </cell>
          <cell r="E14">
            <v>115.169</v>
          </cell>
          <cell r="F14">
            <v>38.229999999999997</v>
          </cell>
          <cell r="H14">
            <v>1</v>
          </cell>
          <cell r="I14">
            <v>60</v>
          </cell>
          <cell r="J14">
            <v>116.4</v>
          </cell>
          <cell r="K14">
            <v>-1.2310000000000088</v>
          </cell>
          <cell r="N14">
            <v>300</v>
          </cell>
          <cell r="O14">
            <v>23.033799999999999</v>
          </cell>
          <cell r="P14">
            <v>14.68407297102519</v>
          </cell>
          <cell r="Q14">
            <v>1.659734824475336</v>
          </cell>
          <cell r="S14">
            <v>26.455200000000001</v>
          </cell>
          <cell r="T14">
            <v>15.266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68.444999999999993</v>
          </cell>
          <cell r="D15">
            <v>1045.4559999999999</v>
          </cell>
          <cell r="E15">
            <v>335.86</v>
          </cell>
          <cell r="F15">
            <v>778.04100000000005</v>
          </cell>
          <cell r="H15">
            <v>1</v>
          </cell>
          <cell r="I15">
            <v>60</v>
          </cell>
          <cell r="J15">
            <v>425.03</v>
          </cell>
          <cell r="K15">
            <v>-89.169999999999959</v>
          </cell>
          <cell r="M15">
            <v>350</v>
          </cell>
          <cell r="O15">
            <v>41.172000000000004</v>
          </cell>
          <cell r="P15">
            <v>27.39825609637618</v>
          </cell>
          <cell r="Q15">
            <v>18.897333139026522</v>
          </cell>
          <cell r="R15">
            <v>130</v>
          </cell>
          <cell r="S15">
            <v>100.7838</v>
          </cell>
          <cell r="T15">
            <v>83.135400000000004</v>
          </cell>
        </row>
        <row r="16">
          <cell r="A16" t="str">
            <v>5206 Ладожская с/к в/у ОСТАНКИНО</v>
          </cell>
          <cell r="B16" t="str">
            <v>кг</v>
          </cell>
          <cell r="C16">
            <v>47.15</v>
          </cell>
          <cell r="D16">
            <v>24.289000000000001</v>
          </cell>
          <cell r="E16">
            <v>21.975000000000001</v>
          </cell>
          <cell r="F16">
            <v>49.457000000000001</v>
          </cell>
          <cell r="H16">
            <v>1</v>
          </cell>
          <cell r="I16">
            <v>120</v>
          </cell>
          <cell r="J16">
            <v>19.899999999999999</v>
          </cell>
          <cell r="K16">
            <v>2.0750000000000028</v>
          </cell>
          <cell r="O16">
            <v>4.3950000000000005</v>
          </cell>
          <cell r="P16">
            <v>11.253014789533561</v>
          </cell>
          <cell r="Q16">
            <v>11.253014789533561</v>
          </cell>
          <cell r="S16">
            <v>7.5302000000000007</v>
          </cell>
          <cell r="T16">
            <v>2.9257999999999997</v>
          </cell>
        </row>
        <row r="17">
          <cell r="A17" t="str">
            <v>5341 СЕРВЕЛАТ ОХОТНИЧИЙ в/к в/у  ОСТАНКИНО</v>
          </cell>
          <cell r="B17" t="str">
            <v>кг</v>
          </cell>
          <cell r="C17">
            <v>229.18600000000001</v>
          </cell>
          <cell r="D17">
            <v>409.70400000000001</v>
          </cell>
          <cell r="E17">
            <v>375.786</v>
          </cell>
          <cell r="F17">
            <v>259.17700000000002</v>
          </cell>
          <cell r="G17" t="str">
            <v>акция</v>
          </cell>
          <cell r="H17">
            <v>1</v>
          </cell>
          <cell r="I17">
            <v>45</v>
          </cell>
          <cell r="J17">
            <v>346.447</v>
          </cell>
          <cell r="K17">
            <v>29.338999999999999</v>
          </cell>
          <cell r="L17">
            <v>300</v>
          </cell>
          <cell r="M17">
            <v>350</v>
          </cell>
          <cell r="O17">
            <v>45.157200000000003</v>
          </cell>
          <cell r="P17">
            <v>20.133599957481863</v>
          </cell>
          <cell r="Q17">
            <v>5.7394391149141226</v>
          </cell>
          <cell r="R17">
            <v>150</v>
          </cell>
          <cell r="S17">
            <v>67.055599999999998</v>
          </cell>
          <cell r="T17">
            <v>56.980600000000003</v>
          </cell>
        </row>
        <row r="18">
          <cell r="A18" t="str">
            <v>5452 ВЕТЧ.МЯСНАЯ Папа может п/о    ОСТАНКИНО</v>
          </cell>
          <cell r="B18" t="str">
            <v>кг</v>
          </cell>
          <cell r="C18">
            <v>25.9</v>
          </cell>
          <cell r="D18">
            <v>404.78699999999998</v>
          </cell>
          <cell r="E18">
            <v>88.61</v>
          </cell>
          <cell r="F18">
            <v>340.78399999999999</v>
          </cell>
          <cell r="H18">
            <v>1</v>
          </cell>
          <cell r="I18">
            <v>60</v>
          </cell>
          <cell r="J18">
            <v>111.5</v>
          </cell>
          <cell r="K18">
            <v>-22.89</v>
          </cell>
          <cell r="M18">
            <v>200</v>
          </cell>
          <cell r="O18">
            <v>17.722000000000001</v>
          </cell>
          <cell r="P18">
            <v>30.514840311477258</v>
          </cell>
          <cell r="Q18">
            <v>19.229432343979234</v>
          </cell>
          <cell r="S18">
            <v>42.125999999999998</v>
          </cell>
          <cell r="T18">
            <v>30.513400000000001</v>
          </cell>
        </row>
        <row r="19">
          <cell r="A19" t="str">
            <v>5708 ПОСОЛЬСКАЯ Папа может с/к в/у ОСТАНКИНО</v>
          </cell>
          <cell r="B19" t="str">
            <v>кг</v>
          </cell>
          <cell r="C19">
            <v>113.2</v>
          </cell>
          <cell r="D19">
            <v>0</v>
          </cell>
          <cell r="E19">
            <v>31.364000000000001</v>
          </cell>
          <cell r="F19">
            <v>79.566999999999993</v>
          </cell>
          <cell r="H19">
            <v>1</v>
          </cell>
          <cell r="I19">
            <v>120</v>
          </cell>
          <cell r="J19">
            <v>27.9</v>
          </cell>
          <cell r="K19">
            <v>3.4640000000000022</v>
          </cell>
          <cell r="L19">
            <v>50</v>
          </cell>
          <cell r="M19">
            <v>30</v>
          </cell>
          <cell r="O19">
            <v>6.2728000000000002</v>
          </cell>
          <cell r="P19">
            <v>25.437922458870041</v>
          </cell>
          <cell r="Q19">
            <v>12.684447136844788</v>
          </cell>
          <cell r="S19">
            <v>3.5207999999999999</v>
          </cell>
          <cell r="T19">
            <v>5.2793999999999999</v>
          </cell>
        </row>
        <row r="20">
          <cell r="A20" t="str">
            <v>5820 СЛИВОЧНЫЕ Папа может сос п/о мгс 2*2_45с   ОСТАНКИНО</v>
          </cell>
          <cell r="B20" t="str">
            <v>кг</v>
          </cell>
          <cell r="C20">
            <v>8.1</v>
          </cell>
          <cell r="D20">
            <v>503.53300000000002</v>
          </cell>
          <cell r="E20">
            <v>146.72300000000001</v>
          </cell>
          <cell r="F20">
            <v>364.90499999999997</v>
          </cell>
          <cell r="H20">
            <v>1</v>
          </cell>
          <cell r="I20">
            <v>45</v>
          </cell>
          <cell r="J20">
            <v>190.2</v>
          </cell>
          <cell r="K20">
            <v>-43.476999999999975</v>
          </cell>
          <cell r="M20">
            <v>250</v>
          </cell>
          <cell r="O20">
            <v>29.344600000000003</v>
          </cell>
          <cell r="P20">
            <v>20.954621974741517</v>
          </cell>
          <cell r="Q20">
            <v>12.435166947240717</v>
          </cell>
          <cell r="S20">
            <v>60.236000000000004</v>
          </cell>
          <cell r="T20">
            <v>42.803600000000003</v>
          </cell>
        </row>
        <row r="21">
          <cell r="A21" t="str">
            <v>5851 ЭКСТРА Папа может вар п/о   ОСТАНКИНО</v>
          </cell>
          <cell r="B21" t="str">
            <v>кг</v>
          </cell>
          <cell r="C21">
            <v>140.69999999999999</v>
          </cell>
          <cell r="D21">
            <v>835.947</v>
          </cell>
          <cell r="E21">
            <v>341.23500000000001</v>
          </cell>
          <cell r="F21">
            <v>634.32100000000003</v>
          </cell>
          <cell r="G21" t="str">
            <v>акция</v>
          </cell>
          <cell r="H21">
            <v>1</v>
          </cell>
          <cell r="I21">
            <v>60</v>
          </cell>
          <cell r="J21">
            <v>372.31400000000002</v>
          </cell>
          <cell r="K21">
            <v>-31.079000000000008</v>
          </cell>
          <cell r="M21">
            <v>200</v>
          </cell>
          <cell r="O21">
            <v>48.247</v>
          </cell>
          <cell r="P21">
            <v>17.292702136920433</v>
          </cell>
          <cell r="Q21">
            <v>13.147366675648227</v>
          </cell>
          <cell r="R21">
            <v>100</v>
          </cell>
          <cell r="S21">
            <v>85.733399999999989</v>
          </cell>
          <cell r="T21">
            <v>62.885400000000004</v>
          </cell>
        </row>
        <row r="22">
          <cell r="A22" t="str">
            <v>5965 С ИНДЕЙКОЙ Папа может сар б/о мгс 1*3  ОСТАНКИНО</v>
          </cell>
          <cell r="B22" t="str">
            <v>кг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1</v>
          </cell>
          <cell r="I22">
            <v>45</v>
          </cell>
          <cell r="J22">
            <v>0</v>
          </cell>
          <cell r="K22">
            <v>0</v>
          </cell>
          <cell r="O22">
            <v>0</v>
          </cell>
          <cell r="P22" t="e">
            <v>#DIV/0!</v>
          </cell>
          <cell r="Q22" t="e">
            <v>#DIV/0!</v>
          </cell>
          <cell r="S22">
            <v>0</v>
          </cell>
          <cell r="T22">
            <v>0</v>
          </cell>
        </row>
        <row r="23">
          <cell r="A23" t="str">
            <v>5981 МОЛОЧНЫЕ ТРАДИЦ. сос п/о мгс 1*6_45с   ОСТАНКИНО</v>
          </cell>
          <cell r="B23" t="str">
            <v>кг</v>
          </cell>
          <cell r="C23">
            <v>0</v>
          </cell>
          <cell r="D23">
            <v>271.20299999999997</v>
          </cell>
          <cell r="E23">
            <v>62.838999999999999</v>
          </cell>
          <cell r="F23">
            <v>208.2</v>
          </cell>
          <cell r="H23">
            <v>1</v>
          </cell>
          <cell r="I23">
            <v>45</v>
          </cell>
          <cell r="J23">
            <v>58</v>
          </cell>
          <cell r="K23">
            <v>4.8389999999999986</v>
          </cell>
          <cell r="O23">
            <v>12.5678</v>
          </cell>
          <cell r="P23">
            <v>16.566145228281798</v>
          </cell>
          <cell r="Q23">
            <v>16.566145228281798</v>
          </cell>
          <cell r="S23">
            <v>27.161200000000001</v>
          </cell>
          <cell r="T23">
            <v>16.763399999999997</v>
          </cell>
        </row>
        <row r="24">
          <cell r="A24" t="str">
            <v>6062 МОЛОЧНЫЕ К ЗАВТРАКУ сос п/о мгс 2*2   ОСТАНКИНО</v>
          </cell>
          <cell r="B24" t="str">
            <v>кг</v>
          </cell>
          <cell r="C24">
            <v>1043.652</v>
          </cell>
          <cell r="D24">
            <v>1021.731</v>
          </cell>
          <cell r="E24">
            <v>1474.7829999999999</v>
          </cell>
          <cell r="F24">
            <v>590.6</v>
          </cell>
          <cell r="G24" t="str">
            <v>акция</v>
          </cell>
          <cell r="H24">
            <v>1</v>
          </cell>
          <cell r="I24">
            <v>45</v>
          </cell>
          <cell r="J24">
            <v>1383.62</v>
          </cell>
          <cell r="K24">
            <v>91.163000000000011</v>
          </cell>
          <cell r="L24">
            <v>600</v>
          </cell>
          <cell r="M24">
            <v>1000</v>
          </cell>
          <cell r="N24">
            <v>1200</v>
          </cell>
          <cell r="O24">
            <v>262.95659999999998</v>
          </cell>
          <cell r="P24">
            <v>12.89414298785427</v>
          </cell>
          <cell r="Q24">
            <v>2.2459980087968892</v>
          </cell>
          <cell r="R24">
            <v>160</v>
          </cell>
          <cell r="S24">
            <v>208.42600000000002</v>
          </cell>
          <cell r="T24">
            <v>152.4778</v>
          </cell>
        </row>
        <row r="25">
          <cell r="A25" t="str">
            <v>6113 СОЧНЫЕ сос п/о мгс 1*6_Ашан  ОСТАНКИНО</v>
          </cell>
          <cell r="B25" t="str">
            <v>кг</v>
          </cell>
          <cell r="C25">
            <v>481.9</v>
          </cell>
          <cell r="D25">
            <v>0</v>
          </cell>
          <cell r="E25">
            <v>289.09399999999999</v>
          </cell>
          <cell r="F25">
            <v>158.80000000000001</v>
          </cell>
          <cell r="G25" t="str">
            <v>акция</v>
          </cell>
          <cell r="H25">
            <v>1</v>
          </cell>
          <cell r="I25">
            <v>45</v>
          </cell>
          <cell r="J25">
            <v>268</v>
          </cell>
          <cell r="K25">
            <v>21.093999999999994</v>
          </cell>
          <cell r="L25">
            <v>80</v>
          </cell>
          <cell r="M25">
            <v>200</v>
          </cell>
          <cell r="N25">
            <v>350</v>
          </cell>
          <cell r="O25">
            <v>57.818799999999996</v>
          </cell>
          <cell r="P25">
            <v>13.642621431091618</v>
          </cell>
          <cell r="Q25">
            <v>2.746511515285686</v>
          </cell>
          <cell r="S25">
            <v>61.838800000000006</v>
          </cell>
          <cell r="T25">
            <v>25.183799999999998</v>
          </cell>
        </row>
        <row r="26">
          <cell r="A26" t="str">
            <v>6123 МОЛОЧНЫЕ КЛАССИЧЕСКИЕ ПМ сос п/о мгс 2*4   ОСТАНКИНО</v>
          </cell>
          <cell r="B26" t="str">
            <v>кг</v>
          </cell>
          <cell r="C26">
            <v>712.95500000000004</v>
          </cell>
          <cell r="D26">
            <v>1498.556</v>
          </cell>
          <cell r="E26">
            <v>1652.338</v>
          </cell>
          <cell r="F26">
            <v>558.97799999999995</v>
          </cell>
          <cell r="H26">
            <v>1</v>
          </cell>
          <cell r="I26">
            <v>45</v>
          </cell>
          <cell r="J26">
            <v>1596.8240000000001</v>
          </cell>
          <cell r="K26">
            <v>55.513999999999896</v>
          </cell>
          <cell r="L26">
            <v>700</v>
          </cell>
          <cell r="M26">
            <v>700</v>
          </cell>
          <cell r="N26">
            <v>1600</v>
          </cell>
          <cell r="O26">
            <v>270.4676</v>
          </cell>
          <cell r="P26">
            <v>13.158611234765273</v>
          </cell>
          <cell r="Q26">
            <v>2.0667096539474596</v>
          </cell>
          <cell r="R26">
            <v>300</v>
          </cell>
          <cell r="S26">
            <v>204.70760000000001</v>
          </cell>
          <cell r="T26">
            <v>213.2072</v>
          </cell>
        </row>
        <row r="27">
          <cell r="A27" t="str">
            <v>6159 ВРЕМЯ ОЛИВЬЕ Папа может вар п/о  Останкино</v>
          </cell>
          <cell r="B27" t="str">
            <v>кг</v>
          </cell>
          <cell r="C27">
            <v>0</v>
          </cell>
          <cell r="D27">
            <v>102.04600000000001</v>
          </cell>
          <cell r="E27">
            <v>42.947000000000003</v>
          </cell>
          <cell r="F27">
            <v>59.088000000000001</v>
          </cell>
          <cell r="H27">
            <v>1</v>
          </cell>
          <cell r="I27">
            <v>45</v>
          </cell>
          <cell r="J27">
            <v>46.3</v>
          </cell>
          <cell r="K27">
            <v>-3.3529999999999944</v>
          </cell>
          <cell r="N27">
            <v>60</v>
          </cell>
          <cell r="O27">
            <v>8.5894000000000013</v>
          </cell>
          <cell r="P27">
            <v>13.864530700631008</v>
          </cell>
          <cell r="Q27">
            <v>6.8791766596036963</v>
          </cell>
          <cell r="S27">
            <v>0</v>
          </cell>
          <cell r="T27">
            <v>0</v>
          </cell>
        </row>
        <row r="28">
          <cell r="A28" t="str">
            <v>6220 ГОВЯЖЬЯ папа может вар п/о  Останкино</v>
          </cell>
          <cell r="B28" t="str">
            <v>кг</v>
          </cell>
          <cell r="C28">
            <v>0</v>
          </cell>
          <cell r="D28">
            <v>99.774000000000001</v>
          </cell>
          <cell r="E28">
            <v>45.347999999999999</v>
          </cell>
          <cell r="F28">
            <v>54.387999999999998</v>
          </cell>
          <cell r="H28">
            <v>1</v>
          </cell>
          <cell r="I28">
            <v>45</v>
          </cell>
          <cell r="J28">
            <v>51</v>
          </cell>
          <cell r="K28">
            <v>-5.652000000000001</v>
          </cell>
          <cell r="N28">
            <v>70</v>
          </cell>
          <cell r="O28">
            <v>9.0695999999999994</v>
          </cell>
          <cell r="P28">
            <v>13.714827555790775</v>
          </cell>
          <cell r="Q28">
            <v>5.9967363500044106</v>
          </cell>
          <cell r="S28">
            <v>0</v>
          </cell>
          <cell r="T28">
            <v>0</v>
          </cell>
        </row>
        <row r="29">
          <cell r="A29" t="str">
            <v>6287 МОЛОЧНЫЕ ОРИГИН.СН сос ц/о мгс 1*6  Останкино</v>
          </cell>
          <cell r="B29" t="str">
            <v>кг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H29">
            <v>1</v>
          </cell>
          <cell r="I29">
            <v>45</v>
          </cell>
          <cell r="J29">
            <v>0</v>
          </cell>
          <cell r="K29">
            <v>0</v>
          </cell>
          <cell r="O29">
            <v>0</v>
          </cell>
          <cell r="P29" t="e">
            <v>#DIV/0!</v>
          </cell>
          <cell r="Q29" t="e">
            <v>#DIV/0!</v>
          </cell>
          <cell r="S29">
            <v>0</v>
          </cell>
          <cell r="T29">
            <v>0</v>
          </cell>
        </row>
        <row r="30">
          <cell r="A30" t="str">
            <v>6308 С ИНДЕЙКОЙ ПМ сар б/о мгс 1*3_СНГ  Останкино</v>
          </cell>
          <cell r="B30" t="str">
            <v>кг</v>
          </cell>
          <cell r="C30">
            <v>35.389000000000003</v>
          </cell>
          <cell r="D30">
            <v>0.48699999999999999</v>
          </cell>
          <cell r="E30">
            <v>35.875999999999998</v>
          </cell>
          <cell r="F30">
            <v>0</v>
          </cell>
          <cell r="H30">
            <v>1</v>
          </cell>
          <cell r="I30">
            <v>45</v>
          </cell>
          <cell r="J30">
            <v>61</v>
          </cell>
          <cell r="K30">
            <v>-25.124000000000002</v>
          </cell>
          <cell r="L30">
            <v>250</v>
          </cell>
          <cell r="M30">
            <v>140</v>
          </cell>
          <cell r="O30">
            <v>7.1751999999999994</v>
          </cell>
          <cell r="P30">
            <v>54.353885605976146</v>
          </cell>
          <cell r="Q30">
            <v>0</v>
          </cell>
          <cell r="S30">
            <v>0</v>
          </cell>
          <cell r="T30">
            <v>12.2554</v>
          </cell>
        </row>
        <row r="31">
          <cell r="A31" t="str">
            <v>6498 МОЛОЧНАЯ Папа может вар п/о  ОСТАНКИНО</v>
          </cell>
          <cell r="B31" t="str">
            <v>кг</v>
          </cell>
          <cell r="C31">
            <v>0</v>
          </cell>
          <cell r="D31">
            <v>454.16699999999997</v>
          </cell>
          <cell r="E31">
            <v>121.46599999999999</v>
          </cell>
          <cell r="F31">
            <v>332.70100000000002</v>
          </cell>
          <cell r="H31">
            <v>1</v>
          </cell>
          <cell r="I31">
            <v>60</v>
          </cell>
          <cell r="J31">
            <v>108.7</v>
          </cell>
          <cell r="K31">
            <v>12.765999999999991</v>
          </cell>
          <cell r="O31">
            <v>24.293199999999999</v>
          </cell>
          <cell r="P31">
            <v>13.695231587440109</v>
          </cell>
          <cell r="Q31">
            <v>13.695231587440109</v>
          </cell>
          <cell r="S31">
            <v>52.517800000000001</v>
          </cell>
          <cell r="T31">
            <v>16.8294</v>
          </cell>
        </row>
        <row r="32">
          <cell r="A32" t="str">
            <v>6527 ШПИКАЧКИ СОЧНЫЕ ПМ сар б/о мгс 1*3 45с ОСТАНКИНО</v>
          </cell>
          <cell r="B32" t="str">
            <v>кг</v>
          </cell>
          <cell r="C32">
            <v>0</v>
          </cell>
          <cell r="D32">
            <v>792.72500000000002</v>
          </cell>
          <cell r="E32">
            <v>201.65</v>
          </cell>
          <cell r="F32">
            <v>591.07500000000005</v>
          </cell>
          <cell r="H32">
            <v>1</v>
          </cell>
          <cell r="I32">
            <v>45</v>
          </cell>
          <cell r="J32">
            <v>197</v>
          </cell>
          <cell r="K32">
            <v>4.6500000000000057</v>
          </cell>
          <cell r="L32">
            <v>120</v>
          </cell>
          <cell r="M32">
            <v>250</v>
          </cell>
          <cell r="O32">
            <v>40.33</v>
          </cell>
          <cell r="P32">
            <v>23.830275229357799</v>
          </cell>
          <cell r="Q32">
            <v>14.655963302752296</v>
          </cell>
          <cell r="S32">
            <v>101.4188</v>
          </cell>
          <cell r="T32">
            <v>61.115400000000001</v>
          </cell>
        </row>
        <row r="33">
          <cell r="A33" t="str">
            <v>6563 СЛИВОЧНЫЕ СН сос п/о мгс 1*6  ОСТАНКИНО</v>
          </cell>
          <cell r="B33" t="str">
            <v>кг</v>
          </cell>
          <cell r="C33">
            <v>0</v>
          </cell>
          <cell r="D33">
            <v>51.307000000000002</v>
          </cell>
          <cell r="E33">
            <v>21.788</v>
          </cell>
          <cell r="F33">
            <v>29.207999999999998</v>
          </cell>
          <cell r="H33">
            <v>1</v>
          </cell>
          <cell r="I33">
            <v>45</v>
          </cell>
          <cell r="J33">
            <v>20</v>
          </cell>
          <cell r="K33">
            <v>1.7880000000000003</v>
          </cell>
          <cell r="N33">
            <v>30</v>
          </cell>
          <cell r="O33">
            <v>4.3575999999999997</v>
          </cell>
          <cell r="P33">
            <v>13.587295759133468</v>
          </cell>
          <cell r="Q33">
            <v>6.7027721681659633</v>
          </cell>
          <cell r="S33">
            <v>8.8707999999999991</v>
          </cell>
          <cell r="T33">
            <v>3.7886000000000002</v>
          </cell>
        </row>
        <row r="34">
          <cell r="A34" t="str">
            <v>6588 МОЛОЧНЫЕ ГОСТ СН сос п/о мгс 1*6  ОСТАНКИНО</v>
          </cell>
          <cell r="B34" t="str">
            <v>кг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H34">
            <v>1</v>
          </cell>
          <cell r="I34">
            <v>45</v>
          </cell>
          <cell r="J34">
            <v>0</v>
          </cell>
          <cell r="K34">
            <v>0</v>
          </cell>
          <cell r="O34">
            <v>0</v>
          </cell>
          <cell r="P34" t="e">
            <v>#DIV/0!</v>
          </cell>
          <cell r="Q34" t="e">
            <v>#DIV/0!</v>
          </cell>
          <cell r="S34">
            <v>0</v>
          </cell>
          <cell r="T34">
            <v>0</v>
          </cell>
        </row>
        <row r="35">
          <cell r="A35" t="str">
            <v>6592 ДОКТОРСКАЯ СН вар п/о  ОСТАНКИНО</v>
          </cell>
          <cell r="B35" t="str">
            <v>кг</v>
          </cell>
          <cell r="C35">
            <v>31.4</v>
          </cell>
          <cell r="D35">
            <v>0</v>
          </cell>
          <cell r="E35">
            <v>16.527000000000001</v>
          </cell>
          <cell r="F35">
            <v>14.87</v>
          </cell>
          <cell r="H35">
            <v>1</v>
          </cell>
          <cell r="I35">
            <v>60</v>
          </cell>
          <cell r="J35">
            <v>17.8</v>
          </cell>
          <cell r="K35">
            <v>-1.2729999999999997</v>
          </cell>
          <cell r="N35">
            <v>30</v>
          </cell>
          <cell r="O35">
            <v>3.3054000000000001</v>
          </cell>
          <cell r="P35">
            <v>13.574756459127487</v>
          </cell>
          <cell r="Q35">
            <v>4.4986990984449688</v>
          </cell>
          <cell r="S35">
            <v>1.6332</v>
          </cell>
          <cell r="T35">
            <v>5.1408000000000005</v>
          </cell>
        </row>
        <row r="36">
          <cell r="A36" t="str">
            <v>6594 МОЛОЧНАЯ СН вар п/о  ОСТАНКИНО</v>
          </cell>
          <cell r="B36" t="str">
            <v>кг</v>
          </cell>
          <cell r="C36">
            <v>22.84</v>
          </cell>
          <cell r="D36">
            <v>0</v>
          </cell>
          <cell r="E36">
            <v>18.791</v>
          </cell>
          <cell r="F36">
            <v>3.9580000000000002</v>
          </cell>
          <cell r="H36">
            <v>1</v>
          </cell>
          <cell r="I36">
            <v>60</v>
          </cell>
          <cell r="J36">
            <v>20.8</v>
          </cell>
          <cell r="K36">
            <v>-2.0090000000000003</v>
          </cell>
          <cell r="M36">
            <v>20</v>
          </cell>
          <cell r="N36">
            <v>30</v>
          </cell>
          <cell r="O36">
            <v>3.7582</v>
          </cell>
          <cell r="P36">
            <v>14.357405140758873</v>
          </cell>
          <cell r="Q36">
            <v>1.0531637486030547</v>
          </cell>
          <cell r="S36">
            <v>2.6886000000000001</v>
          </cell>
          <cell r="T36">
            <v>1.4683999999999999</v>
          </cell>
        </row>
        <row r="37">
          <cell r="A37" t="str">
            <v>6596 РУССКАЯ СН вар п/о  ОСТАНКИНО</v>
          </cell>
          <cell r="B37" t="str">
            <v>кг</v>
          </cell>
          <cell r="C37">
            <v>10.7</v>
          </cell>
          <cell r="D37">
            <v>9.6000000000000002E-2</v>
          </cell>
          <cell r="E37">
            <v>10.795999999999999</v>
          </cell>
          <cell r="F37">
            <v>0</v>
          </cell>
          <cell r="H37">
            <v>1</v>
          </cell>
          <cell r="I37">
            <v>60</v>
          </cell>
          <cell r="J37">
            <v>16.5</v>
          </cell>
          <cell r="K37">
            <v>-5.7040000000000006</v>
          </cell>
          <cell r="N37">
            <v>30</v>
          </cell>
          <cell r="O37">
            <v>2.1591999999999998</v>
          </cell>
          <cell r="P37">
            <v>13.89403482771397</v>
          </cell>
          <cell r="Q37">
            <v>0</v>
          </cell>
          <cell r="S37">
            <v>2.6832000000000003</v>
          </cell>
          <cell r="T37">
            <v>2.96</v>
          </cell>
        </row>
        <row r="38">
          <cell r="A38" t="str">
            <v>6661 СОЧНЫЙ ГРИЛЬ ПМ сос п/о мгс 1,5*4_Маяк Останкино</v>
          </cell>
          <cell r="B38" t="str">
            <v>кг</v>
          </cell>
          <cell r="C38">
            <v>0</v>
          </cell>
          <cell r="D38">
            <v>302.62900000000002</v>
          </cell>
          <cell r="E38">
            <v>73</v>
          </cell>
          <cell r="F38">
            <v>229.578</v>
          </cell>
          <cell r="H38">
            <v>1</v>
          </cell>
          <cell r="I38">
            <v>45</v>
          </cell>
          <cell r="J38">
            <v>64</v>
          </cell>
          <cell r="K38">
            <v>9</v>
          </cell>
          <cell r="O38">
            <v>14.6</v>
          </cell>
          <cell r="P38">
            <v>15.724520547945206</v>
          </cell>
          <cell r="Q38">
            <v>15.724520547945206</v>
          </cell>
          <cell r="S38">
            <v>29.8188</v>
          </cell>
          <cell r="T38">
            <v>11.8596</v>
          </cell>
        </row>
        <row r="39">
          <cell r="A39" t="str">
            <v>6756 ВЕТЧ.ЛЮБИТЕЛЬСКАЯ п/о  Останкино</v>
          </cell>
          <cell r="B39" t="str">
            <v>кг</v>
          </cell>
          <cell r="C39">
            <v>1544.9</v>
          </cell>
          <cell r="D39">
            <v>83.239000000000004</v>
          </cell>
          <cell r="E39">
            <v>387.52199999999999</v>
          </cell>
          <cell r="F39">
            <v>935.82100000000003</v>
          </cell>
          <cell r="H39">
            <v>1</v>
          </cell>
          <cell r="I39">
            <v>60</v>
          </cell>
          <cell r="J39">
            <v>367.69799999999998</v>
          </cell>
          <cell r="K39">
            <v>19.824000000000012</v>
          </cell>
          <cell r="O39">
            <v>47.504399999999997</v>
          </cell>
          <cell r="P39">
            <v>19.699669925312183</v>
          </cell>
          <cell r="Q39">
            <v>19.699669925312183</v>
          </cell>
          <cell r="R39">
            <v>150</v>
          </cell>
          <cell r="S39">
            <v>39.891800000000003</v>
          </cell>
          <cell r="T39">
            <v>0</v>
          </cell>
        </row>
        <row r="40">
          <cell r="A40" t="str">
            <v>БОНУС_6088 СОЧНЫЕ сос п/о мгс 1*6 ОСТАНКИНО</v>
          </cell>
          <cell r="B40" t="str">
            <v>кг</v>
          </cell>
          <cell r="C40">
            <v>0</v>
          </cell>
          <cell r="D40">
            <v>34.218000000000004</v>
          </cell>
          <cell r="E40">
            <v>34.218000000000004</v>
          </cell>
          <cell r="F40">
            <v>0</v>
          </cell>
          <cell r="H40">
            <v>1</v>
          </cell>
          <cell r="I40">
            <v>45</v>
          </cell>
          <cell r="J40">
            <v>33</v>
          </cell>
          <cell r="K40">
            <v>1.2180000000000035</v>
          </cell>
          <cell r="M40">
            <v>200</v>
          </cell>
          <cell r="O40">
            <v>6.8436000000000003</v>
          </cell>
          <cell r="P40">
            <v>29.224384826699396</v>
          </cell>
          <cell r="Q40">
            <v>0</v>
          </cell>
          <cell r="S40">
            <v>14.972800000000001</v>
          </cell>
          <cell r="T40">
            <v>5.2295999999999996</v>
          </cell>
        </row>
        <row r="41">
          <cell r="A41" t="str">
            <v>3215 ВЕТЧ.МЯСНАЯ Папа может п/о 0.4кг 8шт.    ОСТАНКИНО</v>
          </cell>
          <cell r="B41" t="str">
            <v>шт</v>
          </cell>
          <cell r="C41">
            <v>130</v>
          </cell>
          <cell r="D41">
            <v>96</v>
          </cell>
          <cell r="E41">
            <v>226</v>
          </cell>
          <cell r="F41">
            <v>0</v>
          </cell>
          <cell r="H41">
            <v>0.4</v>
          </cell>
          <cell r="I41">
            <v>60</v>
          </cell>
          <cell r="J41">
            <v>233</v>
          </cell>
          <cell r="K41">
            <v>-7</v>
          </cell>
          <cell r="L41">
            <v>300</v>
          </cell>
          <cell r="M41">
            <v>120</v>
          </cell>
          <cell r="N41">
            <v>200</v>
          </cell>
          <cell r="O41">
            <v>45.2</v>
          </cell>
          <cell r="P41">
            <v>13.716814159292035</v>
          </cell>
          <cell r="Q41">
            <v>0</v>
          </cell>
          <cell r="S41">
            <v>26.2</v>
          </cell>
          <cell r="T41">
            <v>32.4</v>
          </cell>
        </row>
        <row r="42">
          <cell r="A42" t="str">
            <v>4993 САЛЯМИ ИТАЛЬЯНСКАЯ с/к в/у 1/250*8_120c ОСТАНКИНО</v>
          </cell>
          <cell r="B42" t="str">
            <v>шт</v>
          </cell>
          <cell r="C42">
            <v>1208</v>
          </cell>
          <cell r="D42">
            <v>0</v>
          </cell>
          <cell r="E42">
            <v>381</v>
          </cell>
          <cell r="F42">
            <v>827</v>
          </cell>
          <cell r="H42">
            <v>0.25</v>
          </cell>
          <cell r="I42">
            <v>120</v>
          </cell>
          <cell r="J42">
            <v>375.2</v>
          </cell>
          <cell r="K42">
            <v>5.8000000000000114</v>
          </cell>
          <cell r="M42">
            <v>200</v>
          </cell>
          <cell r="O42">
            <v>28.2</v>
          </cell>
          <cell r="P42">
            <v>36.418439716312058</v>
          </cell>
          <cell r="Q42">
            <v>29.326241134751776</v>
          </cell>
          <cell r="R42">
            <v>240</v>
          </cell>
          <cell r="S42">
            <v>102.6</v>
          </cell>
          <cell r="T42">
            <v>48.2</v>
          </cell>
        </row>
        <row r="43">
          <cell r="A43" t="str">
            <v>5015 БУРГУНДИЯ с/к в/у 1/250 ОСТАНКИНО</v>
          </cell>
          <cell r="B43" t="str">
            <v>шт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0.25</v>
          </cell>
          <cell r="I43">
            <v>120</v>
          </cell>
          <cell r="J43">
            <v>0</v>
          </cell>
          <cell r="K43">
            <v>0</v>
          </cell>
          <cell r="O43">
            <v>0</v>
          </cell>
          <cell r="P43" t="e">
            <v>#DIV/0!</v>
          </cell>
          <cell r="Q43" t="e">
            <v>#DIV/0!</v>
          </cell>
          <cell r="S43">
            <v>0</v>
          </cell>
          <cell r="T43">
            <v>0</v>
          </cell>
        </row>
        <row r="44">
          <cell r="A44" t="str">
            <v>5159 Нежный пашт п/о 1/150 16шт.   ОСТАНКИНО</v>
          </cell>
          <cell r="B44" t="str">
            <v>шт</v>
          </cell>
          <cell r="C44">
            <v>1</v>
          </cell>
          <cell r="D44">
            <v>112</v>
          </cell>
          <cell r="E44">
            <v>46</v>
          </cell>
          <cell r="F44">
            <v>66</v>
          </cell>
          <cell r="H44">
            <v>0.15</v>
          </cell>
          <cell r="I44">
            <v>60</v>
          </cell>
          <cell r="J44">
            <v>48</v>
          </cell>
          <cell r="K44">
            <v>-2</v>
          </cell>
          <cell r="L44">
            <v>300</v>
          </cell>
          <cell r="M44">
            <v>350</v>
          </cell>
          <cell r="O44">
            <v>9.1999999999999993</v>
          </cell>
          <cell r="P44">
            <v>77.826086956521749</v>
          </cell>
          <cell r="Q44">
            <v>7.1739130434782616</v>
          </cell>
          <cell r="S44">
            <v>23.8</v>
          </cell>
          <cell r="T44">
            <v>25.2</v>
          </cell>
        </row>
        <row r="45">
          <cell r="A45" t="str">
            <v>5160 Мясной пашт п/о 0,150 ОСТАНКИНО</v>
          </cell>
          <cell r="B45" t="str">
            <v>шт</v>
          </cell>
          <cell r="C45">
            <v>226</v>
          </cell>
          <cell r="D45">
            <v>160</v>
          </cell>
          <cell r="E45">
            <v>159</v>
          </cell>
          <cell r="F45">
            <v>226</v>
          </cell>
          <cell r="H45">
            <v>0.15</v>
          </cell>
          <cell r="I45">
            <v>60</v>
          </cell>
          <cell r="J45">
            <v>153</v>
          </cell>
          <cell r="K45">
            <v>6</v>
          </cell>
          <cell r="M45">
            <v>180</v>
          </cell>
          <cell r="O45">
            <v>31.8</v>
          </cell>
          <cell r="P45">
            <v>12.767295597484276</v>
          </cell>
          <cell r="Q45">
            <v>7.1069182389937104</v>
          </cell>
          <cell r="S45">
            <v>40</v>
          </cell>
          <cell r="T45">
            <v>45.4</v>
          </cell>
        </row>
        <row r="46">
          <cell r="A46" t="str">
            <v>5161 Печеночный пашт 0,150 ОСТАНКИНО</v>
          </cell>
          <cell r="B46" t="str">
            <v>шт</v>
          </cell>
          <cell r="C46">
            <v>88</v>
          </cell>
          <cell r="D46">
            <v>192</v>
          </cell>
          <cell r="E46">
            <v>169</v>
          </cell>
          <cell r="F46">
            <v>111</v>
          </cell>
          <cell r="H46">
            <v>0.15</v>
          </cell>
          <cell r="I46">
            <v>60</v>
          </cell>
          <cell r="J46">
            <v>158</v>
          </cell>
          <cell r="K46">
            <v>11</v>
          </cell>
          <cell r="L46">
            <v>300</v>
          </cell>
          <cell r="M46">
            <v>250</v>
          </cell>
          <cell r="O46">
            <v>33.799999999999997</v>
          </cell>
          <cell r="P46">
            <v>19.556213017751482</v>
          </cell>
          <cell r="Q46">
            <v>3.2840236686390534</v>
          </cell>
          <cell r="S46">
            <v>39.4</v>
          </cell>
          <cell r="T46">
            <v>41.8</v>
          </cell>
        </row>
        <row r="47">
          <cell r="A47" t="str">
            <v>5483 ЭКСТРА Папа может с/к в/у 1/250 8шт.   ОСТАНКИНО</v>
          </cell>
          <cell r="B47" t="str">
            <v>шт</v>
          </cell>
          <cell r="C47">
            <v>897</v>
          </cell>
          <cell r="D47">
            <v>0</v>
          </cell>
          <cell r="E47">
            <v>313</v>
          </cell>
          <cell r="F47">
            <v>584</v>
          </cell>
          <cell r="H47">
            <v>0.25</v>
          </cell>
          <cell r="I47">
            <v>120</v>
          </cell>
          <cell r="J47">
            <v>312</v>
          </cell>
          <cell r="K47">
            <v>1</v>
          </cell>
          <cell r="L47">
            <v>250</v>
          </cell>
          <cell r="M47">
            <v>300</v>
          </cell>
          <cell r="O47">
            <v>62.6</v>
          </cell>
          <cell r="P47">
            <v>18.115015974440894</v>
          </cell>
          <cell r="Q47">
            <v>9.3290734824281145</v>
          </cell>
          <cell r="S47">
            <v>99.2</v>
          </cell>
          <cell r="T47">
            <v>72.2</v>
          </cell>
        </row>
        <row r="48">
          <cell r="A48" t="str">
            <v>5532 СОЧНЫЕ сос п/о мгс 0.45кг 10шт_45с   ОСТАНКИНО</v>
          </cell>
          <cell r="B48" t="str">
            <v>шт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H48">
            <v>0.45</v>
          </cell>
          <cell r="I48">
            <v>45</v>
          </cell>
          <cell r="J48">
            <v>4</v>
          </cell>
          <cell r="K48">
            <v>-4</v>
          </cell>
          <cell r="O48">
            <v>0</v>
          </cell>
          <cell r="P48" t="e">
            <v>#DIV/0!</v>
          </cell>
          <cell r="Q48" t="e">
            <v>#DIV/0!</v>
          </cell>
          <cell r="S48">
            <v>0</v>
          </cell>
          <cell r="T48">
            <v>0</v>
          </cell>
        </row>
        <row r="49">
          <cell r="A49" t="str">
            <v>5682 САЛЯМИ МЕЛКОЗЕРНЕНАЯ с/к в/у 1/120_60с   ОСТАНКИНО</v>
          </cell>
          <cell r="B49" t="str">
            <v>шт</v>
          </cell>
          <cell r="C49">
            <v>383</v>
          </cell>
          <cell r="D49">
            <v>152</v>
          </cell>
          <cell r="E49">
            <v>410</v>
          </cell>
          <cell r="F49">
            <v>119</v>
          </cell>
          <cell r="H49">
            <v>0.12</v>
          </cell>
          <cell r="I49">
            <v>120</v>
          </cell>
          <cell r="J49">
            <v>399</v>
          </cell>
          <cell r="K49">
            <v>11</v>
          </cell>
          <cell r="L49">
            <v>500</v>
          </cell>
          <cell r="M49">
            <v>280</v>
          </cell>
          <cell r="N49">
            <v>250</v>
          </cell>
          <cell r="O49">
            <v>82</v>
          </cell>
          <cell r="P49">
            <v>14.012195121951219</v>
          </cell>
          <cell r="Q49">
            <v>1.4512195121951219</v>
          </cell>
          <cell r="S49">
            <v>63.4</v>
          </cell>
          <cell r="T49">
            <v>56.2</v>
          </cell>
        </row>
        <row r="50">
          <cell r="A50" t="str">
            <v>5706 АРОМАТНАЯ Папа может с/к в/у 1/250 8шт.  ОСТАНКИНО</v>
          </cell>
          <cell r="B50" t="str">
            <v>шт</v>
          </cell>
          <cell r="C50">
            <v>1206</v>
          </cell>
          <cell r="D50">
            <v>0</v>
          </cell>
          <cell r="E50">
            <v>332</v>
          </cell>
          <cell r="F50">
            <v>874</v>
          </cell>
          <cell r="H50">
            <v>0.25</v>
          </cell>
          <cell r="I50">
            <v>120</v>
          </cell>
          <cell r="J50">
            <v>332</v>
          </cell>
          <cell r="K50">
            <v>0</v>
          </cell>
          <cell r="M50">
            <v>180</v>
          </cell>
          <cell r="O50">
            <v>42.4</v>
          </cell>
          <cell r="P50">
            <v>24.858490566037737</v>
          </cell>
          <cell r="Q50">
            <v>20.613207547169811</v>
          </cell>
          <cell r="R50">
            <v>120</v>
          </cell>
          <cell r="S50">
            <v>95.6</v>
          </cell>
          <cell r="T50">
            <v>54</v>
          </cell>
        </row>
        <row r="51">
          <cell r="A51" t="str">
            <v>6042 МОЛОЧНЫЕ К ЗАВТРАКУ сос п/о в/у 0.4кг   ОСТАНКИНО</v>
          </cell>
          <cell r="B51" t="str">
            <v>шт</v>
          </cell>
          <cell r="C51">
            <v>513</v>
          </cell>
          <cell r="D51">
            <v>752</v>
          </cell>
          <cell r="E51">
            <v>654</v>
          </cell>
          <cell r="F51">
            <v>608</v>
          </cell>
          <cell r="G51" t="str">
            <v>акция</v>
          </cell>
          <cell r="H51">
            <v>0.4</v>
          </cell>
          <cell r="I51">
            <v>45</v>
          </cell>
          <cell r="J51">
            <v>602</v>
          </cell>
          <cell r="K51">
            <v>52</v>
          </cell>
          <cell r="L51">
            <v>360</v>
          </cell>
          <cell r="M51">
            <v>400</v>
          </cell>
          <cell r="N51">
            <v>400</v>
          </cell>
          <cell r="O51">
            <v>130.80000000000001</v>
          </cell>
          <cell r="P51">
            <v>13.516819571865442</v>
          </cell>
          <cell r="Q51">
            <v>4.6483180428134556</v>
          </cell>
          <cell r="S51">
            <v>145.19999999999999</v>
          </cell>
          <cell r="T51">
            <v>140.19999999999999</v>
          </cell>
        </row>
        <row r="52">
          <cell r="A52" t="str">
            <v>6225 ИМПЕРСКАЯ И БАЛЫКОВАЯ в/к с/н мгс 1/90  Останкино</v>
          </cell>
          <cell r="B52" t="str">
            <v>шт</v>
          </cell>
          <cell r="C52">
            <v>10</v>
          </cell>
          <cell r="D52">
            <v>3</v>
          </cell>
          <cell r="E52">
            <v>10</v>
          </cell>
          <cell r="F52">
            <v>0</v>
          </cell>
          <cell r="H52">
            <v>0.09</v>
          </cell>
          <cell r="I52">
            <v>60</v>
          </cell>
          <cell r="J52">
            <v>38</v>
          </cell>
          <cell r="K52">
            <v>-28</v>
          </cell>
          <cell r="L52">
            <v>160</v>
          </cell>
          <cell r="M52">
            <v>150</v>
          </cell>
          <cell r="O52">
            <v>2</v>
          </cell>
          <cell r="P52">
            <v>155</v>
          </cell>
          <cell r="Q52">
            <v>0</v>
          </cell>
          <cell r="S52">
            <v>0</v>
          </cell>
          <cell r="T52">
            <v>0</v>
          </cell>
        </row>
        <row r="53">
          <cell r="A53" t="str">
            <v>6228 МЯСНОЕ АССОРТИ к/з с/н мгс 1/90 10шт  Останкино</v>
          </cell>
          <cell r="B53" t="str">
            <v>шт</v>
          </cell>
          <cell r="C53">
            <v>37</v>
          </cell>
          <cell r="D53">
            <v>2</v>
          </cell>
          <cell r="E53">
            <v>37</v>
          </cell>
          <cell r="F53">
            <v>0</v>
          </cell>
          <cell r="H53">
            <v>0.09</v>
          </cell>
          <cell r="I53">
            <v>45</v>
          </cell>
          <cell r="J53">
            <v>44</v>
          </cell>
          <cell r="K53">
            <v>-7</v>
          </cell>
          <cell r="L53">
            <v>150</v>
          </cell>
          <cell r="M53">
            <v>150</v>
          </cell>
          <cell r="O53">
            <v>7.4</v>
          </cell>
          <cell r="P53">
            <v>40.54054054054054</v>
          </cell>
          <cell r="Q53">
            <v>0</v>
          </cell>
          <cell r="S53">
            <v>0</v>
          </cell>
          <cell r="T53">
            <v>0</v>
          </cell>
        </row>
        <row r="54">
          <cell r="A54" t="str">
            <v>6281 СВИНИНА ДЕЛИКАТ. к/в мл/к в/у 0.3кг 45с  ОСТАНКИНО</v>
          </cell>
          <cell r="B54" t="str">
            <v>шт</v>
          </cell>
          <cell r="C54">
            <v>131</v>
          </cell>
          <cell r="D54">
            <v>822</v>
          </cell>
          <cell r="E54">
            <v>508</v>
          </cell>
          <cell r="F54">
            <v>442</v>
          </cell>
          <cell r="H54">
            <v>0.3</v>
          </cell>
          <cell r="I54">
            <v>45</v>
          </cell>
          <cell r="J54">
            <v>598</v>
          </cell>
          <cell r="K54">
            <v>-90</v>
          </cell>
          <cell r="L54">
            <v>500</v>
          </cell>
          <cell r="M54">
            <v>300</v>
          </cell>
          <cell r="O54">
            <v>89.6</v>
          </cell>
          <cell r="P54">
            <v>13.861607142857144</v>
          </cell>
          <cell r="Q54">
            <v>4.9330357142857144</v>
          </cell>
          <cell r="R54">
            <v>60</v>
          </cell>
          <cell r="S54">
            <v>99.421999999999997</v>
          </cell>
          <cell r="T54">
            <v>0</v>
          </cell>
        </row>
        <row r="55">
          <cell r="A55" t="str">
            <v>6297 ФИЛЕЙНЫЕ сос ц/о в/у 1/270 12шт_45с  ОСТАНКИНО</v>
          </cell>
          <cell r="B55" t="str">
            <v>шт</v>
          </cell>
          <cell r="C55">
            <v>41</v>
          </cell>
          <cell r="D55">
            <v>696</v>
          </cell>
          <cell r="E55">
            <v>197</v>
          </cell>
          <cell r="F55">
            <v>540</v>
          </cell>
          <cell r="H55">
            <v>0.27</v>
          </cell>
          <cell r="I55">
            <v>45</v>
          </cell>
          <cell r="J55">
            <v>224</v>
          </cell>
          <cell r="K55">
            <v>-27</v>
          </cell>
          <cell r="L55">
            <v>60</v>
          </cell>
          <cell r="M55">
            <v>350</v>
          </cell>
          <cell r="O55">
            <v>39.4</v>
          </cell>
          <cell r="P55">
            <v>24.111675126903553</v>
          </cell>
          <cell r="Q55">
            <v>13.705583756345177</v>
          </cell>
          <cell r="S55">
            <v>118.2</v>
          </cell>
          <cell r="T55">
            <v>92.8</v>
          </cell>
        </row>
        <row r="56">
          <cell r="A56" t="str">
            <v>6333 МЯСНАЯ Папа может вар п/о 0.4кг 8шт.  ОСТАНКИНО</v>
          </cell>
          <cell r="B56" t="str">
            <v>шт</v>
          </cell>
          <cell r="C56">
            <v>432</v>
          </cell>
          <cell r="D56">
            <v>496</v>
          </cell>
          <cell r="E56">
            <v>547</v>
          </cell>
          <cell r="F56">
            <v>381</v>
          </cell>
          <cell r="G56" t="str">
            <v>акция</v>
          </cell>
          <cell r="H56">
            <v>0.4</v>
          </cell>
          <cell r="I56">
            <v>60</v>
          </cell>
          <cell r="J56">
            <v>539</v>
          </cell>
          <cell r="K56">
            <v>8</v>
          </cell>
          <cell r="L56">
            <v>800</v>
          </cell>
          <cell r="M56">
            <v>600</v>
          </cell>
          <cell r="O56">
            <v>103.4</v>
          </cell>
          <cell r="P56">
            <v>17.224371373307541</v>
          </cell>
          <cell r="Q56">
            <v>3.6847195357833655</v>
          </cell>
          <cell r="R56">
            <v>30</v>
          </cell>
          <cell r="S56">
            <v>90.4</v>
          </cell>
          <cell r="T56">
            <v>87.2</v>
          </cell>
        </row>
        <row r="57">
          <cell r="A57" t="str">
            <v>6353 ЭКСТРА Папа может вар п/о 0.4кг 8шт.  ОСТАНКИНО</v>
          </cell>
          <cell r="B57" t="str">
            <v>шт</v>
          </cell>
          <cell r="C57">
            <v>618</v>
          </cell>
          <cell r="D57">
            <v>408</v>
          </cell>
          <cell r="E57">
            <v>426</v>
          </cell>
          <cell r="F57">
            <v>600</v>
          </cell>
          <cell r="G57" t="str">
            <v>акция</v>
          </cell>
          <cell r="H57">
            <v>0.4</v>
          </cell>
          <cell r="I57">
            <v>60</v>
          </cell>
          <cell r="J57">
            <v>418</v>
          </cell>
          <cell r="K57">
            <v>8</v>
          </cell>
          <cell r="M57">
            <v>250</v>
          </cell>
          <cell r="N57">
            <v>350</v>
          </cell>
          <cell r="O57">
            <v>85.2</v>
          </cell>
          <cell r="P57">
            <v>14.08450704225352</v>
          </cell>
          <cell r="Q57">
            <v>7.0422535211267601</v>
          </cell>
          <cell r="S57">
            <v>91.8</v>
          </cell>
          <cell r="T57">
            <v>68.2</v>
          </cell>
        </row>
        <row r="58">
          <cell r="A58" t="str">
            <v>6364 СЕРВЕЛАТ ЗЕРНИСТЫЙ ПМ в/к в/у 0.35кг  ОСТАНКИНО</v>
          </cell>
          <cell r="B58" t="str">
            <v>шт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H58">
            <v>0.35</v>
          </cell>
          <cell r="I58">
            <v>45</v>
          </cell>
          <cell r="J58">
            <v>0</v>
          </cell>
          <cell r="K58">
            <v>0</v>
          </cell>
          <cell r="O58">
            <v>0</v>
          </cell>
          <cell r="P58" t="e">
            <v>#DIV/0!</v>
          </cell>
          <cell r="Q58" t="e">
            <v>#DIV/0!</v>
          </cell>
          <cell r="S58">
            <v>0</v>
          </cell>
          <cell r="T58">
            <v>0</v>
          </cell>
        </row>
        <row r="59">
          <cell r="A59" t="str">
            <v>6372 СЕРВЕЛАТ ОХОТНИЧИЙ ПМ в/к в/у 0.35кг 8шт  ОСТАНКИНО</v>
          </cell>
          <cell r="B59" t="str">
            <v>шт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0.35</v>
          </cell>
          <cell r="I59">
            <v>45</v>
          </cell>
          <cell r="J59">
            <v>0</v>
          </cell>
          <cell r="K59">
            <v>0</v>
          </cell>
          <cell r="O59">
            <v>0</v>
          </cell>
          <cell r="P59" t="e">
            <v>#DIV/0!</v>
          </cell>
          <cell r="Q59" t="e">
            <v>#DIV/0!</v>
          </cell>
          <cell r="S59">
            <v>0</v>
          </cell>
          <cell r="T59">
            <v>0</v>
          </cell>
        </row>
        <row r="60">
          <cell r="A60" t="str">
            <v>6392 ФИЛЕЙНАЯ Папа может вар п/о 0,4кг  ОСТАНКИНО</v>
          </cell>
          <cell r="B60" t="str">
            <v>шт</v>
          </cell>
          <cell r="C60">
            <v>351</v>
          </cell>
          <cell r="D60">
            <v>496</v>
          </cell>
          <cell r="E60">
            <v>433</v>
          </cell>
          <cell r="F60">
            <v>414</v>
          </cell>
          <cell r="H60">
            <v>0.4</v>
          </cell>
          <cell r="I60">
            <v>60</v>
          </cell>
          <cell r="J60">
            <v>428</v>
          </cell>
          <cell r="K60">
            <v>5</v>
          </cell>
          <cell r="L60">
            <v>200</v>
          </cell>
          <cell r="M60">
            <v>400</v>
          </cell>
          <cell r="N60">
            <v>200</v>
          </cell>
          <cell r="O60">
            <v>86.6</v>
          </cell>
          <cell r="P60">
            <v>14.018475750577368</v>
          </cell>
          <cell r="Q60">
            <v>4.7806004618937648</v>
          </cell>
          <cell r="S60">
            <v>86.6</v>
          </cell>
          <cell r="T60">
            <v>82.2</v>
          </cell>
        </row>
        <row r="61">
          <cell r="A61" t="str">
            <v>6509 СЕРВЕЛАТ ФИНСКИЙ ПМ в/к в/у 0,35кг 8шт.  ОСТАНКИНО</v>
          </cell>
          <cell r="B61" t="str">
            <v>шт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H61">
            <v>0.35</v>
          </cell>
          <cell r="I61">
            <v>45</v>
          </cell>
          <cell r="J61">
            <v>0</v>
          </cell>
          <cell r="K61">
            <v>0</v>
          </cell>
          <cell r="O61">
            <v>0</v>
          </cell>
          <cell r="P61" t="e">
            <v>#DIV/0!</v>
          </cell>
          <cell r="Q61" t="e">
            <v>#DIV/0!</v>
          </cell>
          <cell r="S61">
            <v>0</v>
          </cell>
          <cell r="T61">
            <v>0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H62">
            <v>0.28000000000000003</v>
          </cell>
          <cell r="I62">
            <v>45</v>
          </cell>
          <cell r="J62">
            <v>0</v>
          </cell>
          <cell r="K62">
            <v>0</v>
          </cell>
          <cell r="O62">
            <v>0</v>
          </cell>
          <cell r="P62" t="e">
            <v>#DIV/0!</v>
          </cell>
          <cell r="Q62" t="e">
            <v>#DIV/0!</v>
          </cell>
          <cell r="S62">
            <v>0</v>
          </cell>
          <cell r="T62">
            <v>0</v>
          </cell>
        </row>
        <row r="63">
          <cell r="A63" t="str">
            <v>6589 МОЛОЧНЫЕ ГОСТ СН сос п/о мгс 0.41кг 10шт  ОСТАНКИНО</v>
          </cell>
          <cell r="B63" t="str">
            <v>шт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H63">
            <v>0.41</v>
          </cell>
          <cell r="I63">
            <v>45</v>
          </cell>
          <cell r="J63">
            <v>0</v>
          </cell>
          <cell r="K63">
            <v>0</v>
          </cell>
          <cell r="O63">
            <v>0</v>
          </cell>
          <cell r="P63" t="e">
            <v>#DIV/0!</v>
          </cell>
          <cell r="Q63" t="e">
            <v>#DIV/0!</v>
          </cell>
          <cell r="S63">
            <v>0</v>
          </cell>
          <cell r="T63">
            <v>0</v>
          </cell>
        </row>
        <row r="64">
          <cell r="A64" t="str">
            <v>6590 СЛИВОЧНЫЕ СН сос п/о мгс 0.41кг 10шт.  ОСТАНКИНО</v>
          </cell>
          <cell r="B64" t="str">
            <v>шт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H64">
            <v>0.41</v>
          </cell>
          <cell r="I64">
            <v>45</v>
          </cell>
          <cell r="J64">
            <v>0</v>
          </cell>
          <cell r="K64">
            <v>0</v>
          </cell>
          <cell r="O64">
            <v>0</v>
          </cell>
          <cell r="P64" t="e">
            <v>#DIV/0!</v>
          </cell>
          <cell r="Q64" t="e">
            <v>#DIV/0!</v>
          </cell>
          <cell r="S64">
            <v>0</v>
          </cell>
          <cell r="T64">
            <v>0</v>
          </cell>
        </row>
        <row r="65">
          <cell r="A65" t="str">
            <v>6658 АРОМАТНАЯ С ЧЕСНОЧКОМ СН в/к мтс 0.330кг  ОСТАНКИНО</v>
          </cell>
          <cell r="B65" t="str">
            <v>шт</v>
          </cell>
          <cell r="C65">
            <v>183</v>
          </cell>
          <cell r="D65">
            <v>0</v>
          </cell>
          <cell r="E65">
            <v>94</v>
          </cell>
          <cell r="F65">
            <v>87</v>
          </cell>
          <cell r="H65">
            <v>0.33</v>
          </cell>
          <cell r="I65">
            <v>45</v>
          </cell>
          <cell r="J65">
            <v>91</v>
          </cell>
          <cell r="K65">
            <v>3</v>
          </cell>
          <cell r="N65">
            <v>100</v>
          </cell>
          <cell r="O65">
            <v>18.8</v>
          </cell>
          <cell r="P65">
            <v>9.9468085106382969</v>
          </cell>
          <cell r="Q65">
            <v>4.6276595744680851</v>
          </cell>
          <cell r="S65">
            <v>0</v>
          </cell>
          <cell r="T65">
            <v>39</v>
          </cell>
        </row>
        <row r="66">
          <cell r="A66" t="str">
            <v>6666 БОЯNСКАЯ Папа может п/к в/у 0,28кг 8шт  ОСТАНКИНО</v>
          </cell>
          <cell r="B66" t="str">
            <v>шт</v>
          </cell>
          <cell r="C66">
            <v>838</v>
          </cell>
          <cell r="D66">
            <v>176</v>
          </cell>
          <cell r="E66">
            <v>856</v>
          </cell>
          <cell r="F66">
            <v>158</v>
          </cell>
          <cell r="H66">
            <v>0.28000000000000003</v>
          </cell>
          <cell r="I66">
            <v>45</v>
          </cell>
          <cell r="J66">
            <v>852</v>
          </cell>
          <cell r="K66">
            <v>4</v>
          </cell>
          <cell r="L66">
            <v>800</v>
          </cell>
          <cell r="M66">
            <v>700</v>
          </cell>
          <cell r="N66">
            <v>400</v>
          </cell>
          <cell r="O66">
            <v>155.19999999999999</v>
          </cell>
          <cell r="P66">
            <v>13.260309278350517</v>
          </cell>
          <cell r="Q66">
            <v>1.0180412371134022</v>
          </cell>
          <cell r="R66">
            <v>80</v>
          </cell>
          <cell r="S66">
            <v>97.2</v>
          </cell>
          <cell r="T66">
            <v>146.19999999999999</v>
          </cell>
        </row>
        <row r="67">
          <cell r="A67" t="str">
            <v>6669 ВЕНСКАЯ САЛЯМИ п/к в/у 0,28кг 8шт  ОСТАНКИНО</v>
          </cell>
          <cell r="B67" t="str">
            <v>шт</v>
          </cell>
          <cell r="C67">
            <v>425</v>
          </cell>
          <cell r="D67">
            <v>80</v>
          </cell>
          <cell r="E67">
            <v>488</v>
          </cell>
          <cell r="F67">
            <v>0</v>
          </cell>
          <cell r="H67">
            <v>0.28000000000000003</v>
          </cell>
          <cell r="I67">
            <v>45</v>
          </cell>
          <cell r="J67">
            <v>536</v>
          </cell>
          <cell r="K67">
            <v>-48</v>
          </cell>
          <cell r="L67">
            <v>700</v>
          </cell>
          <cell r="M67">
            <v>800</v>
          </cell>
          <cell r="O67">
            <v>36.799999999999997</v>
          </cell>
          <cell r="P67">
            <v>40.760869565217398</v>
          </cell>
          <cell r="Q67">
            <v>0</v>
          </cell>
          <cell r="R67">
            <v>304</v>
          </cell>
          <cell r="S67">
            <v>101.6</v>
          </cell>
          <cell r="T67">
            <v>106.2</v>
          </cell>
        </row>
        <row r="68">
          <cell r="A68" t="str">
            <v>6683 СЕРВЕЛАТ ЗЕРНИСТЫЙ ПМ в/к в/у 0,35кг  ОСТАНКИНО</v>
          </cell>
          <cell r="B68" t="str">
            <v>шт</v>
          </cell>
          <cell r="C68">
            <v>360</v>
          </cell>
          <cell r="D68">
            <v>696</v>
          </cell>
          <cell r="E68">
            <v>594</v>
          </cell>
          <cell r="F68">
            <v>459</v>
          </cell>
          <cell r="H68">
            <v>0.35</v>
          </cell>
          <cell r="I68">
            <v>45</v>
          </cell>
          <cell r="J68">
            <v>593</v>
          </cell>
          <cell r="K68">
            <v>1</v>
          </cell>
          <cell r="L68">
            <v>600</v>
          </cell>
          <cell r="M68">
            <v>600</v>
          </cell>
          <cell r="O68">
            <v>86.8</v>
          </cell>
          <cell r="P68">
            <v>19.112903225806452</v>
          </cell>
          <cell r="Q68">
            <v>5.2880184331797233</v>
          </cell>
          <cell r="R68">
            <v>160</v>
          </cell>
          <cell r="S68">
            <v>137.80000000000001</v>
          </cell>
          <cell r="T68">
            <v>123.6</v>
          </cell>
        </row>
        <row r="69">
          <cell r="A69" t="str">
            <v>6684 СЕРВЕЛАТ КАРЕЛЬСКИЙ ПМ в/к в/у 0,28кг  ОСТАНКИНО</v>
          </cell>
          <cell r="B69" t="str">
            <v>шт</v>
          </cell>
          <cell r="C69">
            <v>0</v>
          </cell>
          <cell r="D69">
            <v>1360</v>
          </cell>
          <cell r="E69">
            <v>425</v>
          </cell>
          <cell r="F69">
            <v>935</v>
          </cell>
          <cell r="H69">
            <v>0.28000000000000003</v>
          </cell>
          <cell r="I69">
            <v>45</v>
          </cell>
          <cell r="J69">
            <v>407</v>
          </cell>
          <cell r="K69">
            <v>18</v>
          </cell>
          <cell r="M69">
            <v>150</v>
          </cell>
          <cell r="O69">
            <v>61</v>
          </cell>
          <cell r="P69">
            <v>17.78688524590164</v>
          </cell>
          <cell r="Q69">
            <v>15.327868852459016</v>
          </cell>
          <cell r="R69">
            <v>120</v>
          </cell>
          <cell r="S69">
            <v>146.19999999999999</v>
          </cell>
          <cell r="T69">
            <v>57.2</v>
          </cell>
        </row>
        <row r="70">
          <cell r="A70" t="str">
            <v>6689 СЕРВЕЛАТ ОХОТНИЧИЙ ПМ в/к в/у 0,35кг 8шт  ОСТАНКИНО</v>
          </cell>
          <cell r="B70" t="str">
            <v>шт</v>
          </cell>
          <cell r="C70">
            <v>854</v>
          </cell>
          <cell r="D70">
            <v>528</v>
          </cell>
          <cell r="E70">
            <v>663</v>
          </cell>
          <cell r="F70">
            <v>708</v>
          </cell>
          <cell r="H70">
            <v>0.35</v>
          </cell>
          <cell r="I70">
            <v>45</v>
          </cell>
          <cell r="J70">
            <v>655</v>
          </cell>
          <cell r="K70">
            <v>8</v>
          </cell>
          <cell r="L70">
            <v>500</v>
          </cell>
          <cell r="M70">
            <v>500</v>
          </cell>
          <cell r="N70">
            <v>200</v>
          </cell>
          <cell r="O70">
            <v>132.6</v>
          </cell>
          <cell r="P70">
            <v>14.389140271493213</v>
          </cell>
          <cell r="Q70">
            <v>5.3393665158371046</v>
          </cell>
          <cell r="S70">
            <v>156.0308</v>
          </cell>
          <cell r="T70">
            <v>116.2</v>
          </cell>
        </row>
        <row r="71">
          <cell r="A71" t="str">
            <v>6692 СЕРВЕЛАТ ПРИМА в/к в/у 0.28кг 8шт.  ОСТАНКИНО</v>
          </cell>
          <cell r="B71" t="str">
            <v>шт</v>
          </cell>
          <cell r="C71">
            <v>62</v>
          </cell>
          <cell r="D71">
            <v>304</v>
          </cell>
          <cell r="E71">
            <v>336</v>
          </cell>
          <cell r="F71">
            <v>29</v>
          </cell>
          <cell r="H71">
            <v>0.28000000000000003</v>
          </cell>
          <cell r="I71">
            <v>45</v>
          </cell>
          <cell r="J71">
            <v>392</v>
          </cell>
          <cell r="K71">
            <v>-56</v>
          </cell>
          <cell r="L71">
            <v>400</v>
          </cell>
          <cell r="M71">
            <v>400</v>
          </cell>
          <cell r="N71">
            <v>100</v>
          </cell>
          <cell r="O71">
            <v>67.2</v>
          </cell>
          <cell r="P71">
            <v>13.824404761904761</v>
          </cell>
          <cell r="Q71">
            <v>0.43154761904761901</v>
          </cell>
          <cell r="S71">
            <v>37.799999999999997</v>
          </cell>
          <cell r="T71">
            <v>17.399999999999999</v>
          </cell>
        </row>
        <row r="72">
          <cell r="A72" t="str">
            <v>6697 СЕРВЕЛАТ ФИНСКИЙ ПМ в/к в/у 0,35кг 8шт  ОСТАНКИНО</v>
          </cell>
          <cell r="B72" t="str">
            <v>шт</v>
          </cell>
          <cell r="C72">
            <v>472</v>
          </cell>
          <cell r="D72">
            <v>760</v>
          </cell>
          <cell r="E72">
            <v>895</v>
          </cell>
          <cell r="F72">
            <v>337</v>
          </cell>
          <cell r="H72">
            <v>0.35</v>
          </cell>
          <cell r="I72">
            <v>45</v>
          </cell>
          <cell r="J72">
            <v>887</v>
          </cell>
          <cell r="K72">
            <v>8</v>
          </cell>
          <cell r="L72">
            <v>800</v>
          </cell>
          <cell r="M72">
            <v>700</v>
          </cell>
          <cell r="N72">
            <v>150</v>
          </cell>
          <cell r="O72">
            <v>147</v>
          </cell>
          <cell r="P72">
            <v>13.517006802721088</v>
          </cell>
          <cell r="Q72">
            <v>2.2925170068027212</v>
          </cell>
          <cell r="R72">
            <v>160</v>
          </cell>
          <cell r="S72">
            <v>145.50200000000001</v>
          </cell>
          <cell r="T72">
            <v>147.4</v>
          </cell>
        </row>
        <row r="73">
          <cell r="A73" t="str">
            <v>6701 СЕРВЕЛАТ ШВАРЦЕР ПМ в/к в/у 0.28кг 8шт.  ОСТАНКИНО</v>
          </cell>
          <cell r="B73" t="str">
            <v>шт</v>
          </cell>
          <cell r="C73">
            <v>0</v>
          </cell>
          <cell r="D73">
            <v>80</v>
          </cell>
          <cell r="E73">
            <v>80</v>
          </cell>
          <cell r="F73">
            <v>0</v>
          </cell>
          <cell r="H73">
            <v>0.28000000000000003</v>
          </cell>
          <cell r="I73">
            <v>45</v>
          </cell>
          <cell r="J73">
            <v>80</v>
          </cell>
          <cell r="K73">
            <v>0</v>
          </cell>
          <cell r="L73">
            <v>100</v>
          </cell>
          <cell r="O73">
            <v>0</v>
          </cell>
          <cell r="P73" t="e">
            <v>#DIV/0!</v>
          </cell>
          <cell r="Q73" t="e">
            <v>#DIV/0!</v>
          </cell>
          <cell r="R73">
            <v>80</v>
          </cell>
          <cell r="S73">
            <v>0</v>
          </cell>
          <cell r="T73">
            <v>0</v>
          </cell>
        </row>
        <row r="74">
          <cell r="A74" t="str">
            <v>6720 СОЧНЫЕ ПМ сос п/о мгс 0,45кг 10шт  Останкино</v>
          </cell>
          <cell r="B74" t="str">
            <v>шт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0.45</v>
          </cell>
          <cell r="I74">
            <v>45</v>
          </cell>
          <cell r="J74">
            <v>0</v>
          </cell>
          <cell r="K74">
            <v>0</v>
          </cell>
          <cell r="O74">
            <v>0</v>
          </cell>
          <cell r="P74" t="e">
            <v>#DIV/0!</v>
          </cell>
          <cell r="Q74" t="e">
            <v>#DIV/0!</v>
          </cell>
          <cell r="S74">
            <v>0</v>
          </cell>
          <cell r="T74">
            <v>0</v>
          </cell>
        </row>
        <row r="75">
          <cell r="A75" t="str">
            <v>6722 СОЧНЫЕ ПМ сос п/о мгс 0,41кг 10шт  ОСТАНКИНО</v>
          </cell>
          <cell r="B75" t="str">
            <v>шт</v>
          </cell>
          <cell r="C75">
            <v>154</v>
          </cell>
          <cell r="D75">
            <v>250</v>
          </cell>
          <cell r="E75">
            <v>404</v>
          </cell>
          <cell r="F75">
            <v>0</v>
          </cell>
          <cell r="G75" t="str">
            <v>акция</v>
          </cell>
          <cell r="H75">
            <v>0.41</v>
          </cell>
          <cell r="I75">
            <v>45</v>
          </cell>
          <cell r="J75">
            <v>585</v>
          </cell>
          <cell r="K75">
            <v>-181</v>
          </cell>
          <cell r="L75">
            <v>400</v>
          </cell>
          <cell r="M75">
            <v>250</v>
          </cell>
          <cell r="N75">
            <v>500</v>
          </cell>
          <cell r="O75">
            <v>80.8</v>
          </cell>
          <cell r="P75">
            <v>14.232673267326733</v>
          </cell>
          <cell r="Q75">
            <v>0</v>
          </cell>
          <cell r="S75">
            <v>52.8</v>
          </cell>
          <cell r="T75">
            <v>60.6</v>
          </cell>
        </row>
        <row r="76">
          <cell r="A76" t="str">
            <v>6751 СЛИВОЧНЫЕ СН сос п/о мгс 0,41 кг 10шт.  Останкино</v>
          </cell>
          <cell r="B76" t="str">
            <v>шт</v>
          </cell>
          <cell r="C76">
            <v>183</v>
          </cell>
          <cell r="D76">
            <v>0</v>
          </cell>
          <cell r="E76">
            <v>183</v>
          </cell>
          <cell r="F76">
            <v>0</v>
          </cell>
          <cell r="H76">
            <v>0.41</v>
          </cell>
          <cell r="I76">
            <v>45</v>
          </cell>
          <cell r="J76">
            <v>207</v>
          </cell>
          <cell r="K76">
            <v>-24</v>
          </cell>
          <cell r="P76" t="e">
            <v>#DIV/0!</v>
          </cell>
        </row>
        <row r="77">
          <cell r="A77" t="str">
            <v>БОНУС_6087 СОЧНЫЕ ПМ сос п/о мгс 0,45кг 10шт.  ОСТАНКИНО</v>
          </cell>
          <cell r="B77" t="str">
            <v>шт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H77">
            <v>0.45</v>
          </cell>
          <cell r="I77">
            <v>45</v>
          </cell>
          <cell r="J77">
            <v>22</v>
          </cell>
          <cell r="K77">
            <v>-22</v>
          </cell>
          <cell r="O77">
            <v>0</v>
          </cell>
          <cell r="P77" t="e">
            <v>#DIV/0!</v>
          </cell>
          <cell r="Q77" t="e">
            <v>#DIV/0!</v>
          </cell>
          <cell r="S77">
            <v>1.2</v>
          </cell>
          <cell r="T77">
            <v>0</v>
          </cell>
        </row>
        <row r="78">
          <cell r="A78" t="str">
            <v>6751 СЛИВОЧНЫЕ СН сос п/о мгс 0,41 кг 10шт.  Останкино</v>
          </cell>
          <cell r="B78" t="str">
            <v>шт</v>
          </cell>
          <cell r="C78">
            <v>183</v>
          </cell>
          <cell r="D78">
            <v>0</v>
          </cell>
          <cell r="E78">
            <v>183</v>
          </cell>
          <cell r="F78">
            <v>0</v>
          </cell>
          <cell r="H78">
            <v>0.41</v>
          </cell>
          <cell r="I78">
            <v>45</v>
          </cell>
          <cell r="J78">
            <v>207</v>
          </cell>
          <cell r="K78">
            <v>-24</v>
          </cell>
          <cell r="L78">
            <v>60</v>
          </cell>
          <cell r="M78">
            <v>100</v>
          </cell>
          <cell r="N78">
            <v>350</v>
          </cell>
          <cell r="O78">
            <v>36.6</v>
          </cell>
          <cell r="P78">
            <v>13.934426229508196</v>
          </cell>
          <cell r="Q78">
            <v>0</v>
          </cell>
          <cell r="S78">
            <v>19.8</v>
          </cell>
          <cell r="T78">
            <v>36.6</v>
          </cell>
        </row>
        <row r="79">
          <cell r="A79" t="str">
            <v>3248 ДОКТОРСКАЯ ТРАДИЦ. вар п/о ОСТАНКИНО</v>
          </cell>
          <cell r="B79" t="str">
            <v>кг</v>
          </cell>
          <cell r="C79">
            <v>66.3</v>
          </cell>
          <cell r="D79">
            <v>0</v>
          </cell>
          <cell r="E79">
            <v>29.596</v>
          </cell>
          <cell r="F79">
            <v>36.700000000000003</v>
          </cell>
          <cell r="H79">
            <v>1</v>
          </cell>
          <cell r="I79">
            <v>60</v>
          </cell>
          <cell r="J79">
            <v>31.3</v>
          </cell>
          <cell r="K79">
            <v>-1.7040000000000006</v>
          </cell>
          <cell r="N79">
            <v>45</v>
          </cell>
          <cell r="O79">
            <v>5.9192</v>
          </cell>
          <cell r="P79">
            <v>13.80254088390323</v>
          </cell>
          <cell r="Q79">
            <v>6.2001621840789296</v>
          </cell>
          <cell r="S79">
            <v>5.9352</v>
          </cell>
          <cell r="T79">
            <v>4.3360000000000003</v>
          </cell>
        </row>
        <row r="80">
          <cell r="A80" t="str">
            <v>6467 БАЛЫКОВАЯ Коровино п/к в/у  ОСТАНКИНО</v>
          </cell>
          <cell r="B80" t="str">
            <v>кг</v>
          </cell>
          <cell r="C80">
            <v>4.5999999999999999E-2</v>
          </cell>
          <cell r="D80">
            <v>0</v>
          </cell>
          <cell r="E80">
            <v>0</v>
          </cell>
          <cell r="F80">
            <v>0</v>
          </cell>
          <cell r="H80">
            <v>1</v>
          </cell>
          <cell r="I80">
            <v>60</v>
          </cell>
          <cell r="J80">
            <v>22</v>
          </cell>
          <cell r="K80">
            <v>-22</v>
          </cell>
          <cell r="L80">
            <v>100</v>
          </cell>
          <cell r="M80">
            <v>150</v>
          </cell>
          <cell r="O80">
            <v>0</v>
          </cell>
          <cell r="P80" t="e">
            <v>#DIV/0!</v>
          </cell>
          <cell r="Q80" t="e">
            <v>#DIV/0!</v>
          </cell>
          <cell r="S80">
            <v>62.466600000000007</v>
          </cell>
          <cell r="T80">
            <v>24.7544</v>
          </cell>
        </row>
        <row r="81">
          <cell r="A81" t="str">
            <v>6755 ВЕТЧ.ЛЮБИТЕЛЬСКАЯ п/о 0,4кг 10шт.  Останкино</v>
          </cell>
          <cell r="B81" t="str">
            <v>шт</v>
          </cell>
          <cell r="C81">
            <v>0</v>
          </cell>
          <cell r="D81">
            <v>2</v>
          </cell>
          <cell r="E81">
            <v>2</v>
          </cell>
          <cell r="F81">
            <v>0</v>
          </cell>
          <cell r="H81">
            <v>0.4</v>
          </cell>
          <cell r="I81">
            <v>60</v>
          </cell>
          <cell r="J81">
            <v>2</v>
          </cell>
          <cell r="K81">
            <v>0</v>
          </cell>
          <cell r="O81">
            <v>0.4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</row>
        <row r="82">
          <cell r="A82" t="str">
            <v>5997 ОСОБАЯ Коровино вар п/о  ОСТАНКИНО</v>
          </cell>
          <cell r="B82" t="str">
            <v>кг</v>
          </cell>
          <cell r="C82">
            <v>119.1</v>
          </cell>
          <cell r="D82">
            <v>0</v>
          </cell>
          <cell r="E82">
            <v>88.183999999999997</v>
          </cell>
          <cell r="F82">
            <v>25.664000000000001</v>
          </cell>
          <cell r="H82">
            <v>1</v>
          </cell>
          <cell r="I82">
            <v>60</v>
          </cell>
          <cell r="J82">
            <v>80.400000000000006</v>
          </cell>
          <cell r="K82">
            <v>7.7839999999999918</v>
          </cell>
          <cell r="N82">
            <v>200</v>
          </cell>
          <cell r="O82">
            <v>17.636800000000001</v>
          </cell>
          <cell r="P82">
            <v>12.795064864374488</v>
          </cell>
          <cell r="Q82">
            <v>1.4551392542864918</v>
          </cell>
          <cell r="S82">
            <v>9.9345999999999997</v>
          </cell>
          <cell r="T82">
            <v>5.9939999999999998</v>
          </cell>
        </row>
        <row r="83">
          <cell r="A83" t="str">
            <v>6716 ОСОБАЯ Коровино ( в сетке) 0,5кг 8шт  Останкино</v>
          </cell>
          <cell r="B83" t="str">
            <v>шт</v>
          </cell>
          <cell r="C83">
            <v>54</v>
          </cell>
          <cell r="D83">
            <v>0</v>
          </cell>
          <cell r="E83">
            <v>50</v>
          </cell>
          <cell r="F83">
            <v>0</v>
          </cell>
          <cell r="H83">
            <v>0.5</v>
          </cell>
          <cell r="I83">
            <v>45</v>
          </cell>
          <cell r="J83">
            <v>64</v>
          </cell>
          <cell r="K83">
            <v>-14</v>
          </cell>
          <cell r="L83">
            <v>60</v>
          </cell>
          <cell r="M83">
            <v>50</v>
          </cell>
          <cell r="N83">
            <v>20</v>
          </cell>
          <cell r="O83">
            <v>10</v>
          </cell>
          <cell r="P83">
            <v>13</v>
          </cell>
          <cell r="Q83">
            <v>0</v>
          </cell>
          <cell r="S83">
            <v>9.1999999999999993</v>
          </cell>
          <cell r="T83">
            <v>39</v>
          </cell>
        </row>
        <row r="84">
          <cell r="A84" t="str">
            <v>6734 ОСОБАЯ СО ШПИКОМ Коровино(в сетке) 0,5кг  Останкино</v>
          </cell>
          <cell r="B84" t="str">
            <v>шт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H84">
            <v>0.5</v>
          </cell>
          <cell r="I84">
            <v>45</v>
          </cell>
          <cell r="J84">
            <v>0</v>
          </cell>
          <cell r="K84">
            <v>0</v>
          </cell>
          <cell r="L84">
            <v>80</v>
          </cell>
          <cell r="M84">
            <v>60</v>
          </cell>
          <cell r="O84">
            <v>0</v>
          </cell>
          <cell r="P84" t="e">
            <v>#DIV/0!</v>
          </cell>
          <cell r="Q84" t="e">
            <v>#DIV/0!</v>
          </cell>
          <cell r="S84">
            <v>14.8</v>
          </cell>
          <cell r="T84">
            <v>11.6</v>
          </cell>
        </row>
        <row r="85">
          <cell r="A85" t="str">
            <v>6223 БАЛЫК И ШЕЙКА с/в с/н мгс 1/90
10шт.</v>
          </cell>
        </row>
        <row r="86">
          <cell r="A86" t="str">
            <v>6233 БУЖЕНИНА ЗАПЕЧЕННАЯ с/н в/у
1/100 10шт.</v>
          </cell>
        </row>
        <row r="87">
          <cell r="A87" t="str">
            <v>6222ИТАЛЬЯНСКОЕ АССОРТИ с/в с/н
мгс 1/90</v>
          </cell>
        </row>
        <row r="88">
          <cell r="A88" t="str">
            <v>6221 НЕАПОЛИТАНСКИЙ ДУЭТ с/к с/н
мгс 1/90</v>
          </cell>
        </row>
        <row r="89">
          <cell r="A89" t="str">
            <v>6144 МОЛОЧНЫЕ ТРАДИЦ. сос п/о
в/у 1/360 (1+1)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00"/>
  <sheetViews>
    <sheetView tabSelected="1" zoomScale="85" workbookViewId="0">
      <pane ySplit="5" topLeftCell="A6" activePane="bottomLeft" state="frozen"/>
      <selection pane="bottomLeft" activeCell="R8" sqref="R8"/>
    </sheetView>
  </sheetViews>
  <sheetFormatPr defaultRowHeight="15" x14ac:dyDescent="0.25"/>
  <cols>
    <col min="1" max="1" width="60" customWidth="1"/>
    <col min="2" max="2" width="4.28515625" customWidth="1"/>
    <col min="3" max="6" width="6.7109375" customWidth="1"/>
    <col min="7" max="7" width="5" style="9" customWidth="1"/>
    <col min="8" max="8" width="5" customWidth="1"/>
    <col min="9" max="9" width="10" customWidth="1"/>
    <col min="10" max="17" width="6.42578125" customWidth="1"/>
    <col min="18" max="18" width="22.140625" customWidth="1"/>
    <col min="19" max="20" width="5.42578125" customWidth="1"/>
    <col min="21" max="23" width="8.42578125" customWidth="1"/>
    <col min="24" max="24" width="22.5703125" customWidth="1"/>
    <col min="25" max="56" width="8" customWidth="1"/>
  </cols>
  <sheetData>
    <row r="1" spans="1:56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1" t="s">
        <v>89</v>
      </c>
      <c r="O3" s="2" t="s">
        <v>13</v>
      </c>
      <c r="P3" s="3" t="s">
        <v>14</v>
      </c>
      <c r="Q3" s="10" t="s">
        <v>15</v>
      </c>
      <c r="R3" s="10" t="s">
        <v>16</v>
      </c>
      <c r="S3" s="2" t="s">
        <v>17</v>
      </c>
      <c r="T3" s="2" t="s">
        <v>18</v>
      </c>
      <c r="U3" s="11" t="s">
        <v>88</v>
      </c>
      <c r="V3" s="11" t="s">
        <v>88</v>
      </c>
      <c r="W3" s="11" t="s">
        <v>88</v>
      </c>
      <c r="X3" s="2" t="s">
        <v>19</v>
      </c>
      <c r="Y3" s="2" t="s">
        <v>20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2" t="s">
        <v>90</v>
      </c>
      <c r="O4" s="1" t="s">
        <v>21</v>
      </c>
      <c r="P4" s="1"/>
      <c r="Q4" s="1"/>
      <c r="R4" s="1"/>
      <c r="S4" s="1"/>
      <c r="T4" s="1"/>
      <c r="U4" s="12" t="s">
        <v>91</v>
      </c>
      <c r="V4" s="12" t="s">
        <v>92</v>
      </c>
      <c r="W4" s="12" t="s">
        <v>93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/>
      <c r="B5" s="1"/>
      <c r="C5" s="1"/>
      <c r="D5" s="1"/>
      <c r="E5" s="4">
        <f>SUM(E6:E500)</f>
        <v>16697.767</v>
      </c>
      <c r="F5" s="4">
        <f>SUM(F6:F500)</f>
        <v>31128.298000000003</v>
      </c>
      <c r="G5" s="7"/>
      <c r="H5" s="1"/>
      <c r="I5" s="1"/>
      <c r="J5" s="4">
        <f t="shared" ref="J5:Q5" si="0">SUM(J6:J500)</f>
        <v>16471.995999999999</v>
      </c>
      <c r="K5" s="4">
        <f t="shared" si="0"/>
        <v>225.77099999999987</v>
      </c>
      <c r="L5" s="4">
        <f t="shared" si="0"/>
        <v>13816.785</v>
      </c>
      <c r="M5" s="4">
        <f t="shared" si="0"/>
        <v>2880.9819999999995</v>
      </c>
      <c r="N5" s="4">
        <f t="shared" si="0"/>
        <v>7385</v>
      </c>
      <c r="O5" s="4">
        <f t="shared" si="0"/>
        <v>2763.3569999999995</v>
      </c>
      <c r="P5" s="4">
        <f t="shared" si="0"/>
        <v>6233.4016000000001</v>
      </c>
      <c r="Q5" s="4">
        <f t="shared" si="0"/>
        <v>0</v>
      </c>
      <c r="R5" s="1"/>
      <c r="S5" s="1"/>
      <c r="T5" s="1"/>
      <c r="U5" s="4">
        <f t="shared" ref="U5:W5" si="1">SUM(U6:U500)</f>
        <v>3021.7268000000004</v>
      </c>
      <c r="V5" s="4">
        <f t="shared" si="1"/>
        <v>3685.4354000000003</v>
      </c>
      <c r="W5" s="4">
        <f t="shared" si="1"/>
        <v>2859.6731999999993</v>
      </c>
      <c r="X5" s="1"/>
      <c r="Y5" s="4">
        <f>SUM(Y6:Y500)</f>
        <v>2585.5956000000001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6" t="s">
        <v>22</v>
      </c>
      <c r="B6" s="1" t="s">
        <v>23</v>
      </c>
      <c r="C6" s="1">
        <v>29</v>
      </c>
      <c r="D6" s="1">
        <v>416</v>
      </c>
      <c r="E6" s="1">
        <v>163</v>
      </c>
      <c r="F6" s="1">
        <v>253</v>
      </c>
      <c r="G6" s="7">
        <f>VLOOKUP(A6,[1]TDSheet!$A:$H,8,0)</f>
        <v>0.4</v>
      </c>
      <c r="H6" s="1">
        <f>VLOOKUP(A6,[1]TDSheet!$A:$I,9,0)</f>
        <v>60</v>
      </c>
      <c r="I6" s="1"/>
      <c r="J6" s="1">
        <v>155.6</v>
      </c>
      <c r="K6" s="1">
        <f t="shared" ref="K6:K37" si="2">E6-J6</f>
        <v>7.4000000000000057</v>
      </c>
      <c r="L6" s="1">
        <f>E6-M6</f>
        <v>163</v>
      </c>
      <c r="M6" s="1"/>
      <c r="N6" s="1">
        <f>VLOOKUP(A6,[1]TDSheet!$A:$N,14,0)</f>
        <v>200</v>
      </c>
      <c r="O6" s="1">
        <f>L6/5</f>
        <v>32.6</v>
      </c>
      <c r="P6" s="5"/>
      <c r="Q6" s="5"/>
      <c r="R6" s="1"/>
      <c r="S6" s="1">
        <f>(F6+N6+P6)/O6</f>
        <v>13.895705521472392</v>
      </c>
      <c r="T6" s="1">
        <f>(F6+N6)/O6</f>
        <v>13.895705521472392</v>
      </c>
      <c r="U6" s="1">
        <f>VLOOKUP(A6,[1]TDSheet!$A:$O,15,0)</f>
        <v>45.2</v>
      </c>
      <c r="V6" s="1">
        <f>VLOOKUP(A6,[1]TDSheet!$A:$S,19,0)</f>
        <v>26.2</v>
      </c>
      <c r="W6" s="1">
        <f>VLOOKUP(A6,[1]TDSheet!$A:$T,20,0)</f>
        <v>32.4</v>
      </c>
      <c r="X6" s="1"/>
      <c r="Y6" s="1">
        <f>P6*G6</f>
        <v>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6" t="s">
        <v>24</v>
      </c>
      <c r="B7" s="1" t="s">
        <v>25</v>
      </c>
      <c r="C7" s="1">
        <v>36.700000000000003</v>
      </c>
      <c r="D7" s="1"/>
      <c r="E7" s="1">
        <v>22.91</v>
      </c>
      <c r="F7" s="1">
        <v>13.268000000000001</v>
      </c>
      <c r="G7" s="7">
        <f>VLOOKUP(A7,[1]TDSheet!$A:$H,8,0)</f>
        <v>1</v>
      </c>
      <c r="H7" s="1">
        <f>VLOOKUP(A7,[1]TDSheet!$A:$I,9,0)</f>
        <v>60</v>
      </c>
      <c r="I7" s="1"/>
      <c r="J7" s="1">
        <v>22.5</v>
      </c>
      <c r="K7" s="1">
        <f t="shared" si="2"/>
        <v>0.41000000000000014</v>
      </c>
      <c r="L7" s="1">
        <f t="shared" ref="L7:L69" si="3">E7-M7</f>
        <v>22.91</v>
      </c>
      <c r="M7" s="1"/>
      <c r="N7" s="1">
        <f>VLOOKUP(A7,[1]TDSheet!$A:$N,14,0)</f>
        <v>45</v>
      </c>
      <c r="O7" s="1">
        <f t="shared" ref="O7:O69" si="4">L7/5</f>
        <v>4.5819999999999999</v>
      </c>
      <c r="P7" s="5">
        <f t="shared" ref="P7:P66" si="5">14*O7-N7-F7</f>
        <v>5.8799999999999955</v>
      </c>
      <c r="Q7" s="5"/>
      <c r="R7" s="1"/>
      <c r="S7" s="1">
        <f t="shared" ref="S7:S69" si="6">(F7+N7+P7)/O7</f>
        <v>14</v>
      </c>
      <c r="T7" s="1">
        <f t="shared" ref="T7:T69" si="7">(F7+N7)/O7</f>
        <v>12.716717590571804</v>
      </c>
      <c r="U7" s="1">
        <f>VLOOKUP(A7,[1]TDSheet!$A:$O,15,0)</f>
        <v>5.9192</v>
      </c>
      <c r="V7" s="1">
        <f>VLOOKUP(A7,[1]TDSheet!$A:$S,19,0)</f>
        <v>5.9352</v>
      </c>
      <c r="W7" s="1">
        <f>VLOOKUP(A7,[1]TDSheet!$A:$T,20,0)</f>
        <v>4.3360000000000003</v>
      </c>
      <c r="X7" s="1"/>
      <c r="Y7" s="1">
        <f t="shared" ref="Y7:Y69" si="8">P7*G7</f>
        <v>5.8799999999999955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6" t="s">
        <v>26</v>
      </c>
      <c r="B8" s="1" t="s">
        <v>25</v>
      </c>
      <c r="C8" s="1">
        <v>151.9</v>
      </c>
      <c r="D8" s="1">
        <v>72.75</v>
      </c>
      <c r="E8" s="1">
        <v>38.991</v>
      </c>
      <c r="F8" s="1">
        <v>178.96700000000001</v>
      </c>
      <c r="G8" s="7">
        <f>VLOOKUP(A8,[1]TDSheet!$A:$H,8,0)</f>
        <v>1</v>
      </c>
      <c r="H8" s="1">
        <f>VLOOKUP(A8,[1]TDSheet!$A:$I,9,0)</f>
        <v>120</v>
      </c>
      <c r="I8" s="1"/>
      <c r="J8" s="1">
        <v>36.5</v>
      </c>
      <c r="K8" s="1">
        <f t="shared" si="2"/>
        <v>2.4909999999999997</v>
      </c>
      <c r="L8" s="1">
        <f t="shared" si="3"/>
        <v>38.991</v>
      </c>
      <c r="M8" s="1"/>
      <c r="N8" s="1"/>
      <c r="O8" s="1">
        <f t="shared" si="4"/>
        <v>7.7981999999999996</v>
      </c>
      <c r="P8" s="5"/>
      <c r="Q8" s="5"/>
      <c r="R8" s="1"/>
      <c r="S8" s="1">
        <f t="shared" si="6"/>
        <v>22.949783283321796</v>
      </c>
      <c r="T8" s="1">
        <f t="shared" si="7"/>
        <v>22.949783283321796</v>
      </c>
      <c r="U8" s="1">
        <f>VLOOKUP(A8,[1]TDSheet!$A:$O,15,0)</f>
        <v>8.7591999999999999</v>
      </c>
      <c r="V8" s="1">
        <f>VLOOKUP(A8,[1]TDSheet!$A:$S,19,0)</f>
        <v>11.6424</v>
      </c>
      <c r="W8" s="1">
        <f>VLOOKUP(A8,[1]TDSheet!$A:$T,20,0)</f>
        <v>11.2402</v>
      </c>
      <c r="X8" s="1"/>
      <c r="Y8" s="1">
        <f t="shared" si="8"/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6" t="s">
        <v>27</v>
      </c>
      <c r="B9" s="1" t="s">
        <v>25</v>
      </c>
      <c r="C9" s="1">
        <v>638.62400000000002</v>
      </c>
      <c r="D9" s="1">
        <v>55.993000000000002</v>
      </c>
      <c r="E9" s="1">
        <v>274.92899999999997</v>
      </c>
      <c r="F9" s="1">
        <v>323.08499999999998</v>
      </c>
      <c r="G9" s="7">
        <f>VLOOKUP(A9,[1]TDSheet!$A:$H,8,0)</f>
        <v>1</v>
      </c>
      <c r="H9" s="1">
        <f>VLOOKUP(A9,[1]TDSheet!$A:$I,9,0)</f>
        <v>45</v>
      </c>
      <c r="I9" s="1"/>
      <c r="J9" s="1">
        <v>275.39999999999998</v>
      </c>
      <c r="K9" s="1">
        <f t="shared" si="2"/>
        <v>-0.47100000000000364</v>
      </c>
      <c r="L9" s="1">
        <f t="shared" si="3"/>
        <v>274.92899999999997</v>
      </c>
      <c r="M9" s="1"/>
      <c r="N9" s="1">
        <f>VLOOKUP(A9,[1]TDSheet!$A:$N,14,0)</f>
        <v>600</v>
      </c>
      <c r="O9" s="1">
        <f t="shared" si="4"/>
        <v>54.985799999999998</v>
      </c>
      <c r="P9" s="5"/>
      <c r="Q9" s="5"/>
      <c r="R9" s="1"/>
      <c r="S9" s="1">
        <f t="shared" si="6"/>
        <v>16.787697914734352</v>
      </c>
      <c r="T9" s="1">
        <f t="shared" si="7"/>
        <v>16.787697914734352</v>
      </c>
      <c r="U9" s="1">
        <f>VLOOKUP(A9,[1]TDSheet!$A:$O,15,0)</f>
        <v>89.742999999999995</v>
      </c>
      <c r="V9" s="1">
        <f>VLOOKUP(A9,[1]TDSheet!$A:$S,19,0)</f>
        <v>94.063199999999995</v>
      </c>
      <c r="W9" s="1">
        <f>VLOOKUP(A9,[1]TDSheet!$A:$T,20,0)</f>
        <v>57.885599999999997</v>
      </c>
      <c r="X9" s="1"/>
      <c r="Y9" s="1">
        <f t="shared" si="8"/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6" t="s">
        <v>28</v>
      </c>
      <c r="B10" s="1" t="s">
        <v>25</v>
      </c>
      <c r="C10" s="1">
        <v>386.70400000000001</v>
      </c>
      <c r="D10" s="1">
        <v>1244.74</v>
      </c>
      <c r="E10" s="1">
        <v>493.94299999999998</v>
      </c>
      <c r="F10" s="1">
        <v>1049.018</v>
      </c>
      <c r="G10" s="7">
        <f>VLOOKUP(A10,[1]TDSheet!$A:$H,8,0)</f>
        <v>1</v>
      </c>
      <c r="H10" s="1">
        <f>VLOOKUP(A10,[1]TDSheet!$A:$I,9,0)</f>
        <v>45</v>
      </c>
      <c r="I10" s="1"/>
      <c r="J10" s="1">
        <v>478.637</v>
      </c>
      <c r="K10" s="1">
        <f t="shared" si="2"/>
        <v>15.305999999999983</v>
      </c>
      <c r="L10" s="1">
        <f t="shared" si="3"/>
        <v>343.80599999999998</v>
      </c>
      <c r="M10" s="1">
        <v>150.137</v>
      </c>
      <c r="N10" s="1"/>
      <c r="O10" s="1">
        <f t="shared" si="4"/>
        <v>68.761200000000002</v>
      </c>
      <c r="P10" s="5"/>
      <c r="Q10" s="5"/>
      <c r="R10" s="1"/>
      <c r="S10" s="1">
        <f t="shared" si="6"/>
        <v>15.2559583020657</v>
      </c>
      <c r="T10" s="1">
        <f t="shared" si="7"/>
        <v>15.2559583020657</v>
      </c>
      <c r="U10" s="1">
        <f>VLOOKUP(A10,[1]TDSheet!$A:$O,15,0)</f>
        <v>88.401600000000002</v>
      </c>
      <c r="V10" s="1">
        <f>VLOOKUP(A10,[1]TDSheet!$A:$S,19,0)</f>
        <v>112.68940000000001</v>
      </c>
      <c r="W10" s="1">
        <f>VLOOKUP(A10,[1]TDSheet!$A:$T,20,0)</f>
        <v>78.052199999999999</v>
      </c>
      <c r="X10" s="1"/>
      <c r="Y10" s="1">
        <f t="shared" si="8"/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6" t="s">
        <v>29</v>
      </c>
      <c r="B11" s="1" t="s">
        <v>25</v>
      </c>
      <c r="C11" s="1">
        <v>1601.49</v>
      </c>
      <c r="D11" s="1">
        <v>802.54700000000003</v>
      </c>
      <c r="E11" s="1">
        <v>603.38499999999999</v>
      </c>
      <c r="F11" s="1">
        <v>1674.3130000000001</v>
      </c>
      <c r="G11" s="7">
        <f>VLOOKUP(A11,[1]TDSheet!$A:$H,8,0)</f>
        <v>1</v>
      </c>
      <c r="H11" s="1">
        <f>VLOOKUP(A11,[1]TDSheet!$A:$I,9,0)</f>
        <v>60</v>
      </c>
      <c r="I11" s="1"/>
      <c r="J11" s="1">
        <v>619.61400000000003</v>
      </c>
      <c r="K11" s="1">
        <f t="shared" si="2"/>
        <v>-16.229000000000042</v>
      </c>
      <c r="L11" s="1">
        <f t="shared" si="3"/>
        <v>454.07100000000003</v>
      </c>
      <c r="M11" s="1">
        <v>149.31399999999999</v>
      </c>
      <c r="N11" s="1"/>
      <c r="O11" s="1">
        <f t="shared" si="4"/>
        <v>90.8142</v>
      </c>
      <c r="P11" s="5"/>
      <c r="Q11" s="5"/>
      <c r="R11" s="1"/>
      <c r="S11" s="1">
        <f t="shared" si="6"/>
        <v>18.436687214114095</v>
      </c>
      <c r="T11" s="1">
        <f t="shared" si="7"/>
        <v>18.436687214114095</v>
      </c>
      <c r="U11" s="1">
        <f>VLOOKUP(A11,[1]TDSheet!$A:$O,15,0)</f>
        <v>100.97819999999999</v>
      </c>
      <c r="V11" s="1">
        <f>VLOOKUP(A11,[1]TDSheet!$A:$S,19,0)</f>
        <v>143.9384</v>
      </c>
      <c r="W11" s="1">
        <f>VLOOKUP(A11,[1]TDSheet!$A:$T,20,0)</f>
        <v>111.80460000000001</v>
      </c>
      <c r="X11" s="1"/>
      <c r="Y11" s="1">
        <f t="shared" si="8"/>
        <v>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6" t="s">
        <v>30</v>
      </c>
      <c r="B12" s="1" t="s">
        <v>25</v>
      </c>
      <c r="C12" s="1">
        <v>133.4</v>
      </c>
      <c r="D12" s="1"/>
      <c r="E12" s="1">
        <v>36.152999999999999</v>
      </c>
      <c r="F12" s="1">
        <v>90.218999999999994</v>
      </c>
      <c r="G12" s="7">
        <f>VLOOKUP(A12,[1]TDSheet!$A:$H,8,0)</f>
        <v>1</v>
      </c>
      <c r="H12" s="1">
        <f>VLOOKUP(A12,[1]TDSheet!$A:$I,9,0)</f>
        <v>120</v>
      </c>
      <c r="I12" s="1"/>
      <c r="J12" s="1">
        <v>35.700000000000003</v>
      </c>
      <c r="K12" s="1">
        <f t="shared" si="2"/>
        <v>0.45299999999999585</v>
      </c>
      <c r="L12" s="1">
        <f t="shared" si="3"/>
        <v>36.152999999999999</v>
      </c>
      <c r="M12" s="1"/>
      <c r="N12" s="1"/>
      <c r="O12" s="1">
        <f t="shared" si="4"/>
        <v>7.2305999999999999</v>
      </c>
      <c r="P12" s="5">
        <f t="shared" si="5"/>
        <v>11.009399999999999</v>
      </c>
      <c r="Q12" s="5"/>
      <c r="R12" s="1"/>
      <c r="S12" s="1">
        <f t="shared" si="6"/>
        <v>14</v>
      </c>
      <c r="T12" s="1">
        <f t="shared" si="7"/>
        <v>12.477387768649903</v>
      </c>
      <c r="U12" s="1">
        <f>VLOOKUP(A12,[1]TDSheet!$A:$O,15,0)</f>
        <v>6.3542000000000005</v>
      </c>
      <c r="V12" s="1">
        <f>VLOOKUP(A12,[1]TDSheet!$A:$S,19,0)</f>
        <v>13.669599999999999</v>
      </c>
      <c r="W12" s="1">
        <f>VLOOKUP(A12,[1]TDSheet!$A:$T,20,0)</f>
        <v>10.508199999999999</v>
      </c>
      <c r="X12" s="1"/>
      <c r="Y12" s="1">
        <f t="shared" si="8"/>
        <v>11.009399999999999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6" t="s">
        <v>31</v>
      </c>
      <c r="B13" s="1" t="s">
        <v>25</v>
      </c>
      <c r="C13" s="1">
        <v>43.7</v>
      </c>
      <c r="D13" s="1"/>
      <c r="E13" s="1">
        <v>37.921999999999997</v>
      </c>
      <c r="F13" s="1"/>
      <c r="G13" s="7">
        <f>VLOOKUP(A13,[1]TDSheet!$A:$H,8,0)</f>
        <v>1</v>
      </c>
      <c r="H13" s="1">
        <f>VLOOKUP(A13,[1]TDSheet!$A:$I,9,0)</f>
        <v>60</v>
      </c>
      <c r="I13" s="1"/>
      <c r="J13" s="1">
        <v>49.7</v>
      </c>
      <c r="K13" s="1">
        <f t="shared" si="2"/>
        <v>-11.778000000000006</v>
      </c>
      <c r="L13" s="1">
        <f t="shared" si="3"/>
        <v>37.921999999999997</v>
      </c>
      <c r="M13" s="1"/>
      <c r="N13" s="1">
        <f>VLOOKUP(A13,[1]TDSheet!$A:$N,14,0)</f>
        <v>300</v>
      </c>
      <c r="O13" s="1">
        <f t="shared" si="4"/>
        <v>7.5843999999999996</v>
      </c>
      <c r="P13" s="5"/>
      <c r="Q13" s="5"/>
      <c r="R13" s="1"/>
      <c r="S13" s="1">
        <f t="shared" si="6"/>
        <v>39.554875797689995</v>
      </c>
      <c r="T13" s="1">
        <f t="shared" si="7"/>
        <v>39.554875797689995</v>
      </c>
      <c r="U13" s="1">
        <f>VLOOKUP(A13,[1]TDSheet!$A:$O,15,0)</f>
        <v>23.033799999999999</v>
      </c>
      <c r="V13" s="1">
        <f>VLOOKUP(A13,[1]TDSheet!$A:$S,19,0)</f>
        <v>26.455200000000001</v>
      </c>
      <c r="W13" s="1">
        <f>VLOOKUP(A13,[1]TDSheet!$A:$T,20,0)</f>
        <v>15.266</v>
      </c>
      <c r="X13" s="1"/>
      <c r="Y13" s="1">
        <f t="shared" si="8"/>
        <v>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6" t="s">
        <v>32</v>
      </c>
      <c r="B14" s="1" t="s">
        <v>25</v>
      </c>
      <c r="C14" s="1">
        <v>855.18399999999997</v>
      </c>
      <c r="D14" s="1">
        <v>639.48800000000006</v>
      </c>
      <c r="E14" s="1">
        <v>450.04599999999999</v>
      </c>
      <c r="F14" s="1">
        <v>967.48299999999995</v>
      </c>
      <c r="G14" s="7">
        <f>VLOOKUP(A14,[1]TDSheet!$A:$H,8,0)</f>
        <v>1</v>
      </c>
      <c r="H14" s="1">
        <f>VLOOKUP(A14,[1]TDSheet!$A:$I,9,0)</f>
        <v>60</v>
      </c>
      <c r="I14" s="1"/>
      <c r="J14" s="1">
        <v>456.86700000000002</v>
      </c>
      <c r="K14" s="1">
        <f t="shared" si="2"/>
        <v>-6.8210000000000264</v>
      </c>
      <c r="L14" s="1">
        <f t="shared" si="3"/>
        <v>320.57899999999995</v>
      </c>
      <c r="M14" s="1">
        <v>129.46700000000001</v>
      </c>
      <c r="N14" s="1"/>
      <c r="O14" s="1">
        <f t="shared" si="4"/>
        <v>64.115799999999993</v>
      </c>
      <c r="P14" s="5"/>
      <c r="Q14" s="5"/>
      <c r="R14" s="1"/>
      <c r="S14" s="1">
        <f t="shared" si="6"/>
        <v>15.089619095449173</v>
      </c>
      <c r="T14" s="1">
        <f t="shared" si="7"/>
        <v>15.089619095449173</v>
      </c>
      <c r="U14" s="1">
        <f>VLOOKUP(A14,[1]TDSheet!$A:$O,15,0)</f>
        <v>41.172000000000004</v>
      </c>
      <c r="V14" s="1">
        <f>VLOOKUP(A14,[1]TDSheet!$A:$S,19,0)</f>
        <v>100.7838</v>
      </c>
      <c r="W14" s="1">
        <f>VLOOKUP(A14,[1]TDSheet!$A:$T,20,0)</f>
        <v>83.135400000000004</v>
      </c>
      <c r="X14" s="1"/>
      <c r="Y14" s="1">
        <f t="shared" si="8"/>
        <v>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6" t="s">
        <v>33</v>
      </c>
      <c r="B15" s="1" t="s">
        <v>23</v>
      </c>
      <c r="C15" s="1">
        <v>919</v>
      </c>
      <c r="D15" s="1">
        <v>488</v>
      </c>
      <c r="E15" s="1">
        <v>477</v>
      </c>
      <c r="F15" s="1">
        <v>837</v>
      </c>
      <c r="G15" s="7">
        <f>VLOOKUP(A15,[1]TDSheet!$A:$H,8,0)</f>
        <v>0.25</v>
      </c>
      <c r="H15" s="1">
        <f>VLOOKUP(A15,[1]TDSheet!$A:$I,9,0)</f>
        <v>120</v>
      </c>
      <c r="I15" s="1"/>
      <c r="J15" s="1">
        <v>479</v>
      </c>
      <c r="K15" s="1">
        <f t="shared" si="2"/>
        <v>-2</v>
      </c>
      <c r="L15" s="1">
        <f t="shared" si="3"/>
        <v>237</v>
      </c>
      <c r="M15" s="1">
        <v>240</v>
      </c>
      <c r="N15" s="1"/>
      <c r="O15" s="1">
        <f t="shared" si="4"/>
        <v>47.4</v>
      </c>
      <c r="P15" s="5"/>
      <c r="Q15" s="5"/>
      <c r="R15" s="1"/>
      <c r="S15" s="1">
        <f t="shared" si="6"/>
        <v>17.658227848101266</v>
      </c>
      <c r="T15" s="1">
        <f t="shared" si="7"/>
        <v>17.658227848101266</v>
      </c>
      <c r="U15" s="1">
        <f>VLOOKUP(A15,[1]TDSheet!$A:$O,15,0)</f>
        <v>28.2</v>
      </c>
      <c r="V15" s="1">
        <f>VLOOKUP(A15,[1]TDSheet!$A:$S,19,0)</f>
        <v>102.6</v>
      </c>
      <c r="W15" s="1">
        <f>VLOOKUP(A15,[1]TDSheet!$A:$T,20,0)</f>
        <v>48.2</v>
      </c>
      <c r="X15" s="1"/>
      <c r="Y15" s="1">
        <f t="shared" si="8"/>
        <v>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6" t="s">
        <v>34</v>
      </c>
      <c r="B16" s="1" t="s">
        <v>23</v>
      </c>
      <c r="C16" s="1">
        <v>75</v>
      </c>
      <c r="D16" s="1">
        <v>640</v>
      </c>
      <c r="E16" s="1">
        <v>220</v>
      </c>
      <c r="F16" s="1">
        <v>485</v>
      </c>
      <c r="G16" s="7">
        <f>VLOOKUP(A16,[1]TDSheet!$A:$H,8,0)</f>
        <v>0.15</v>
      </c>
      <c r="H16" s="1">
        <f>VLOOKUP(A16,[1]TDSheet!$A:$I,9,0)</f>
        <v>60</v>
      </c>
      <c r="I16" s="1"/>
      <c r="J16" s="1">
        <v>222</v>
      </c>
      <c r="K16" s="1">
        <f t="shared" si="2"/>
        <v>-2</v>
      </c>
      <c r="L16" s="1">
        <f t="shared" si="3"/>
        <v>220</v>
      </c>
      <c r="M16" s="1"/>
      <c r="N16" s="1"/>
      <c r="O16" s="1">
        <f t="shared" si="4"/>
        <v>44</v>
      </c>
      <c r="P16" s="5">
        <f t="shared" si="5"/>
        <v>131</v>
      </c>
      <c r="Q16" s="5"/>
      <c r="R16" s="1"/>
      <c r="S16" s="1">
        <f t="shared" si="6"/>
        <v>14</v>
      </c>
      <c r="T16" s="1">
        <f t="shared" si="7"/>
        <v>11.022727272727273</v>
      </c>
      <c r="U16" s="1">
        <f>VLOOKUP(A16,[1]TDSheet!$A:$O,15,0)</f>
        <v>9.1999999999999993</v>
      </c>
      <c r="V16" s="1">
        <f>VLOOKUP(A16,[1]TDSheet!$A:$S,19,0)</f>
        <v>23.8</v>
      </c>
      <c r="W16" s="1">
        <f>VLOOKUP(A16,[1]TDSheet!$A:$T,20,0)</f>
        <v>25.2</v>
      </c>
      <c r="X16" s="1"/>
      <c r="Y16" s="1">
        <f t="shared" si="8"/>
        <v>19.649999999999999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6" t="s">
        <v>35</v>
      </c>
      <c r="B17" s="1" t="s">
        <v>23</v>
      </c>
      <c r="C17" s="1">
        <v>230</v>
      </c>
      <c r="D17" s="1">
        <v>176</v>
      </c>
      <c r="E17" s="1">
        <v>200</v>
      </c>
      <c r="F17" s="1">
        <v>202</v>
      </c>
      <c r="G17" s="7">
        <f>VLOOKUP(A17,[1]TDSheet!$A:$H,8,0)</f>
        <v>0.15</v>
      </c>
      <c r="H17" s="1">
        <f>VLOOKUP(A17,[1]TDSheet!$A:$I,9,0)</f>
        <v>60</v>
      </c>
      <c r="I17" s="1"/>
      <c r="J17" s="1">
        <v>201</v>
      </c>
      <c r="K17" s="1">
        <f t="shared" si="2"/>
        <v>-1</v>
      </c>
      <c r="L17" s="1">
        <f t="shared" si="3"/>
        <v>200</v>
      </c>
      <c r="M17" s="1"/>
      <c r="N17" s="1"/>
      <c r="O17" s="1">
        <f t="shared" si="4"/>
        <v>40</v>
      </c>
      <c r="P17" s="5">
        <f t="shared" si="5"/>
        <v>358</v>
      </c>
      <c r="Q17" s="5"/>
      <c r="R17" s="1"/>
      <c r="S17" s="1">
        <f t="shared" si="6"/>
        <v>14</v>
      </c>
      <c r="T17" s="1">
        <f t="shared" si="7"/>
        <v>5.05</v>
      </c>
      <c r="U17" s="1">
        <f>VLOOKUP(A17,[1]TDSheet!$A:$O,15,0)</f>
        <v>31.8</v>
      </c>
      <c r="V17" s="1">
        <f>VLOOKUP(A17,[1]TDSheet!$A:$S,19,0)</f>
        <v>40</v>
      </c>
      <c r="W17" s="1">
        <f>VLOOKUP(A17,[1]TDSheet!$A:$T,20,0)</f>
        <v>45.4</v>
      </c>
      <c r="X17" s="1"/>
      <c r="Y17" s="1">
        <f t="shared" si="8"/>
        <v>53.699999999999996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6" t="s">
        <v>36</v>
      </c>
      <c r="B18" s="1" t="s">
        <v>23</v>
      </c>
      <c r="C18" s="1">
        <v>122</v>
      </c>
      <c r="D18" s="1">
        <v>528</v>
      </c>
      <c r="E18" s="1">
        <v>183</v>
      </c>
      <c r="F18" s="1">
        <v>455</v>
      </c>
      <c r="G18" s="7">
        <f>VLOOKUP(A18,[1]TDSheet!$A:$H,8,0)</f>
        <v>0.15</v>
      </c>
      <c r="H18" s="1">
        <f>VLOOKUP(A18,[1]TDSheet!$A:$I,9,0)</f>
        <v>60</v>
      </c>
      <c r="I18" s="1"/>
      <c r="J18" s="1">
        <v>185</v>
      </c>
      <c r="K18" s="1">
        <f t="shared" si="2"/>
        <v>-2</v>
      </c>
      <c r="L18" s="1">
        <f t="shared" si="3"/>
        <v>183</v>
      </c>
      <c r="M18" s="1"/>
      <c r="N18" s="1"/>
      <c r="O18" s="1">
        <f t="shared" si="4"/>
        <v>36.6</v>
      </c>
      <c r="P18" s="5">
        <f t="shared" si="5"/>
        <v>57.399999999999977</v>
      </c>
      <c r="Q18" s="5"/>
      <c r="R18" s="1"/>
      <c r="S18" s="1">
        <f t="shared" si="6"/>
        <v>13.999999999999998</v>
      </c>
      <c r="T18" s="1">
        <f t="shared" si="7"/>
        <v>12.431693989071038</v>
      </c>
      <c r="U18" s="1">
        <f>VLOOKUP(A18,[1]TDSheet!$A:$O,15,0)</f>
        <v>33.799999999999997</v>
      </c>
      <c r="V18" s="1">
        <f>VLOOKUP(A18,[1]TDSheet!$A:$S,19,0)</f>
        <v>39.4</v>
      </c>
      <c r="W18" s="1">
        <f>VLOOKUP(A18,[1]TDSheet!$A:$T,20,0)</f>
        <v>41.8</v>
      </c>
      <c r="X18" s="1"/>
      <c r="Y18" s="1">
        <f t="shared" si="8"/>
        <v>8.6099999999999959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6" t="s">
        <v>37</v>
      </c>
      <c r="B19" s="1" t="s">
        <v>25</v>
      </c>
      <c r="C19" s="1">
        <v>56</v>
      </c>
      <c r="D19" s="1">
        <v>0.245</v>
      </c>
      <c r="E19" s="1">
        <v>18.718</v>
      </c>
      <c r="F19" s="1">
        <v>30.984000000000002</v>
      </c>
      <c r="G19" s="7">
        <f>VLOOKUP(A19,[1]TDSheet!$A:$H,8,0)</f>
        <v>1</v>
      </c>
      <c r="H19" s="1">
        <f>VLOOKUP(A19,[1]TDSheet!$A:$I,9,0)</f>
        <v>120</v>
      </c>
      <c r="I19" s="1"/>
      <c r="J19" s="1">
        <v>18.2</v>
      </c>
      <c r="K19" s="1">
        <f t="shared" si="2"/>
        <v>0.51800000000000068</v>
      </c>
      <c r="L19" s="1">
        <f t="shared" si="3"/>
        <v>18.718</v>
      </c>
      <c r="M19" s="1"/>
      <c r="N19" s="1"/>
      <c r="O19" s="1">
        <f t="shared" si="4"/>
        <v>3.7435999999999998</v>
      </c>
      <c r="P19" s="5">
        <f t="shared" si="5"/>
        <v>21.426399999999994</v>
      </c>
      <c r="Q19" s="5"/>
      <c r="R19" s="1"/>
      <c r="S19" s="1">
        <f t="shared" si="6"/>
        <v>14</v>
      </c>
      <c r="T19" s="1">
        <f t="shared" si="7"/>
        <v>8.2765252697937814</v>
      </c>
      <c r="U19" s="1">
        <f>VLOOKUP(A19,[1]TDSheet!$A:$O,15,0)</f>
        <v>4.3950000000000005</v>
      </c>
      <c r="V19" s="1">
        <f>VLOOKUP(A19,[1]TDSheet!$A:$S,19,0)</f>
        <v>7.5302000000000007</v>
      </c>
      <c r="W19" s="1">
        <f>VLOOKUP(A19,[1]TDSheet!$A:$T,20,0)</f>
        <v>2.9257999999999997</v>
      </c>
      <c r="X19" s="1"/>
      <c r="Y19" s="1">
        <f t="shared" si="8"/>
        <v>21.426399999999994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6" t="s">
        <v>38</v>
      </c>
      <c r="B20" s="1" t="s">
        <v>25</v>
      </c>
      <c r="C20" s="1">
        <v>287.47899999999998</v>
      </c>
      <c r="D20" s="1">
        <v>965.26099999999997</v>
      </c>
      <c r="E20" s="1">
        <v>412.18299999999999</v>
      </c>
      <c r="F20" s="1">
        <v>805.83299999999997</v>
      </c>
      <c r="G20" s="7">
        <f>VLOOKUP(A20,[1]TDSheet!$A:$H,8,0)</f>
        <v>1</v>
      </c>
      <c r="H20" s="1">
        <f>VLOOKUP(A20,[1]TDSheet!$A:$I,9,0)</f>
        <v>45</v>
      </c>
      <c r="I20" s="1" t="str">
        <f>VLOOKUP(A20,[1]TDSheet!$A:$G,7,0)</f>
        <v>акция</v>
      </c>
      <c r="J20" s="1">
        <v>387.08800000000002</v>
      </c>
      <c r="K20" s="1">
        <f t="shared" si="2"/>
        <v>25.09499999999997</v>
      </c>
      <c r="L20" s="1">
        <f t="shared" si="3"/>
        <v>258.495</v>
      </c>
      <c r="M20" s="1">
        <v>153.68799999999999</v>
      </c>
      <c r="N20" s="1"/>
      <c r="O20" s="1">
        <f t="shared" si="4"/>
        <v>51.698999999999998</v>
      </c>
      <c r="P20" s="5"/>
      <c r="Q20" s="5"/>
      <c r="R20" s="1"/>
      <c r="S20" s="1">
        <f t="shared" si="6"/>
        <v>15.587013288458191</v>
      </c>
      <c r="T20" s="1">
        <f t="shared" si="7"/>
        <v>15.587013288458191</v>
      </c>
      <c r="U20" s="1">
        <f>VLOOKUP(A20,[1]TDSheet!$A:$O,15,0)</f>
        <v>45.157200000000003</v>
      </c>
      <c r="V20" s="1">
        <f>VLOOKUP(A20,[1]TDSheet!$A:$S,19,0)</f>
        <v>67.055599999999998</v>
      </c>
      <c r="W20" s="1">
        <f>VLOOKUP(A20,[1]TDSheet!$A:$T,20,0)</f>
        <v>56.980600000000003</v>
      </c>
      <c r="X20" s="1"/>
      <c r="Y20" s="1">
        <f t="shared" si="8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6" t="s">
        <v>39</v>
      </c>
      <c r="B21" s="1" t="s">
        <v>25</v>
      </c>
      <c r="C21" s="1">
        <v>365.3</v>
      </c>
      <c r="D21" s="1">
        <v>307.755</v>
      </c>
      <c r="E21" s="1">
        <v>126.678</v>
      </c>
      <c r="F21" s="1">
        <v>521.86099999999999</v>
      </c>
      <c r="G21" s="7">
        <f>VLOOKUP(A21,[1]TDSheet!$A:$H,8,0)</f>
        <v>1</v>
      </c>
      <c r="H21" s="1">
        <f>VLOOKUP(A21,[1]TDSheet!$A:$I,9,0)</f>
        <v>60</v>
      </c>
      <c r="I21" s="1"/>
      <c r="J21" s="1">
        <v>131.30000000000001</v>
      </c>
      <c r="K21" s="1">
        <f t="shared" si="2"/>
        <v>-4.6220000000000141</v>
      </c>
      <c r="L21" s="1">
        <f t="shared" si="3"/>
        <v>126.678</v>
      </c>
      <c r="M21" s="1"/>
      <c r="N21" s="1"/>
      <c r="O21" s="1">
        <f t="shared" si="4"/>
        <v>25.335599999999999</v>
      </c>
      <c r="P21" s="5"/>
      <c r="Q21" s="5"/>
      <c r="R21" s="1"/>
      <c r="S21" s="1">
        <f t="shared" si="6"/>
        <v>20.597933342806169</v>
      </c>
      <c r="T21" s="1">
        <f t="shared" si="7"/>
        <v>20.597933342806169</v>
      </c>
      <c r="U21" s="1">
        <f>VLOOKUP(A21,[1]TDSheet!$A:$O,15,0)</f>
        <v>17.722000000000001</v>
      </c>
      <c r="V21" s="1">
        <f>VLOOKUP(A21,[1]TDSheet!$A:$S,19,0)</f>
        <v>42.125999999999998</v>
      </c>
      <c r="W21" s="1">
        <f>VLOOKUP(A21,[1]TDSheet!$A:$T,20,0)</f>
        <v>30.513400000000001</v>
      </c>
      <c r="X21" s="1"/>
      <c r="Y21" s="1">
        <f t="shared" si="8"/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6" t="s">
        <v>40</v>
      </c>
      <c r="B22" s="1" t="s">
        <v>23</v>
      </c>
      <c r="C22" s="1">
        <v>643</v>
      </c>
      <c r="D22" s="1">
        <v>521</v>
      </c>
      <c r="E22" s="1">
        <v>394</v>
      </c>
      <c r="F22" s="1">
        <v>709</v>
      </c>
      <c r="G22" s="7">
        <f>VLOOKUP(A22,[1]TDSheet!$A:$H,8,0)</f>
        <v>0.25</v>
      </c>
      <c r="H22" s="1">
        <f>VLOOKUP(A22,[1]TDSheet!$A:$I,9,0)</f>
        <v>120</v>
      </c>
      <c r="I22" s="1"/>
      <c r="J22" s="1">
        <v>385</v>
      </c>
      <c r="K22" s="1">
        <f t="shared" si="2"/>
        <v>9</v>
      </c>
      <c r="L22" s="1">
        <f t="shared" si="3"/>
        <v>394</v>
      </c>
      <c r="M22" s="1"/>
      <c r="N22" s="1"/>
      <c r="O22" s="1">
        <f t="shared" si="4"/>
        <v>78.8</v>
      </c>
      <c r="P22" s="5">
        <f t="shared" si="5"/>
        <v>394.20000000000005</v>
      </c>
      <c r="Q22" s="5"/>
      <c r="R22" s="1"/>
      <c r="S22" s="1">
        <f t="shared" si="6"/>
        <v>14.000000000000002</v>
      </c>
      <c r="T22" s="1">
        <f t="shared" si="7"/>
        <v>8.9974619289340101</v>
      </c>
      <c r="U22" s="1">
        <f>VLOOKUP(A22,[1]TDSheet!$A:$O,15,0)</f>
        <v>62.6</v>
      </c>
      <c r="V22" s="1">
        <f>VLOOKUP(A22,[1]TDSheet!$A:$S,19,0)</f>
        <v>99.2</v>
      </c>
      <c r="W22" s="1">
        <f>VLOOKUP(A22,[1]TDSheet!$A:$T,20,0)</f>
        <v>72.2</v>
      </c>
      <c r="X22" s="1"/>
      <c r="Y22" s="1">
        <f t="shared" si="8"/>
        <v>98.550000000000011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13" t="s">
        <v>41</v>
      </c>
      <c r="B23" s="1" t="s">
        <v>25</v>
      </c>
      <c r="C23" s="1">
        <v>384.3</v>
      </c>
      <c r="D23" s="1">
        <v>1172.5999999999999</v>
      </c>
      <c r="E23" s="1">
        <v>362.65300000000002</v>
      </c>
      <c r="F23" s="1">
        <v>1157.2929999999999</v>
      </c>
      <c r="G23" s="7">
        <f>VLOOKUP(A23,[1]TDSheet!$A:$H,8,0)</f>
        <v>1</v>
      </c>
      <c r="H23" s="1">
        <f>VLOOKUP(A23,[1]TDSheet!$A:$I,9,0)</f>
        <v>45</v>
      </c>
      <c r="I23" s="1"/>
      <c r="J23" s="1">
        <v>336.62200000000001</v>
      </c>
      <c r="K23" s="1">
        <f t="shared" si="2"/>
        <v>26.031000000000006</v>
      </c>
      <c r="L23" s="1">
        <f t="shared" si="3"/>
        <v>240.53100000000001</v>
      </c>
      <c r="M23" s="1">
        <v>122.122</v>
      </c>
      <c r="N23" s="1"/>
      <c r="O23" s="1">
        <f t="shared" si="4"/>
        <v>48.106200000000001</v>
      </c>
      <c r="P23" s="5"/>
      <c r="Q23" s="5"/>
      <c r="R23" s="1"/>
      <c r="S23" s="1">
        <f t="shared" si="6"/>
        <v>24.057044622106918</v>
      </c>
      <c r="T23" s="1">
        <f t="shared" si="7"/>
        <v>24.057044622106918</v>
      </c>
      <c r="U23" s="1">
        <f>VLOOKUP(A23,[1]TDSheet!$A:$O,15,0)</f>
        <v>38.752800000000001</v>
      </c>
      <c r="V23" s="1">
        <f>VLOOKUP(A23,[1]TDSheet!$A:$S,19,0)</f>
        <v>62.953999999999994</v>
      </c>
      <c r="W23" s="1">
        <f>VLOOKUP(A23,[1]TDSheet!$A:$T,20,0)</f>
        <v>19.588999999999999</v>
      </c>
      <c r="X23" s="1"/>
      <c r="Y23" s="1">
        <f t="shared" si="8"/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6" t="s">
        <v>42</v>
      </c>
      <c r="B24" s="1" t="s">
        <v>23</v>
      </c>
      <c r="C24" s="1">
        <v>211</v>
      </c>
      <c r="D24" s="1">
        <v>776</v>
      </c>
      <c r="E24" s="1">
        <v>251</v>
      </c>
      <c r="F24" s="1">
        <v>642</v>
      </c>
      <c r="G24" s="7">
        <f>VLOOKUP(A24,[1]TDSheet!$A:$H,8,0)</f>
        <v>0.12</v>
      </c>
      <c r="H24" s="1">
        <f>VLOOKUP(A24,[1]TDSheet!$A:$I,9,0)</f>
        <v>120</v>
      </c>
      <c r="I24" s="1"/>
      <c r="J24" s="1">
        <v>250</v>
      </c>
      <c r="K24" s="1">
        <f t="shared" si="2"/>
        <v>1</v>
      </c>
      <c r="L24" s="1">
        <f t="shared" si="3"/>
        <v>251</v>
      </c>
      <c r="M24" s="1"/>
      <c r="N24" s="1">
        <f>VLOOKUP(A24,[1]TDSheet!$A:$N,14,0)</f>
        <v>250</v>
      </c>
      <c r="O24" s="1">
        <f t="shared" si="4"/>
        <v>50.2</v>
      </c>
      <c r="P24" s="5"/>
      <c r="Q24" s="5"/>
      <c r="R24" s="1"/>
      <c r="S24" s="1">
        <f t="shared" si="6"/>
        <v>17.768924302788843</v>
      </c>
      <c r="T24" s="1">
        <f t="shared" si="7"/>
        <v>17.768924302788843</v>
      </c>
      <c r="U24" s="1">
        <f>VLOOKUP(A24,[1]TDSheet!$A:$O,15,0)</f>
        <v>82</v>
      </c>
      <c r="V24" s="1">
        <f>VLOOKUP(A24,[1]TDSheet!$A:$S,19,0)</f>
        <v>63.4</v>
      </c>
      <c r="W24" s="1">
        <f>VLOOKUP(A24,[1]TDSheet!$A:$T,20,0)</f>
        <v>56.2</v>
      </c>
      <c r="X24" s="1"/>
      <c r="Y24" s="1">
        <f t="shared" si="8"/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A25" s="6" t="s">
        <v>43</v>
      </c>
      <c r="B25" s="1" t="s">
        <v>23</v>
      </c>
      <c r="C25" s="1">
        <v>948</v>
      </c>
      <c r="D25" s="1">
        <v>296</v>
      </c>
      <c r="E25" s="1">
        <v>359</v>
      </c>
      <c r="F25" s="1">
        <v>810</v>
      </c>
      <c r="G25" s="7">
        <f>VLOOKUP(A25,[1]TDSheet!$A:$H,8,0)</f>
        <v>0.25</v>
      </c>
      <c r="H25" s="1">
        <f>VLOOKUP(A25,[1]TDSheet!$A:$I,9,0)</f>
        <v>120</v>
      </c>
      <c r="I25" s="1"/>
      <c r="J25" s="1">
        <v>358</v>
      </c>
      <c r="K25" s="1">
        <f t="shared" si="2"/>
        <v>1</v>
      </c>
      <c r="L25" s="1">
        <f t="shared" si="3"/>
        <v>239</v>
      </c>
      <c r="M25" s="1">
        <v>120</v>
      </c>
      <c r="N25" s="1"/>
      <c r="O25" s="1">
        <f t="shared" si="4"/>
        <v>47.8</v>
      </c>
      <c r="P25" s="5"/>
      <c r="Q25" s="5"/>
      <c r="R25" s="1"/>
      <c r="S25" s="1">
        <f t="shared" si="6"/>
        <v>16.94560669456067</v>
      </c>
      <c r="T25" s="1">
        <f t="shared" si="7"/>
        <v>16.94560669456067</v>
      </c>
      <c r="U25" s="1">
        <f>VLOOKUP(A25,[1]TDSheet!$A:$O,15,0)</f>
        <v>42.4</v>
      </c>
      <c r="V25" s="1">
        <f>VLOOKUP(A25,[1]TDSheet!$A:$S,19,0)</f>
        <v>95.6</v>
      </c>
      <c r="W25" s="1">
        <f>VLOOKUP(A25,[1]TDSheet!$A:$T,20,0)</f>
        <v>54</v>
      </c>
      <c r="X25" s="1"/>
      <c r="Y25" s="1">
        <f t="shared" si="8"/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6" t="s">
        <v>44</v>
      </c>
      <c r="B26" s="1" t="s">
        <v>25</v>
      </c>
      <c r="C26" s="1">
        <v>86.3</v>
      </c>
      <c r="D26" s="1">
        <v>98.733999999999995</v>
      </c>
      <c r="E26" s="1">
        <v>19.911999999999999</v>
      </c>
      <c r="F26" s="1">
        <v>158.142</v>
      </c>
      <c r="G26" s="7">
        <f>VLOOKUP(A26,[1]TDSheet!$A:$H,8,0)</f>
        <v>1</v>
      </c>
      <c r="H26" s="1">
        <f>VLOOKUP(A26,[1]TDSheet!$A:$I,9,0)</f>
        <v>120</v>
      </c>
      <c r="I26" s="1"/>
      <c r="J26" s="1">
        <v>19</v>
      </c>
      <c r="K26" s="1">
        <f t="shared" si="2"/>
        <v>0.91199999999999903</v>
      </c>
      <c r="L26" s="1">
        <f t="shared" si="3"/>
        <v>19.911999999999999</v>
      </c>
      <c r="M26" s="1"/>
      <c r="N26" s="1"/>
      <c r="O26" s="1">
        <f t="shared" si="4"/>
        <v>3.9823999999999997</v>
      </c>
      <c r="P26" s="5"/>
      <c r="Q26" s="5"/>
      <c r="R26" s="1"/>
      <c r="S26" s="1">
        <f t="shared" si="6"/>
        <v>39.710224989955805</v>
      </c>
      <c r="T26" s="1">
        <f t="shared" si="7"/>
        <v>39.710224989955805</v>
      </c>
      <c r="U26" s="1">
        <f>VLOOKUP(A26,[1]TDSheet!$A:$O,15,0)</f>
        <v>6.2728000000000002</v>
      </c>
      <c r="V26" s="1">
        <f>VLOOKUP(A26,[1]TDSheet!$A:$S,19,0)</f>
        <v>3.5207999999999999</v>
      </c>
      <c r="W26" s="1">
        <f>VLOOKUP(A26,[1]TDSheet!$A:$T,20,0)</f>
        <v>5.2793999999999999</v>
      </c>
      <c r="X26" s="1"/>
      <c r="Y26" s="1">
        <f t="shared" si="8"/>
        <v>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6" t="s">
        <v>45</v>
      </c>
      <c r="B27" s="1" t="s">
        <v>25</v>
      </c>
      <c r="C27" s="1">
        <v>408.3</v>
      </c>
      <c r="D27" s="1">
        <v>254.27199999999999</v>
      </c>
      <c r="E27" s="1">
        <v>208.773</v>
      </c>
      <c r="F27" s="1">
        <v>410.404</v>
      </c>
      <c r="G27" s="7">
        <f>VLOOKUP(A27,[1]TDSheet!$A:$H,8,0)</f>
        <v>1</v>
      </c>
      <c r="H27" s="1">
        <f>VLOOKUP(A27,[1]TDSheet!$A:$I,9,0)</f>
        <v>45</v>
      </c>
      <c r="I27" s="1"/>
      <c r="J27" s="1">
        <v>189</v>
      </c>
      <c r="K27" s="1">
        <f t="shared" si="2"/>
        <v>19.772999999999996</v>
      </c>
      <c r="L27" s="1">
        <f t="shared" si="3"/>
        <v>208.773</v>
      </c>
      <c r="M27" s="1"/>
      <c r="N27" s="1"/>
      <c r="O27" s="1">
        <f t="shared" si="4"/>
        <v>41.754599999999996</v>
      </c>
      <c r="P27" s="5">
        <f t="shared" si="5"/>
        <v>174.16039999999998</v>
      </c>
      <c r="Q27" s="5"/>
      <c r="R27" s="1"/>
      <c r="S27" s="1">
        <f t="shared" si="6"/>
        <v>14</v>
      </c>
      <c r="T27" s="1">
        <f t="shared" si="7"/>
        <v>9.8289529776359981</v>
      </c>
      <c r="U27" s="1">
        <f>VLOOKUP(A27,[1]TDSheet!$A:$O,15,0)</f>
        <v>29.344600000000003</v>
      </c>
      <c r="V27" s="1">
        <f>VLOOKUP(A27,[1]TDSheet!$A:$S,19,0)</f>
        <v>60.236000000000004</v>
      </c>
      <c r="W27" s="1">
        <f>VLOOKUP(A27,[1]TDSheet!$A:$T,20,0)</f>
        <v>42.803600000000003</v>
      </c>
      <c r="X27" s="1"/>
      <c r="Y27" s="1">
        <f t="shared" si="8"/>
        <v>174.16039999999998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6" t="s">
        <v>46</v>
      </c>
      <c r="B28" s="1" t="s">
        <v>25</v>
      </c>
      <c r="C28" s="1">
        <v>676.18200000000002</v>
      </c>
      <c r="D28" s="1">
        <v>402.38299999999998</v>
      </c>
      <c r="E28" s="1">
        <v>378.25299999999999</v>
      </c>
      <c r="F28" s="1">
        <v>657.08399999999995</v>
      </c>
      <c r="G28" s="7">
        <f>VLOOKUP(A28,[1]TDSheet!$A:$H,8,0)</f>
        <v>1</v>
      </c>
      <c r="H28" s="1">
        <f>VLOOKUP(A28,[1]TDSheet!$A:$I,9,0)</f>
        <v>60</v>
      </c>
      <c r="I28" s="1" t="str">
        <f>VLOOKUP(A28,[1]TDSheet!$A:$G,7,0)</f>
        <v>акция</v>
      </c>
      <c r="J28" s="1">
        <v>380.69200000000001</v>
      </c>
      <c r="K28" s="1">
        <f t="shared" si="2"/>
        <v>-2.4390000000000214</v>
      </c>
      <c r="L28" s="1">
        <f t="shared" si="3"/>
        <v>276.46100000000001</v>
      </c>
      <c r="M28" s="1">
        <v>101.792</v>
      </c>
      <c r="N28" s="1"/>
      <c r="O28" s="1">
        <f t="shared" si="4"/>
        <v>55.292200000000001</v>
      </c>
      <c r="P28" s="5">
        <f t="shared" si="5"/>
        <v>117.00680000000011</v>
      </c>
      <c r="Q28" s="5"/>
      <c r="R28" s="1"/>
      <c r="S28" s="1">
        <f t="shared" si="6"/>
        <v>14</v>
      </c>
      <c r="T28" s="1">
        <f t="shared" si="7"/>
        <v>11.883846184452779</v>
      </c>
      <c r="U28" s="1">
        <f>VLOOKUP(A28,[1]TDSheet!$A:$O,15,0)</f>
        <v>48.247</v>
      </c>
      <c r="V28" s="1">
        <f>VLOOKUP(A28,[1]TDSheet!$A:$S,19,0)</f>
        <v>85.733399999999989</v>
      </c>
      <c r="W28" s="1">
        <f>VLOOKUP(A28,[1]TDSheet!$A:$T,20,0)</f>
        <v>62.885400000000004</v>
      </c>
      <c r="X28" s="1"/>
      <c r="Y28" s="1">
        <f t="shared" si="8"/>
        <v>117.00680000000011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6" t="s">
        <v>47</v>
      </c>
      <c r="B29" s="1" t="s">
        <v>25</v>
      </c>
      <c r="C29" s="1">
        <v>234.56</v>
      </c>
      <c r="D29" s="1">
        <v>52.654000000000003</v>
      </c>
      <c r="E29" s="1">
        <v>93.212999999999994</v>
      </c>
      <c r="F29" s="1">
        <v>167.64099999999999</v>
      </c>
      <c r="G29" s="7">
        <f>VLOOKUP(A29,[1]TDSheet!$A:$H,8,0)</f>
        <v>1</v>
      </c>
      <c r="H29" s="1">
        <f>VLOOKUP(A29,[1]TDSheet!$A:$I,9,0)</f>
        <v>45</v>
      </c>
      <c r="I29" s="1"/>
      <c r="J29" s="1">
        <v>84</v>
      </c>
      <c r="K29" s="1">
        <f t="shared" si="2"/>
        <v>9.2129999999999939</v>
      </c>
      <c r="L29" s="1">
        <f t="shared" si="3"/>
        <v>93.212999999999994</v>
      </c>
      <c r="M29" s="1"/>
      <c r="N29" s="1"/>
      <c r="O29" s="1">
        <f t="shared" si="4"/>
        <v>18.642599999999998</v>
      </c>
      <c r="P29" s="5">
        <f t="shared" si="5"/>
        <v>93.355400000000003</v>
      </c>
      <c r="Q29" s="5"/>
      <c r="R29" s="1"/>
      <c r="S29" s="1">
        <f t="shared" si="6"/>
        <v>14.000000000000002</v>
      </c>
      <c r="T29" s="1">
        <f t="shared" si="7"/>
        <v>8.9923615804662447</v>
      </c>
      <c r="U29" s="1">
        <f>VLOOKUP(A29,[1]TDSheet!$A:$O,15,0)</f>
        <v>12.5678</v>
      </c>
      <c r="V29" s="1">
        <f>VLOOKUP(A29,[1]TDSheet!$A:$S,19,0)</f>
        <v>27.161200000000001</v>
      </c>
      <c r="W29" s="1">
        <f>VLOOKUP(A29,[1]TDSheet!$A:$T,20,0)</f>
        <v>16.763399999999997</v>
      </c>
      <c r="X29" s="1"/>
      <c r="Y29" s="1">
        <f t="shared" si="8"/>
        <v>93.355400000000003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6" t="s">
        <v>48</v>
      </c>
      <c r="B30" s="1" t="s">
        <v>25</v>
      </c>
      <c r="C30" s="1">
        <v>27.02</v>
      </c>
      <c r="D30" s="1"/>
      <c r="E30" s="1">
        <v>22.994</v>
      </c>
      <c r="F30" s="1"/>
      <c r="G30" s="7">
        <f>VLOOKUP(A30,[1]TDSheet!$A:$H,8,0)</f>
        <v>1</v>
      </c>
      <c r="H30" s="1">
        <f>VLOOKUP(A30,[1]TDSheet!$A:$I,9,0)</f>
        <v>60</v>
      </c>
      <c r="I30" s="1"/>
      <c r="J30" s="1">
        <v>52.9</v>
      </c>
      <c r="K30" s="1">
        <f t="shared" si="2"/>
        <v>-29.905999999999999</v>
      </c>
      <c r="L30" s="1">
        <f t="shared" si="3"/>
        <v>22.994</v>
      </c>
      <c r="M30" s="1"/>
      <c r="N30" s="1">
        <f>VLOOKUP(A30,[1]TDSheet!$A:$N,14,0)</f>
        <v>200</v>
      </c>
      <c r="O30" s="1">
        <f t="shared" si="4"/>
        <v>4.5987999999999998</v>
      </c>
      <c r="P30" s="5"/>
      <c r="Q30" s="5"/>
      <c r="R30" s="1"/>
      <c r="S30" s="1">
        <f t="shared" si="6"/>
        <v>43.489605984169785</v>
      </c>
      <c r="T30" s="1">
        <f t="shared" si="7"/>
        <v>43.489605984169785</v>
      </c>
      <c r="U30" s="1">
        <f>VLOOKUP(A30,[1]TDSheet!$A:$O,15,0)</f>
        <v>17.636800000000001</v>
      </c>
      <c r="V30" s="1">
        <f>VLOOKUP(A30,[1]TDSheet!$A:$S,19,0)</f>
        <v>9.9345999999999997</v>
      </c>
      <c r="W30" s="1">
        <f>VLOOKUP(A30,[1]TDSheet!$A:$T,20,0)</f>
        <v>5.9939999999999998</v>
      </c>
      <c r="X30" s="1"/>
      <c r="Y30" s="1">
        <f t="shared" si="8"/>
        <v>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6" t="s">
        <v>49</v>
      </c>
      <c r="B31" s="1" t="s">
        <v>23</v>
      </c>
      <c r="C31" s="1">
        <v>708</v>
      </c>
      <c r="D31" s="1">
        <v>760</v>
      </c>
      <c r="E31" s="1">
        <v>549</v>
      </c>
      <c r="F31" s="1">
        <v>817</v>
      </c>
      <c r="G31" s="7">
        <f>VLOOKUP(A31,[1]TDSheet!$A:$H,8,0)</f>
        <v>0.4</v>
      </c>
      <c r="H31" s="1">
        <f>VLOOKUP(A31,[1]TDSheet!$A:$I,9,0)</f>
        <v>45</v>
      </c>
      <c r="I31" s="1" t="str">
        <f>VLOOKUP(A31,[1]TDSheet!$A:$G,7,0)</f>
        <v>акция</v>
      </c>
      <c r="J31" s="1">
        <v>494</v>
      </c>
      <c r="K31" s="1">
        <f t="shared" si="2"/>
        <v>55</v>
      </c>
      <c r="L31" s="1">
        <f t="shared" si="3"/>
        <v>549</v>
      </c>
      <c r="M31" s="1"/>
      <c r="N31" s="1">
        <f>VLOOKUP(A31,[1]TDSheet!$A:$N,14,0)</f>
        <v>400</v>
      </c>
      <c r="O31" s="1">
        <f t="shared" si="4"/>
        <v>109.8</v>
      </c>
      <c r="P31" s="5">
        <f t="shared" si="5"/>
        <v>320.20000000000005</v>
      </c>
      <c r="Q31" s="5"/>
      <c r="R31" s="1"/>
      <c r="S31" s="1">
        <f t="shared" si="6"/>
        <v>14</v>
      </c>
      <c r="T31" s="1">
        <f t="shared" si="7"/>
        <v>11.083788706739528</v>
      </c>
      <c r="U31" s="1">
        <f>VLOOKUP(A31,[1]TDSheet!$A:$O,15,0)</f>
        <v>130.80000000000001</v>
      </c>
      <c r="V31" s="1">
        <f>VLOOKUP(A31,[1]TDSheet!$A:$S,19,0)</f>
        <v>145.19999999999999</v>
      </c>
      <c r="W31" s="1">
        <f>VLOOKUP(A31,[1]TDSheet!$A:$T,20,0)</f>
        <v>140.19999999999999</v>
      </c>
      <c r="X31" s="1"/>
      <c r="Y31" s="1">
        <f t="shared" si="8"/>
        <v>128.08000000000001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6" t="s">
        <v>50</v>
      </c>
      <c r="B32" s="1" t="s">
        <v>25</v>
      </c>
      <c r="C32" s="1">
        <v>672.97</v>
      </c>
      <c r="D32" s="1">
        <v>1783.615</v>
      </c>
      <c r="E32" s="1">
        <v>802.96400000000006</v>
      </c>
      <c r="F32" s="1">
        <v>1567.9269999999999</v>
      </c>
      <c r="G32" s="7">
        <f>VLOOKUP(A32,[1]TDSheet!$A:$H,8,0)</f>
        <v>1</v>
      </c>
      <c r="H32" s="1">
        <f>VLOOKUP(A32,[1]TDSheet!$A:$I,9,0)</f>
        <v>45</v>
      </c>
      <c r="I32" s="1" t="str">
        <f>VLOOKUP(A32,[1]TDSheet!$A:$G,7,0)</f>
        <v>акция</v>
      </c>
      <c r="J32" s="1">
        <v>753.649</v>
      </c>
      <c r="K32" s="1">
        <f t="shared" si="2"/>
        <v>49.315000000000055</v>
      </c>
      <c r="L32" s="1">
        <f t="shared" si="3"/>
        <v>641.31500000000005</v>
      </c>
      <c r="M32" s="1">
        <v>161.649</v>
      </c>
      <c r="N32" s="1">
        <f>VLOOKUP(A32,[1]TDSheet!$A:$N,14,0)</f>
        <v>1200</v>
      </c>
      <c r="O32" s="1">
        <f t="shared" si="4"/>
        <v>128.26300000000001</v>
      </c>
      <c r="P32" s="5"/>
      <c r="Q32" s="5"/>
      <c r="R32" s="1"/>
      <c r="S32" s="1">
        <f t="shared" si="6"/>
        <v>21.580089347668459</v>
      </c>
      <c r="T32" s="1">
        <f t="shared" si="7"/>
        <v>21.580089347668459</v>
      </c>
      <c r="U32" s="1">
        <f>VLOOKUP(A32,[1]TDSheet!$A:$O,15,0)</f>
        <v>262.95659999999998</v>
      </c>
      <c r="V32" s="1">
        <f>VLOOKUP(A32,[1]TDSheet!$A:$S,19,0)</f>
        <v>208.42600000000002</v>
      </c>
      <c r="W32" s="1">
        <f>VLOOKUP(A32,[1]TDSheet!$A:$T,20,0)</f>
        <v>152.4778</v>
      </c>
      <c r="X32" s="1"/>
      <c r="Y32" s="1">
        <f t="shared" si="8"/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25">
      <c r="A33" s="6" t="s">
        <v>51</v>
      </c>
      <c r="B33" s="1" t="s">
        <v>25</v>
      </c>
      <c r="C33" s="1">
        <v>199.77099999999999</v>
      </c>
      <c r="D33" s="1">
        <v>488.096</v>
      </c>
      <c r="E33" s="1">
        <v>201.69</v>
      </c>
      <c r="F33" s="1">
        <v>411</v>
      </c>
      <c r="G33" s="7">
        <f>VLOOKUP(A33,[1]TDSheet!$A:$H,8,0)</f>
        <v>1</v>
      </c>
      <c r="H33" s="1">
        <f>VLOOKUP(A33,[1]TDSheet!$A:$I,9,0)</f>
        <v>45</v>
      </c>
      <c r="I33" s="1" t="str">
        <f>VLOOKUP(A33,[1]TDSheet!$A:$G,7,0)</f>
        <v>акция</v>
      </c>
      <c r="J33" s="1">
        <v>194</v>
      </c>
      <c r="K33" s="1">
        <f t="shared" si="2"/>
        <v>7.6899999999999977</v>
      </c>
      <c r="L33" s="1">
        <f t="shared" si="3"/>
        <v>201.69</v>
      </c>
      <c r="M33" s="1"/>
      <c r="N33" s="1">
        <f>VLOOKUP(A33,[1]TDSheet!$A:$N,14,0)</f>
        <v>350</v>
      </c>
      <c r="O33" s="1">
        <f t="shared" si="4"/>
        <v>40.338000000000001</v>
      </c>
      <c r="P33" s="5"/>
      <c r="Q33" s="5"/>
      <c r="R33" s="1"/>
      <c r="S33" s="1">
        <f t="shared" si="6"/>
        <v>18.865585799990082</v>
      </c>
      <c r="T33" s="1">
        <f t="shared" si="7"/>
        <v>18.865585799990082</v>
      </c>
      <c r="U33" s="1">
        <f>VLOOKUP(A33,[1]TDSheet!$A:$O,15,0)</f>
        <v>57.818799999999996</v>
      </c>
      <c r="V33" s="1">
        <f>VLOOKUP(A33,[1]TDSheet!$A:$S,19,0)</f>
        <v>61.838800000000006</v>
      </c>
      <c r="W33" s="1">
        <f>VLOOKUP(A33,[1]TDSheet!$A:$T,20,0)</f>
        <v>25.183799999999998</v>
      </c>
      <c r="X33" s="1"/>
      <c r="Y33" s="1">
        <f t="shared" si="8"/>
        <v>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25">
      <c r="A34" s="6" t="s">
        <v>52</v>
      </c>
      <c r="B34" s="1" t="s">
        <v>25</v>
      </c>
      <c r="C34" s="1">
        <v>688.69799999999998</v>
      </c>
      <c r="D34" s="1">
        <v>1689.31</v>
      </c>
      <c r="E34" s="1">
        <v>922.49</v>
      </c>
      <c r="F34" s="1">
        <v>1323.9559999999999</v>
      </c>
      <c r="G34" s="7">
        <f>VLOOKUP(A34,[1]TDSheet!$A:$H,8,0)</f>
        <v>1</v>
      </c>
      <c r="H34" s="1">
        <f>VLOOKUP(A34,[1]TDSheet!$A:$I,9,0)</f>
        <v>45</v>
      </c>
      <c r="I34" s="1"/>
      <c r="J34" s="1">
        <v>863.13699999999994</v>
      </c>
      <c r="K34" s="1">
        <f t="shared" si="2"/>
        <v>59.353000000000065</v>
      </c>
      <c r="L34" s="1">
        <f t="shared" si="3"/>
        <v>620.35300000000007</v>
      </c>
      <c r="M34" s="1">
        <v>302.137</v>
      </c>
      <c r="N34" s="1">
        <f>VLOOKUP(A34,[1]TDSheet!$A:$N,14,0)</f>
        <v>1600</v>
      </c>
      <c r="O34" s="1">
        <f t="shared" si="4"/>
        <v>124.07060000000001</v>
      </c>
      <c r="P34" s="5"/>
      <c r="Q34" s="5"/>
      <c r="R34" s="1"/>
      <c r="S34" s="1">
        <f t="shared" si="6"/>
        <v>23.566872409740903</v>
      </c>
      <c r="T34" s="1">
        <f t="shared" si="7"/>
        <v>23.566872409740903</v>
      </c>
      <c r="U34" s="1">
        <f>VLOOKUP(A34,[1]TDSheet!$A:$O,15,0)</f>
        <v>270.4676</v>
      </c>
      <c r="V34" s="1">
        <f>VLOOKUP(A34,[1]TDSheet!$A:$S,19,0)</f>
        <v>204.70760000000001</v>
      </c>
      <c r="W34" s="1">
        <f>VLOOKUP(A34,[1]TDSheet!$A:$T,20,0)</f>
        <v>213.2072</v>
      </c>
      <c r="X34" s="1"/>
      <c r="Y34" s="1">
        <f t="shared" si="8"/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25">
      <c r="A35" s="6" t="s">
        <v>53</v>
      </c>
      <c r="B35" s="1" t="s">
        <v>25</v>
      </c>
      <c r="C35" s="1">
        <v>65.7</v>
      </c>
      <c r="D35" s="1">
        <v>49.018999999999998</v>
      </c>
      <c r="E35" s="1">
        <v>36.32</v>
      </c>
      <c r="F35" s="1">
        <v>71.558000000000007</v>
      </c>
      <c r="G35" s="7">
        <f>VLOOKUP(A35,[1]TDSheet!$A:$H,8,0)</f>
        <v>1</v>
      </c>
      <c r="H35" s="1">
        <f>VLOOKUP(A35,[1]TDSheet!$A:$I,9,0)</f>
        <v>45</v>
      </c>
      <c r="I35" s="1"/>
      <c r="J35" s="1">
        <v>42</v>
      </c>
      <c r="K35" s="1">
        <f t="shared" si="2"/>
        <v>-5.68</v>
      </c>
      <c r="L35" s="1">
        <f t="shared" si="3"/>
        <v>36.32</v>
      </c>
      <c r="M35" s="1"/>
      <c r="N35" s="1">
        <f>VLOOKUP(A35,[1]TDSheet!$A:$N,14,0)</f>
        <v>60</v>
      </c>
      <c r="O35" s="1">
        <f t="shared" si="4"/>
        <v>7.2640000000000002</v>
      </c>
      <c r="P35" s="5"/>
      <c r="Q35" s="5"/>
      <c r="R35" s="1"/>
      <c r="S35" s="1">
        <f t="shared" si="6"/>
        <v>18.110958149779734</v>
      </c>
      <c r="T35" s="1">
        <f t="shared" si="7"/>
        <v>18.110958149779734</v>
      </c>
      <c r="U35" s="1">
        <f>VLOOKUP(A35,[1]TDSheet!$A:$O,15,0)</f>
        <v>8.5894000000000013</v>
      </c>
      <c r="V35" s="1">
        <f>VLOOKUP(A35,[1]TDSheet!$A:$S,19,0)</f>
        <v>0</v>
      </c>
      <c r="W35" s="1">
        <f>VLOOKUP(A35,[1]TDSheet!$A:$T,20,0)</f>
        <v>0</v>
      </c>
      <c r="X35" s="1"/>
      <c r="Y35" s="1">
        <f t="shared" si="8"/>
        <v>0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25">
      <c r="A36" s="6" t="s">
        <v>54</v>
      </c>
      <c r="B36" s="1" t="s">
        <v>25</v>
      </c>
      <c r="C36" s="1">
        <v>59.731999999999999</v>
      </c>
      <c r="D36" s="1">
        <v>0.248</v>
      </c>
      <c r="E36" s="1">
        <v>54.636000000000003</v>
      </c>
      <c r="F36" s="1"/>
      <c r="G36" s="7">
        <f>VLOOKUP(A36,[1]TDSheet!$A:$H,8,0)</f>
        <v>1</v>
      </c>
      <c r="H36" s="1">
        <f>VLOOKUP(A36,[1]TDSheet!$A:$I,9,0)</f>
        <v>45</v>
      </c>
      <c r="I36" s="1"/>
      <c r="J36" s="1">
        <v>55.7</v>
      </c>
      <c r="K36" s="1">
        <f t="shared" si="2"/>
        <v>-1.0640000000000001</v>
      </c>
      <c r="L36" s="1">
        <f t="shared" si="3"/>
        <v>54.636000000000003</v>
      </c>
      <c r="M36" s="1"/>
      <c r="N36" s="1">
        <f>VLOOKUP(A36,[1]TDSheet!$A:$N,14,0)</f>
        <v>70</v>
      </c>
      <c r="O36" s="1">
        <f t="shared" si="4"/>
        <v>10.927200000000001</v>
      </c>
      <c r="P36" s="5">
        <f t="shared" si="5"/>
        <v>82.980800000000016</v>
      </c>
      <c r="Q36" s="5"/>
      <c r="R36" s="1"/>
      <c r="S36" s="1">
        <f t="shared" si="6"/>
        <v>14</v>
      </c>
      <c r="T36" s="1">
        <f t="shared" si="7"/>
        <v>6.4060326524635762</v>
      </c>
      <c r="U36" s="1">
        <f>VLOOKUP(A36,[1]TDSheet!$A:$O,15,0)</f>
        <v>9.0695999999999994</v>
      </c>
      <c r="V36" s="1">
        <f>VLOOKUP(A36,[1]TDSheet!$A:$S,19,0)</f>
        <v>0</v>
      </c>
      <c r="W36" s="1">
        <f>VLOOKUP(A36,[1]TDSheet!$A:$T,20,0)</f>
        <v>0</v>
      </c>
      <c r="X36" s="1"/>
      <c r="Y36" s="1">
        <f t="shared" si="8"/>
        <v>82.980800000000016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25">
      <c r="A37" s="6" t="s">
        <v>55</v>
      </c>
      <c r="B37" s="1" t="s">
        <v>23</v>
      </c>
      <c r="C37" s="1"/>
      <c r="D37" s="1">
        <v>310</v>
      </c>
      <c r="E37" s="1">
        <v>109</v>
      </c>
      <c r="F37" s="1">
        <v>201</v>
      </c>
      <c r="G37" s="7">
        <f>VLOOKUP(A37,[1]TDSheet!$A:$H,8,0)</f>
        <v>0.09</v>
      </c>
      <c r="H37" s="1">
        <f>VLOOKUP(A37,[1]TDSheet!$A:$I,9,0)</f>
        <v>60</v>
      </c>
      <c r="I37" s="1"/>
      <c r="J37" s="1">
        <v>112</v>
      </c>
      <c r="K37" s="1">
        <f t="shared" si="2"/>
        <v>-3</v>
      </c>
      <c r="L37" s="1">
        <f t="shared" si="3"/>
        <v>109</v>
      </c>
      <c r="M37" s="1"/>
      <c r="N37" s="1"/>
      <c r="O37" s="1">
        <f t="shared" si="4"/>
        <v>21.8</v>
      </c>
      <c r="P37" s="5">
        <f t="shared" si="5"/>
        <v>104.19999999999999</v>
      </c>
      <c r="Q37" s="5"/>
      <c r="R37" s="1"/>
      <c r="S37" s="1">
        <f t="shared" si="6"/>
        <v>13.999999999999998</v>
      </c>
      <c r="T37" s="1">
        <f t="shared" si="7"/>
        <v>9.2201834862385326</v>
      </c>
      <c r="U37" s="1">
        <f>VLOOKUP(A37,[1]TDSheet!$A:$O,15,0)</f>
        <v>2</v>
      </c>
      <c r="V37" s="1">
        <f>VLOOKUP(A37,[1]TDSheet!$A:$S,19,0)</f>
        <v>0</v>
      </c>
      <c r="W37" s="1">
        <f>VLOOKUP(A37,[1]TDSheet!$A:$T,20,0)</f>
        <v>0</v>
      </c>
      <c r="X37" s="1"/>
      <c r="Y37" s="1">
        <f t="shared" si="8"/>
        <v>9.3779999999999983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25">
      <c r="A38" s="6" t="s">
        <v>56</v>
      </c>
      <c r="B38" s="1" t="s">
        <v>23</v>
      </c>
      <c r="C38" s="1"/>
      <c r="D38" s="1">
        <v>300</v>
      </c>
      <c r="E38" s="1">
        <v>59</v>
      </c>
      <c r="F38" s="1">
        <v>240</v>
      </c>
      <c r="G38" s="7">
        <f>VLOOKUP(A38,[1]TDSheet!$A:$H,8,0)</f>
        <v>0.09</v>
      </c>
      <c r="H38" s="1">
        <f>VLOOKUP(A38,[1]TDSheet!$A:$I,9,0)</f>
        <v>45</v>
      </c>
      <c r="I38" s="1"/>
      <c r="J38" s="1">
        <v>60</v>
      </c>
      <c r="K38" s="1">
        <f t="shared" ref="K38:K69" si="9">E38-J38</f>
        <v>-1</v>
      </c>
      <c r="L38" s="1">
        <f t="shared" si="3"/>
        <v>59</v>
      </c>
      <c r="M38" s="1"/>
      <c r="N38" s="1"/>
      <c r="O38" s="1">
        <f t="shared" si="4"/>
        <v>11.8</v>
      </c>
      <c r="P38" s="5"/>
      <c r="Q38" s="5"/>
      <c r="R38" s="1"/>
      <c r="S38" s="1">
        <f t="shared" si="6"/>
        <v>20.338983050847457</v>
      </c>
      <c r="T38" s="1">
        <f t="shared" si="7"/>
        <v>20.338983050847457</v>
      </c>
      <c r="U38" s="1">
        <f>VLOOKUP(A38,[1]TDSheet!$A:$O,15,0)</f>
        <v>7.4</v>
      </c>
      <c r="V38" s="1">
        <f>VLOOKUP(A38,[1]TDSheet!$A:$S,19,0)</f>
        <v>0</v>
      </c>
      <c r="W38" s="1">
        <f>VLOOKUP(A38,[1]TDSheet!$A:$T,20,0)</f>
        <v>0</v>
      </c>
      <c r="X38" s="1"/>
      <c r="Y38" s="1">
        <f t="shared" si="8"/>
        <v>0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25">
      <c r="A39" s="6" t="s">
        <v>57</v>
      </c>
      <c r="B39" s="1" t="s">
        <v>23</v>
      </c>
      <c r="C39" s="1">
        <v>501</v>
      </c>
      <c r="D39" s="1">
        <v>858</v>
      </c>
      <c r="E39" s="1">
        <v>507</v>
      </c>
      <c r="F39" s="1">
        <v>790</v>
      </c>
      <c r="G39" s="7">
        <f>VLOOKUP(A39,[1]TDSheet!$A:$H,8,0)</f>
        <v>0.3</v>
      </c>
      <c r="H39" s="1">
        <f>VLOOKUP(A39,[1]TDSheet!$A:$I,9,0)</f>
        <v>45</v>
      </c>
      <c r="I39" s="1"/>
      <c r="J39" s="1">
        <v>501</v>
      </c>
      <c r="K39" s="1">
        <f t="shared" si="9"/>
        <v>6</v>
      </c>
      <c r="L39" s="1">
        <f t="shared" si="3"/>
        <v>447</v>
      </c>
      <c r="M39" s="1">
        <v>60</v>
      </c>
      <c r="N39" s="1"/>
      <c r="O39" s="1">
        <f t="shared" si="4"/>
        <v>89.4</v>
      </c>
      <c r="P39" s="5">
        <f t="shared" si="5"/>
        <v>461.60000000000014</v>
      </c>
      <c r="Q39" s="5"/>
      <c r="R39" s="1"/>
      <c r="S39" s="1">
        <f t="shared" si="6"/>
        <v>14</v>
      </c>
      <c r="T39" s="1">
        <f t="shared" si="7"/>
        <v>8.8366890380313201</v>
      </c>
      <c r="U39" s="1">
        <f>VLOOKUP(A39,[1]TDSheet!$A:$O,15,0)</f>
        <v>89.6</v>
      </c>
      <c r="V39" s="1">
        <f>VLOOKUP(A39,[1]TDSheet!$A:$S,19,0)</f>
        <v>99.421999999999997</v>
      </c>
      <c r="W39" s="1">
        <f>VLOOKUP(A39,[1]TDSheet!$A:$T,20,0)</f>
        <v>0</v>
      </c>
      <c r="X39" s="1"/>
      <c r="Y39" s="1">
        <f t="shared" si="8"/>
        <v>138.48000000000005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25">
      <c r="A40" s="6" t="s">
        <v>58</v>
      </c>
      <c r="B40" s="1" t="s">
        <v>23</v>
      </c>
      <c r="C40" s="1">
        <v>593</v>
      </c>
      <c r="D40" s="1">
        <v>409</v>
      </c>
      <c r="E40" s="1">
        <v>409</v>
      </c>
      <c r="F40" s="1">
        <v>537</v>
      </c>
      <c r="G40" s="7">
        <f>VLOOKUP(A40,[1]TDSheet!$A:$H,8,0)</f>
        <v>0.27</v>
      </c>
      <c r="H40" s="1">
        <f>VLOOKUP(A40,[1]TDSheet!$A:$I,9,0)</f>
        <v>45</v>
      </c>
      <c r="I40" s="1"/>
      <c r="J40" s="1">
        <v>409</v>
      </c>
      <c r="K40" s="1">
        <f t="shared" si="9"/>
        <v>0</v>
      </c>
      <c r="L40" s="1">
        <f t="shared" si="3"/>
        <v>409</v>
      </c>
      <c r="M40" s="1"/>
      <c r="N40" s="1"/>
      <c r="O40" s="1">
        <f t="shared" si="4"/>
        <v>81.8</v>
      </c>
      <c r="P40" s="5">
        <f t="shared" si="5"/>
        <v>608.20000000000005</v>
      </c>
      <c r="Q40" s="5"/>
      <c r="R40" s="1"/>
      <c r="S40" s="1">
        <f t="shared" si="6"/>
        <v>14.000000000000002</v>
      </c>
      <c r="T40" s="1">
        <f t="shared" si="7"/>
        <v>6.5647921760391199</v>
      </c>
      <c r="U40" s="1">
        <f>VLOOKUP(A40,[1]TDSheet!$A:$O,15,0)</f>
        <v>39.4</v>
      </c>
      <c r="V40" s="1">
        <f>VLOOKUP(A40,[1]TDSheet!$A:$S,19,0)</f>
        <v>118.2</v>
      </c>
      <c r="W40" s="1">
        <f>VLOOKUP(A40,[1]TDSheet!$A:$T,20,0)</f>
        <v>92.8</v>
      </c>
      <c r="X40" s="1"/>
      <c r="Y40" s="1">
        <f t="shared" si="8"/>
        <v>164.21400000000003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25">
      <c r="A41" s="6" t="s">
        <v>59</v>
      </c>
      <c r="B41" s="1" t="s">
        <v>25</v>
      </c>
      <c r="C41" s="1"/>
      <c r="D41" s="1">
        <v>389.26799999999997</v>
      </c>
      <c r="E41" s="1">
        <v>72.626999999999995</v>
      </c>
      <c r="F41" s="1">
        <v>315.03399999999999</v>
      </c>
      <c r="G41" s="7">
        <f>VLOOKUP(A41,[1]TDSheet!$A:$H,8,0)</f>
        <v>1</v>
      </c>
      <c r="H41" s="1">
        <f>VLOOKUP(A41,[1]TDSheet!$A:$I,9,0)</f>
        <v>45</v>
      </c>
      <c r="I41" s="1"/>
      <c r="J41" s="1">
        <v>72</v>
      </c>
      <c r="K41" s="1">
        <f t="shared" si="9"/>
        <v>0.62699999999999534</v>
      </c>
      <c r="L41" s="1">
        <f t="shared" si="3"/>
        <v>72.626999999999995</v>
      </c>
      <c r="M41" s="1"/>
      <c r="N41" s="1"/>
      <c r="O41" s="1">
        <f t="shared" si="4"/>
        <v>14.525399999999999</v>
      </c>
      <c r="P41" s="5"/>
      <c r="Q41" s="5"/>
      <c r="R41" s="1"/>
      <c r="S41" s="1">
        <f t="shared" si="6"/>
        <v>21.688490506285543</v>
      </c>
      <c r="T41" s="1">
        <f t="shared" si="7"/>
        <v>21.688490506285543</v>
      </c>
      <c r="U41" s="1">
        <f>VLOOKUP(A41,[1]TDSheet!$A:$O,15,0)</f>
        <v>7.1751999999999994</v>
      </c>
      <c r="V41" s="1">
        <f>VLOOKUP(A41,[1]TDSheet!$A:$S,19,0)</f>
        <v>0</v>
      </c>
      <c r="W41" s="1">
        <f>VLOOKUP(A41,[1]TDSheet!$A:$T,20,0)</f>
        <v>12.2554</v>
      </c>
      <c r="X41" s="1"/>
      <c r="Y41" s="1">
        <f t="shared" si="8"/>
        <v>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25">
      <c r="A42" s="6" t="s">
        <v>60</v>
      </c>
      <c r="B42" s="1" t="s">
        <v>23</v>
      </c>
      <c r="C42" s="1">
        <v>485</v>
      </c>
      <c r="D42" s="1">
        <v>1432</v>
      </c>
      <c r="E42" s="1">
        <v>445</v>
      </c>
      <c r="F42" s="1">
        <v>1368</v>
      </c>
      <c r="G42" s="7">
        <f>VLOOKUP(A42,[1]TDSheet!$A:$H,8,0)</f>
        <v>0.4</v>
      </c>
      <c r="H42" s="1">
        <f>VLOOKUP(A42,[1]TDSheet!$A:$I,9,0)</f>
        <v>60</v>
      </c>
      <c r="I42" s="1" t="str">
        <f>VLOOKUP(A42,[1]TDSheet!$A:$G,7,0)</f>
        <v>акция</v>
      </c>
      <c r="J42" s="1">
        <v>440</v>
      </c>
      <c r="K42" s="1">
        <f t="shared" si="9"/>
        <v>5</v>
      </c>
      <c r="L42" s="1">
        <f t="shared" si="3"/>
        <v>413</v>
      </c>
      <c r="M42" s="1">
        <v>32</v>
      </c>
      <c r="N42" s="1"/>
      <c r="O42" s="1">
        <f t="shared" si="4"/>
        <v>82.6</v>
      </c>
      <c r="P42" s="5"/>
      <c r="Q42" s="5"/>
      <c r="R42" s="1"/>
      <c r="S42" s="1">
        <f t="shared" si="6"/>
        <v>16.561743341404359</v>
      </c>
      <c r="T42" s="1">
        <f t="shared" si="7"/>
        <v>16.561743341404359</v>
      </c>
      <c r="U42" s="1">
        <f>VLOOKUP(A42,[1]TDSheet!$A:$O,15,0)</f>
        <v>103.4</v>
      </c>
      <c r="V42" s="1">
        <f>VLOOKUP(A42,[1]TDSheet!$A:$S,19,0)</f>
        <v>90.4</v>
      </c>
      <c r="W42" s="1">
        <f>VLOOKUP(A42,[1]TDSheet!$A:$T,20,0)</f>
        <v>87.2</v>
      </c>
      <c r="X42" s="1"/>
      <c r="Y42" s="1">
        <f t="shared" si="8"/>
        <v>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25">
      <c r="A43" s="6" t="s">
        <v>61</v>
      </c>
      <c r="B43" s="1" t="s">
        <v>23</v>
      </c>
      <c r="C43" s="1">
        <v>662</v>
      </c>
      <c r="D43" s="1">
        <v>296</v>
      </c>
      <c r="E43" s="1">
        <v>316</v>
      </c>
      <c r="F43" s="1">
        <v>580</v>
      </c>
      <c r="G43" s="7">
        <f>VLOOKUP(A43,[1]TDSheet!$A:$H,8,0)</f>
        <v>0.4</v>
      </c>
      <c r="H43" s="1">
        <f>VLOOKUP(A43,[1]TDSheet!$A:$I,9,0)</f>
        <v>60</v>
      </c>
      <c r="I43" s="1" t="str">
        <f>VLOOKUP(A43,[1]TDSheet!$A:$G,7,0)</f>
        <v>акция</v>
      </c>
      <c r="J43" s="1">
        <v>308</v>
      </c>
      <c r="K43" s="1">
        <f t="shared" si="9"/>
        <v>8</v>
      </c>
      <c r="L43" s="1">
        <f t="shared" si="3"/>
        <v>316</v>
      </c>
      <c r="M43" s="1"/>
      <c r="N43" s="1">
        <f>VLOOKUP(A43,[1]TDSheet!$A:$N,14,0)</f>
        <v>350</v>
      </c>
      <c r="O43" s="1">
        <f t="shared" si="4"/>
        <v>63.2</v>
      </c>
      <c r="P43" s="5"/>
      <c r="Q43" s="5"/>
      <c r="R43" s="1"/>
      <c r="S43" s="1">
        <f t="shared" si="6"/>
        <v>14.715189873417721</v>
      </c>
      <c r="T43" s="1">
        <f t="shared" si="7"/>
        <v>14.715189873417721</v>
      </c>
      <c r="U43" s="1">
        <f>VLOOKUP(A43,[1]TDSheet!$A:$O,15,0)</f>
        <v>85.2</v>
      </c>
      <c r="V43" s="1">
        <f>VLOOKUP(A43,[1]TDSheet!$A:$S,19,0)</f>
        <v>91.8</v>
      </c>
      <c r="W43" s="1">
        <f>VLOOKUP(A43,[1]TDSheet!$A:$T,20,0)</f>
        <v>68.2</v>
      </c>
      <c r="X43" s="1"/>
      <c r="Y43" s="1">
        <f t="shared" si="8"/>
        <v>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25">
      <c r="A44" s="6" t="s">
        <v>62</v>
      </c>
      <c r="B44" s="1" t="s">
        <v>23</v>
      </c>
      <c r="C44" s="1">
        <v>462</v>
      </c>
      <c r="D44" s="1">
        <v>600</v>
      </c>
      <c r="E44" s="1">
        <v>368</v>
      </c>
      <c r="F44" s="1">
        <v>646</v>
      </c>
      <c r="G44" s="7">
        <f>VLOOKUP(A44,[1]TDSheet!$A:$H,8,0)</f>
        <v>0.4</v>
      </c>
      <c r="H44" s="1">
        <f>VLOOKUP(A44,[1]TDSheet!$A:$I,9,0)</f>
        <v>60</v>
      </c>
      <c r="I44" s="1"/>
      <c r="J44" s="1">
        <v>360</v>
      </c>
      <c r="K44" s="1">
        <f t="shared" si="9"/>
        <v>8</v>
      </c>
      <c r="L44" s="1">
        <f t="shared" si="3"/>
        <v>368</v>
      </c>
      <c r="M44" s="1"/>
      <c r="N44" s="1">
        <f>VLOOKUP(A44,[1]TDSheet!$A:$N,14,0)</f>
        <v>200</v>
      </c>
      <c r="O44" s="1">
        <f t="shared" si="4"/>
        <v>73.599999999999994</v>
      </c>
      <c r="P44" s="5">
        <f t="shared" si="5"/>
        <v>184.39999999999986</v>
      </c>
      <c r="Q44" s="5"/>
      <c r="R44" s="1"/>
      <c r="S44" s="1">
        <f t="shared" si="6"/>
        <v>14</v>
      </c>
      <c r="T44" s="1">
        <f t="shared" si="7"/>
        <v>11.494565217391305</v>
      </c>
      <c r="U44" s="1">
        <f>VLOOKUP(A44,[1]TDSheet!$A:$O,15,0)</f>
        <v>86.6</v>
      </c>
      <c r="V44" s="1">
        <f>VLOOKUP(A44,[1]TDSheet!$A:$S,19,0)</f>
        <v>86.6</v>
      </c>
      <c r="W44" s="1">
        <f>VLOOKUP(A44,[1]TDSheet!$A:$T,20,0)</f>
        <v>82.2</v>
      </c>
      <c r="X44" s="1"/>
      <c r="Y44" s="1">
        <f t="shared" si="8"/>
        <v>73.759999999999948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25">
      <c r="A45" s="6" t="s">
        <v>63</v>
      </c>
      <c r="B45" s="1" t="s">
        <v>25</v>
      </c>
      <c r="C45" s="1"/>
      <c r="D45" s="1">
        <v>227.84399999999999</v>
      </c>
      <c r="E45" s="1">
        <v>86.802999999999997</v>
      </c>
      <c r="F45" s="1">
        <v>140.803</v>
      </c>
      <c r="G45" s="7">
        <f>VLOOKUP(A45,[1]TDSheet!$A:$H,8,0)</f>
        <v>1</v>
      </c>
      <c r="H45" s="1">
        <f>VLOOKUP(A45,[1]TDSheet!$A:$I,9,0)</f>
        <v>60</v>
      </c>
      <c r="I45" s="1"/>
      <c r="J45" s="1">
        <v>75.099999999999994</v>
      </c>
      <c r="K45" s="1">
        <f t="shared" si="9"/>
        <v>11.703000000000003</v>
      </c>
      <c r="L45" s="1">
        <f t="shared" si="3"/>
        <v>86.802999999999997</v>
      </c>
      <c r="M45" s="1"/>
      <c r="N45" s="1"/>
      <c r="O45" s="1">
        <f t="shared" si="4"/>
        <v>17.360599999999998</v>
      </c>
      <c r="P45" s="5">
        <f t="shared" si="5"/>
        <v>102.24539999999996</v>
      </c>
      <c r="Q45" s="5"/>
      <c r="R45" s="1"/>
      <c r="S45" s="1">
        <f t="shared" si="6"/>
        <v>14</v>
      </c>
      <c r="T45" s="1">
        <f t="shared" si="7"/>
        <v>8.110491572871906</v>
      </c>
      <c r="U45" s="1">
        <f>VLOOKUP(A45,[1]TDSheet!$A:$O,15,0)</f>
        <v>0</v>
      </c>
      <c r="V45" s="1">
        <f>VLOOKUP(A45,[1]TDSheet!$A:$S,19,0)</f>
        <v>62.466600000000007</v>
      </c>
      <c r="W45" s="1">
        <f>VLOOKUP(A45,[1]TDSheet!$A:$T,20,0)</f>
        <v>24.7544</v>
      </c>
      <c r="X45" s="1"/>
      <c r="Y45" s="1">
        <f t="shared" si="8"/>
        <v>102.24539999999996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25">
      <c r="A46" s="6" t="s">
        <v>64</v>
      </c>
      <c r="B46" s="1" t="s">
        <v>25</v>
      </c>
      <c r="C46" s="1">
        <v>366.82</v>
      </c>
      <c r="D46" s="1">
        <v>0.55600000000000005</v>
      </c>
      <c r="E46" s="1">
        <v>161.524</v>
      </c>
      <c r="F46" s="1">
        <v>171.733</v>
      </c>
      <c r="G46" s="7">
        <f>VLOOKUP(A46,[1]TDSheet!$A:$H,8,0)</f>
        <v>1</v>
      </c>
      <c r="H46" s="1">
        <f>VLOOKUP(A46,[1]TDSheet!$A:$I,9,0)</f>
        <v>60</v>
      </c>
      <c r="I46" s="1"/>
      <c r="J46" s="1">
        <v>145.80000000000001</v>
      </c>
      <c r="K46" s="1">
        <f t="shared" si="9"/>
        <v>15.72399999999999</v>
      </c>
      <c r="L46" s="1">
        <f t="shared" si="3"/>
        <v>161.524</v>
      </c>
      <c r="M46" s="1"/>
      <c r="N46" s="1"/>
      <c r="O46" s="1">
        <f t="shared" si="4"/>
        <v>32.3048</v>
      </c>
      <c r="P46" s="5">
        <f t="shared" si="5"/>
        <v>280.5342</v>
      </c>
      <c r="Q46" s="5"/>
      <c r="R46" s="1"/>
      <c r="S46" s="1">
        <f t="shared" si="6"/>
        <v>14</v>
      </c>
      <c r="T46" s="1">
        <f t="shared" si="7"/>
        <v>5.3160211485599662</v>
      </c>
      <c r="U46" s="1">
        <f>VLOOKUP(A46,[1]TDSheet!$A:$O,15,0)</f>
        <v>24.293199999999999</v>
      </c>
      <c r="V46" s="1">
        <f>VLOOKUP(A46,[1]TDSheet!$A:$S,19,0)</f>
        <v>52.517800000000001</v>
      </c>
      <c r="W46" s="1">
        <f>VLOOKUP(A46,[1]TDSheet!$A:$T,20,0)</f>
        <v>16.8294</v>
      </c>
      <c r="X46" s="1"/>
      <c r="Y46" s="1">
        <f t="shared" si="8"/>
        <v>280.5342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25">
      <c r="A47" s="6" t="s">
        <v>65</v>
      </c>
      <c r="B47" s="1" t="s">
        <v>25</v>
      </c>
      <c r="C47" s="1">
        <v>660.36400000000003</v>
      </c>
      <c r="D47" s="1">
        <v>371.90800000000002</v>
      </c>
      <c r="E47" s="1">
        <v>249.44800000000001</v>
      </c>
      <c r="F47" s="1">
        <v>715.53800000000001</v>
      </c>
      <c r="G47" s="7">
        <f>VLOOKUP(A47,[1]TDSheet!$A:$H,8,0)</f>
        <v>1</v>
      </c>
      <c r="H47" s="1">
        <f>VLOOKUP(A47,[1]TDSheet!$A:$I,9,0)</f>
        <v>45</v>
      </c>
      <c r="I47" s="1"/>
      <c r="J47" s="1">
        <v>244</v>
      </c>
      <c r="K47" s="1">
        <f t="shared" si="9"/>
        <v>5.4480000000000075</v>
      </c>
      <c r="L47" s="1">
        <f t="shared" si="3"/>
        <v>249.44800000000001</v>
      </c>
      <c r="M47" s="1"/>
      <c r="N47" s="1"/>
      <c r="O47" s="1">
        <f t="shared" si="4"/>
        <v>49.889600000000002</v>
      </c>
      <c r="P47" s="5"/>
      <c r="Q47" s="5"/>
      <c r="R47" s="1"/>
      <c r="S47" s="1">
        <f t="shared" si="6"/>
        <v>14.342428081203296</v>
      </c>
      <c r="T47" s="1">
        <f t="shared" si="7"/>
        <v>14.342428081203296</v>
      </c>
      <c r="U47" s="1">
        <f>VLOOKUP(A47,[1]TDSheet!$A:$O,15,0)</f>
        <v>40.33</v>
      </c>
      <c r="V47" s="1">
        <f>VLOOKUP(A47,[1]TDSheet!$A:$S,19,0)</f>
        <v>101.4188</v>
      </c>
      <c r="W47" s="1">
        <f>VLOOKUP(A47,[1]TDSheet!$A:$T,20,0)</f>
        <v>61.115400000000001</v>
      </c>
      <c r="X47" s="1"/>
      <c r="Y47" s="1">
        <f t="shared" si="8"/>
        <v>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25">
      <c r="A48" s="6" t="s">
        <v>66</v>
      </c>
      <c r="B48" s="1" t="s">
        <v>25</v>
      </c>
      <c r="C48" s="1">
        <v>32.5</v>
      </c>
      <c r="D48" s="1">
        <v>0.64300000000000002</v>
      </c>
      <c r="E48" s="1">
        <v>21.513000000000002</v>
      </c>
      <c r="F48" s="1">
        <v>8.3379999999999992</v>
      </c>
      <c r="G48" s="7">
        <f>VLOOKUP(A48,[1]TDSheet!$A:$H,8,0)</f>
        <v>1</v>
      </c>
      <c r="H48" s="1">
        <f>VLOOKUP(A48,[1]TDSheet!$A:$I,9,0)</f>
        <v>45</v>
      </c>
      <c r="I48" s="1"/>
      <c r="J48" s="1">
        <v>19</v>
      </c>
      <c r="K48" s="1">
        <f t="shared" si="9"/>
        <v>2.5130000000000017</v>
      </c>
      <c r="L48" s="1">
        <f t="shared" si="3"/>
        <v>21.513000000000002</v>
      </c>
      <c r="M48" s="1"/>
      <c r="N48" s="1">
        <f>VLOOKUP(A48,[1]TDSheet!$A:$N,14,0)</f>
        <v>30</v>
      </c>
      <c r="O48" s="1">
        <f t="shared" si="4"/>
        <v>4.3026</v>
      </c>
      <c r="P48" s="5">
        <f t="shared" si="5"/>
        <v>21.898400000000002</v>
      </c>
      <c r="Q48" s="5"/>
      <c r="R48" s="1"/>
      <c r="S48" s="1">
        <f t="shared" si="6"/>
        <v>14</v>
      </c>
      <c r="T48" s="1">
        <f t="shared" si="7"/>
        <v>8.9104262538929948</v>
      </c>
      <c r="U48" s="1">
        <f>VLOOKUP(A48,[1]TDSheet!$A:$O,15,0)</f>
        <v>4.3575999999999997</v>
      </c>
      <c r="V48" s="1">
        <f>VLOOKUP(A48,[1]TDSheet!$A:$S,19,0)</f>
        <v>8.8707999999999991</v>
      </c>
      <c r="W48" s="1">
        <f>VLOOKUP(A48,[1]TDSheet!$A:$T,20,0)</f>
        <v>3.7886000000000002</v>
      </c>
      <c r="X48" s="1"/>
      <c r="Y48" s="1">
        <f t="shared" si="8"/>
        <v>21.898400000000002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25">
      <c r="A49" s="6" t="s">
        <v>67</v>
      </c>
      <c r="B49" s="1" t="s">
        <v>25</v>
      </c>
      <c r="C49" s="1">
        <v>14.87</v>
      </c>
      <c r="D49" s="1"/>
      <c r="E49" s="1">
        <v>6.8040000000000003</v>
      </c>
      <c r="F49" s="1">
        <v>8.0579999999999998</v>
      </c>
      <c r="G49" s="7">
        <f>VLOOKUP(A49,[1]TDSheet!$A:$H,8,0)</f>
        <v>1</v>
      </c>
      <c r="H49" s="1">
        <f>VLOOKUP(A49,[1]TDSheet!$A:$I,9,0)</f>
        <v>60</v>
      </c>
      <c r="I49" s="1"/>
      <c r="J49" s="1">
        <v>6.5</v>
      </c>
      <c r="K49" s="1">
        <f t="shared" si="9"/>
        <v>0.30400000000000027</v>
      </c>
      <c r="L49" s="1">
        <f t="shared" si="3"/>
        <v>6.8040000000000003</v>
      </c>
      <c r="M49" s="1"/>
      <c r="N49" s="1">
        <f>VLOOKUP(A49,[1]TDSheet!$A:$N,14,0)</f>
        <v>30</v>
      </c>
      <c r="O49" s="1">
        <f t="shared" si="4"/>
        <v>1.3608</v>
      </c>
      <c r="P49" s="5"/>
      <c r="Q49" s="5"/>
      <c r="R49" s="1"/>
      <c r="S49" s="1">
        <f t="shared" si="6"/>
        <v>27.967372134038801</v>
      </c>
      <c r="T49" s="1">
        <f t="shared" si="7"/>
        <v>27.967372134038801</v>
      </c>
      <c r="U49" s="1">
        <f>VLOOKUP(A49,[1]TDSheet!$A:$O,15,0)</f>
        <v>3.3054000000000001</v>
      </c>
      <c r="V49" s="1">
        <f>VLOOKUP(A49,[1]TDSheet!$A:$S,19,0)</f>
        <v>1.6332</v>
      </c>
      <c r="W49" s="1">
        <f>VLOOKUP(A49,[1]TDSheet!$A:$T,20,0)</f>
        <v>5.1408000000000005</v>
      </c>
      <c r="X49" s="1"/>
      <c r="Y49" s="1">
        <f t="shared" si="8"/>
        <v>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x14ac:dyDescent="0.25">
      <c r="A50" s="6" t="s">
        <v>68</v>
      </c>
      <c r="B50" s="1" t="s">
        <v>25</v>
      </c>
      <c r="C50" s="1">
        <v>5.3</v>
      </c>
      <c r="D50" s="1">
        <v>20.259</v>
      </c>
      <c r="E50" s="1">
        <v>6.76</v>
      </c>
      <c r="F50" s="1">
        <v>17.297999999999998</v>
      </c>
      <c r="G50" s="7">
        <f>VLOOKUP(A50,[1]TDSheet!$A:$H,8,0)</f>
        <v>1</v>
      </c>
      <c r="H50" s="1">
        <f>VLOOKUP(A50,[1]TDSheet!$A:$I,9,0)</f>
        <v>60</v>
      </c>
      <c r="I50" s="1"/>
      <c r="J50" s="1">
        <v>7.8</v>
      </c>
      <c r="K50" s="1">
        <f t="shared" si="9"/>
        <v>-1.04</v>
      </c>
      <c r="L50" s="1">
        <f t="shared" si="3"/>
        <v>6.76</v>
      </c>
      <c r="M50" s="1"/>
      <c r="N50" s="1">
        <f>VLOOKUP(A50,[1]TDSheet!$A:$N,14,0)</f>
        <v>30</v>
      </c>
      <c r="O50" s="1">
        <f t="shared" si="4"/>
        <v>1.3519999999999999</v>
      </c>
      <c r="P50" s="5"/>
      <c r="Q50" s="5"/>
      <c r="R50" s="1"/>
      <c r="S50" s="1">
        <f t="shared" si="6"/>
        <v>34.98372781065089</v>
      </c>
      <c r="T50" s="1">
        <f t="shared" si="7"/>
        <v>34.98372781065089</v>
      </c>
      <c r="U50" s="1">
        <f>VLOOKUP(A50,[1]TDSheet!$A:$O,15,0)</f>
        <v>3.7582</v>
      </c>
      <c r="V50" s="1">
        <f>VLOOKUP(A50,[1]TDSheet!$A:$S,19,0)</f>
        <v>2.6886000000000001</v>
      </c>
      <c r="W50" s="1">
        <f>VLOOKUP(A50,[1]TDSheet!$A:$T,20,0)</f>
        <v>1.4683999999999999</v>
      </c>
      <c r="X50" s="1"/>
      <c r="Y50" s="1">
        <f t="shared" si="8"/>
        <v>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x14ac:dyDescent="0.25">
      <c r="A51" s="6" t="s">
        <v>69</v>
      </c>
      <c r="B51" s="1" t="s">
        <v>23</v>
      </c>
      <c r="C51" s="1">
        <v>116</v>
      </c>
      <c r="D51" s="1"/>
      <c r="E51" s="1">
        <v>57</v>
      </c>
      <c r="F51" s="1">
        <v>27</v>
      </c>
      <c r="G51" s="7">
        <f>VLOOKUP(A51,[1]TDSheet!$A:$H,8,0)</f>
        <v>0.33</v>
      </c>
      <c r="H51" s="1">
        <f>VLOOKUP(A51,[1]TDSheet!$A:$I,9,0)</f>
        <v>45</v>
      </c>
      <c r="I51" s="1"/>
      <c r="J51" s="1">
        <v>63</v>
      </c>
      <c r="K51" s="1">
        <f t="shared" si="9"/>
        <v>-6</v>
      </c>
      <c r="L51" s="1">
        <f t="shared" si="3"/>
        <v>57</v>
      </c>
      <c r="M51" s="1"/>
      <c r="N51" s="1">
        <f>VLOOKUP(A51,[1]TDSheet!$A:$N,14,0)</f>
        <v>100</v>
      </c>
      <c r="O51" s="1">
        <f t="shared" si="4"/>
        <v>11.4</v>
      </c>
      <c r="P51" s="5">
        <f t="shared" si="5"/>
        <v>32.599999999999994</v>
      </c>
      <c r="Q51" s="5"/>
      <c r="R51" s="1"/>
      <c r="S51" s="1">
        <f t="shared" si="6"/>
        <v>13.999999999999998</v>
      </c>
      <c r="T51" s="1">
        <f t="shared" si="7"/>
        <v>11.140350877192983</v>
      </c>
      <c r="U51" s="1">
        <f>VLOOKUP(A51,[1]TDSheet!$A:$O,15,0)</f>
        <v>18.8</v>
      </c>
      <c r="V51" s="1">
        <f>VLOOKUP(A51,[1]TDSheet!$A:$S,19,0)</f>
        <v>0</v>
      </c>
      <c r="W51" s="1">
        <f>VLOOKUP(A51,[1]TDSheet!$A:$T,20,0)</f>
        <v>39</v>
      </c>
      <c r="X51" s="1"/>
      <c r="Y51" s="1">
        <f t="shared" si="8"/>
        <v>10.757999999999999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x14ac:dyDescent="0.25">
      <c r="A52" s="6" t="s">
        <v>70</v>
      </c>
      <c r="B52" s="1" t="s">
        <v>25</v>
      </c>
      <c r="C52" s="1">
        <v>243.9</v>
      </c>
      <c r="D52" s="1">
        <v>51.286999999999999</v>
      </c>
      <c r="E52" s="1">
        <v>101.413</v>
      </c>
      <c r="F52" s="1">
        <v>179.452</v>
      </c>
      <c r="G52" s="7">
        <f>VLOOKUP(A52,[1]TDSheet!$A:$H,8,0)</f>
        <v>1</v>
      </c>
      <c r="H52" s="1">
        <f>VLOOKUP(A52,[1]TDSheet!$A:$I,9,0)</f>
        <v>45</v>
      </c>
      <c r="I52" s="1"/>
      <c r="J52" s="1">
        <v>92.5</v>
      </c>
      <c r="K52" s="1">
        <f t="shared" si="9"/>
        <v>8.9129999999999967</v>
      </c>
      <c r="L52" s="1">
        <f t="shared" si="3"/>
        <v>101.413</v>
      </c>
      <c r="M52" s="1"/>
      <c r="N52" s="1"/>
      <c r="O52" s="1">
        <f t="shared" si="4"/>
        <v>20.282599999999999</v>
      </c>
      <c r="P52" s="5">
        <f t="shared" si="5"/>
        <v>104.50439999999998</v>
      </c>
      <c r="Q52" s="5"/>
      <c r="R52" s="1"/>
      <c r="S52" s="1">
        <f t="shared" si="6"/>
        <v>14</v>
      </c>
      <c r="T52" s="1">
        <f t="shared" si="7"/>
        <v>8.8475836431226771</v>
      </c>
      <c r="U52" s="1">
        <f>VLOOKUP(A52,[1]TDSheet!$A:$O,15,0)</f>
        <v>14.6</v>
      </c>
      <c r="V52" s="1">
        <f>VLOOKUP(A52,[1]TDSheet!$A:$S,19,0)</f>
        <v>29.8188</v>
      </c>
      <c r="W52" s="1">
        <f>VLOOKUP(A52,[1]TDSheet!$A:$T,20,0)</f>
        <v>11.8596</v>
      </c>
      <c r="X52" s="1"/>
      <c r="Y52" s="1">
        <f t="shared" si="8"/>
        <v>104.50439999999998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x14ac:dyDescent="0.25">
      <c r="A53" s="6" t="s">
        <v>71</v>
      </c>
      <c r="B53" s="1" t="s">
        <v>23</v>
      </c>
      <c r="C53" s="1">
        <v>290</v>
      </c>
      <c r="D53" s="1">
        <v>1576</v>
      </c>
      <c r="E53" s="1">
        <v>648</v>
      </c>
      <c r="F53" s="1">
        <v>1082</v>
      </c>
      <c r="G53" s="7">
        <f>VLOOKUP(A53,[1]TDSheet!$A:$H,8,0)</f>
        <v>0.28000000000000003</v>
      </c>
      <c r="H53" s="1">
        <f>VLOOKUP(A53,[1]TDSheet!$A:$I,9,0)</f>
        <v>45</v>
      </c>
      <c r="I53" s="1"/>
      <c r="J53" s="1">
        <v>652</v>
      </c>
      <c r="K53" s="1">
        <f t="shared" si="9"/>
        <v>-4</v>
      </c>
      <c r="L53" s="1">
        <f t="shared" si="3"/>
        <v>568</v>
      </c>
      <c r="M53" s="1">
        <v>80</v>
      </c>
      <c r="N53" s="1">
        <f>VLOOKUP(A53,[1]TDSheet!$A:$N,14,0)</f>
        <v>400</v>
      </c>
      <c r="O53" s="1">
        <f t="shared" si="4"/>
        <v>113.6</v>
      </c>
      <c r="P53" s="5">
        <f t="shared" si="5"/>
        <v>108.39999999999986</v>
      </c>
      <c r="Q53" s="5"/>
      <c r="R53" s="1"/>
      <c r="S53" s="1">
        <f t="shared" si="6"/>
        <v>14</v>
      </c>
      <c r="T53" s="1">
        <f t="shared" si="7"/>
        <v>13.045774647887324</v>
      </c>
      <c r="U53" s="1">
        <f>VLOOKUP(A53,[1]TDSheet!$A:$O,15,0)</f>
        <v>155.19999999999999</v>
      </c>
      <c r="V53" s="1">
        <f>VLOOKUP(A53,[1]TDSheet!$A:$S,19,0)</f>
        <v>97.2</v>
      </c>
      <c r="W53" s="1">
        <f>VLOOKUP(A53,[1]TDSheet!$A:$T,20,0)</f>
        <v>146.19999999999999</v>
      </c>
      <c r="X53" s="1"/>
      <c r="Y53" s="1">
        <f t="shared" si="8"/>
        <v>30.351999999999965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x14ac:dyDescent="0.25">
      <c r="A54" s="6" t="s">
        <v>72</v>
      </c>
      <c r="B54" s="1" t="s">
        <v>23</v>
      </c>
      <c r="C54" s="1">
        <v>45</v>
      </c>
      <c r="D54" s="1">
        <v>1800</v>
      </c>
      <c r="E54" s="1">
        <v>553</v>
      </c>
      <c r="F54" s="1">
        <v>1241</v>
      </c>
      <c r="G54" s="7">
        <f>VLOOKUP(A54,[1]TDSheet!$A:$H,8,0)</f>
        <v>0.28000000000000003</v>
      </c>
      <c r="H54" s="1">
        <f>VLOOKUP(A54,[1]TDSheet!$A:$I,9,0)</f>
        <v>45</v>
      </c>
      <c r="I54" s="1"/>
      <c r="J54" s="1">
        <v>572</v>
      </c>
      <c r="K54" s="1">
        <f t="shared" si="9"/>
        <v>-19</v>
      </c>
      <c r="L54" s="1">
        <f t="shared" si="3"/>
        <v>249</v>
      </c>
      <c r="M54" s="1">
        <v>304</v>
      </c>
      <c r="N54" s="1"/>
      <c r="O54" s="1">
        <f t="shared" si="4"/>
        <v>49.8</v>
      </c>
      <c r="P54" s="5"/>
      <c r="Q54" s="5"/>
      <c r="R54" s="1"/>
      <c r="S54" s="1">
        <f t="shared" si="6"/>
        <v>24.91967871485944</v>
      </c>
      <c r="T54" s="1">
        <f t="shared" si="7"/>
        <v>24.91967871485944</v>
      </c>
      <c r="U54" s="1">
        <f>VLOOKUP(A54,[1]TDSheet!$A:$O,15,0)</f>
        <v>36.799999999999997</v>
      </c>
      <c r="V54" s="1">
        <f>VLOOKUP(A54,[1]TDSheet!$A:$S,19,0)</f>
        <v>101.6</v>
      </c>
      <c r="W54" s="1">
        <f>VLOOKUP(A54,[1]TDSheet!$A:$T,20,0)</f>
        <v>106.2</v>
      </c>
      <c r="X54" s="1"/>
      <c r="Y54" s="1">
        <f t="shared" si="8"/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x14ac:dyDescent="0.25">
      <c r="A55" s="6" t="s">
        <v>73</v>
      </c>
      <c r="B55" s="1" t="s">
        <v>23</v>
      </c>
      <c r="C55" s="1">
        <v>559</v>
      </c>
      <c r="D55" s="1">
        <v>1352</v>
      </c>
      <c r="E55" s="1">
        <v>735</v>
      </c>
      <c r="F55" s="1">
        <v>1073</v>
      </c>
      <c r="G55" s="7">
        <f>VLOOKUP(A55,[1]TDSheet!$A:$H,8,0)</f>
        <v>0.35</v>
      </c>
      <c r="H55" s="1">
        <f>VLOOKUP(A55,[1]TDSheet!$A:$I,9,0)</f>
        <v>45</v>
      </c>
      <c r="I55" s="1"/>
      <c r="J55" s="1">
        <v>718</v>
      </c>
      <c r="K55" s="1">
        <f t="shared" si="9"/>
        <v>17</v>
      </c>
      <c r="L55" s="1">
        <f t="shared" si="3"/>
        <v>575</v>
      </c>
      <c r="M55" s="1">
        <v>160</v>
      </c>
      <c r="N55" s="1"/>
      <c r="O55" s="1">
        <f t="shared" si="4"/>
        <v>115</v>
      </c>
      <c r="P55" s="5">
        <f t="shared" si="5"/>
        <v>537</v>
      </c>
      <c r="Q55" s="5"/>
      <c r="R55" s="1"/>
      <c r="S55" s="1">
        <f t="shared" si="6"/>
        <v>14</v>
      </c>
      <c r="T55" s="1">
        <f t="shared" si="7"/>
        <v>9.3304347826086964</v>
      </c>
      <c r="U55" s="1">
        <f>VLOOKUP(A55,[1]TDSheet!$A:$O,15,0)</f>
        <v>86.8</v>
      </c>
      <c r="V55" s="1">
        <f>VLOOKUP(A55,[1]TDSheet!$A:$S,19,0)</f>
        <v>137.80000000000001</v>
      </c>
      <c r="W55" s="1">
        <f>VLOOKUP(A55,[1]TDSheet!$A:$T,20,0)</f>
        <v>123.6</v>
      </c>
      <c r="X55" s="1"/>
      <c r="Y55" s="1">
        <f t="shared" si="8"/>
        <v>187.95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x14ac:dyDescent="0.25">
      <c r="A56" s="6" t="s">
        <v>74</v>
      </c>
      <c r="B56" s="1" t="s">
        <v>23</v>
      </c>
      <c r="C56" s="1">
        <v>1041</v>
      </c>
      <c r="D56" s="1">
        <v>416</v>
      </c>
      <c r="E56" s="1">
        <v>682</v>
      </c>
      <c r="F56" s="1">
        <v>668</v>
      </c>
      <c r="G56" s="7">
        <f>VLOOKUP(A56,[1]TDSheet!$A:$H,8,0)</f>
        <v>0.28000000000000003</v>
      </c>
      <c r="H56" s="1">
        <f>VLOOKUP(A56,[1]TDSheet!$A:$I,9,0)</f>
        <v>45</v>
      </c>
      <c r="I56" s="1"/>
      <c r="J56" s="1">
        <v>656</v>
      </c>
      <c r="K56" s="1">
        <f t="shared" si="9"/>
        <v>26</v>
      </c>
      <c r="L56" s="1">
        <f t="shared" si="3"/>
        <v>562</v>
      </c>
      <c r="M56" s="1">
        <v>120</v>
      </c>
      <c r="N56" s="1"/>
      <c r="O56" s="1">
        <f t="shared" si="4"/>
        <v>112.4</v>
      </c>
      <c r="P56" s="5">
        <f t="shared" si="5"/>
        <v>905.60000000000014</v>
      </c>
      <c r="Q56" s="5"/>
      <c r="R56" s="1"/>
      <c r="S56" s="1">
        <f t="shared" si="6"/>
        <v>14</v>
      </c>
      <c r="T56" s="1">
        <f t="shared" si="7"/>
        <v>5.9430604982206399</v>
      </c>
      <c r="U56" s="1">
        <f>VLOOKUP(A56,[1]TDSheet!$A:$O,15,0)</f>
        <v>61</v>
      </c>
      <c r="V56" s="1">
        <f>VLOOKUP(A56,[1]TDSheet!$A:$S,19,0)</f>
        <v>146.19999999999999</v>
      </c>
      <c r="W56" s="1">
        <f>VLOOKUP(A56,[1]TDSheet!$A:$T,20,0)</f>
        <v>57.2</v>
      </c>
      <c r="X56" s="1"/>
      <c r="Y56" s="1">
        <f t="shared" si="8"/>
        <v>253.56800000000007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x14ac:dyDescent="0.25">
      <c r="A57" s="6" t="s">
        <v>75</v>
      </c>
      <c r="B57" s="1" t="s">
        <v>23</v>
      </c>
      <c r="C57" s="1">
        <v>838</v>
      </c>
      <c r="D57" s="1">
        <v>992</v>
      </c>
      <c r="E57" s="1">
        <v>508</v>
      </c>
      <c r="F57" s="1">
        <v>1190</v>
      </c>
      <c r="G57" s="7">
        <f>VLOOKUP(A57,[1]TDSheet!$A:$H,8,0)</f>
        <v>0.35</v>
      </c>
      <c r="H57" s="1">
        <f>VLOOKUP(A57,[1]TDSheet!$A:$I,9,0)</f>
        <v>45</v>
      </c>
      <c r="I57" s="1"/>
      <c r="J57" s="1">
        <v>510</v>
      </c>
      <c r="K57" s="1">
        <f t="shared" si="9"/>
        <v>-2</v>
      </c>
      <c r="L57" s="1">
        <f t="shared" si="3"/>
        <v>508</v>
      </c>
      <c r="M57" s="1"/>
      <c r="N57" s="1">
        <f>VLOOKUP(A57,[1]TDSheet!$A:$N,14,0)</f>
        <v>200</v>
      </c>
      <c r="O57" s="1">
        <f t="shared" si="4"/>
        <v>101.6</v>
      </c>
      <c r="P57" s="5">
        <f t="shared" si="5"/>
        <v>32.399999999999864</v>
      </c>
      <c r="Q57" s="5"/>
      <c r="R57" s="1"/>
      <c r="S57" s="1">
        <f t="shared" si="6"/>
        <v>14</v>
      </c>
      <c r="T57" s="1">
        <f t="shared" si="7"/>
        <v>13.681102362204726</v>
      </c>
      <c r="U57" s="1">
        <f>VLOOKUP(A57,[1]TDSheet!$A:$O,15,0)</f>
        <v>132.6</v>
      </c>
      <c r="V57" s="1">
        <f>VLOOKUP(A57,[1]TDSheet!$A:$S,19,0)</f>
        <v>156.0308</v>
      </c>
      <c r="W57" s="1">
        <f>VLOOKUP(A57,[1]TDSheet!$A:$T,20,0)</f>
        <v>116.2</v>
      </c>
      <c r="X57" s="1"/>
      <c r="Y57" s="1">
        <f t="shared" si="8"/>
        <v>11.339999999999952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x14ac:dyDescent="0.25">
      <c r="A58" s="6" t="s">
        <v>76</v>
      </c>
      <c r="B58" s="1" t="s">
        <v>23</v>
      </c>
      <c r="C58" s="1">
        <v>85</v>
      </c>
      <c r="D58" s="1">
        <v>896</v>
      </c>
      <c r="E58" s="1">
        <v>173</v>
      </c>
      <c r="F58" s="1">
        <v>751</v>
      </c>
      <c r="G58" s="7">
        <f>VLOOKUP(A58,[1]TDSheet!$A:$H,8,0)</f>
        <v>0.28000000000000003</v>
      </c>
      <c r="H58" s="1">
        <f>VLOOKUP(A58,[1]TDSheet!$A:$I,9,0)</f>
        <v>45</v>
      </c>
      <c r="I58" s="1"/>
      <c r="J58" s="1">
        <v>215</v>
      </c>
      <c r="K58" s="1">
        <f t="shared" si="9"/>
        <v>-42</v>
      </c>
      <c r="L58" s="1">
        <f t="shared" si="3"/>
        <v>173</v>
      </c>
      <c r="M58" s="1"/>
      <c r="N58" s="1">
        <f>VLOOKUP(A58,[1]TDSheet!$A:$N,14,0)</f>
        <v>100</v>
      </c>
      <c r="O58" s="1">
        <f t="shared" si="4"/>
        <v>34.6</v>
      </c>
      <c r="P58" s="5"/>
      <c r="Q58" s="5"/>
      <c r="R58" s="1"/>
      <c r="S58" s="1">
        <f t="shared" si="6"/>
        <v>24.595375722543352</v>
      </c>
      <c r="T58" s="1">
        <f t="shared" si="7"/>
        <v>24.595375722543352</v>
      </c>
      <c r="U58" s="1">
        <f>VLOOKUP(A58,[1]TDSheet!$A:$O,15,0)</f>
        <v>67.2</v>
      </c>
      <c r="V58" s="1">
        <f>VLOOKUP(A58,[1]TDSheet!$A:$S,19,0)</f>
        <v>37.799999999999997</v>
      </c>
      <c r="W58" s="1">
        <f>VLOOKUP(A58,[1]TDSheet!$A:$T,20,0)</f>
        <v>17.399999999999999</v>
      </c>
      <c r="X58" s="1"/>
      <c r="Y58" s="1">
        <f t="shared" si="8"/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x14ac:dyDescent="0.25">
      <c r="A59" s="6" t="s">
        <v>77</v>
      </c>
      <c r="B59" s="1" t="s">
        <v>23</v>
      </c>
      <c r="C59" s="1">
        <v>488</v>
      </c>
      <c r="D59" s="1">
        <v>1656</v>
      </c>
      <c r="E59" s="1">
        <v>729</v>
      </c>
      <c r="F59" s="1">
        <v>1264</v>
      </c>
      <c r="G59" s="7">
        <f>VLOOKUP(A59,[1]TDSheet!$A:$H,8,0)</f>
        <v>0.35</v>
      </c>
      <c r="H59" s="1">
        <f>VLOOKUP(A59,[1]TDSheet!$A:$I,9,0)</f>
        <v>45</v>
      </c>
      <c r="I59" s="1"/>
      <c r="J59" s="1">
        <v>725</v>
      </c>
      <c r="K59" s="1">
        <f t="shared" si="9"/>
        <v>4</v>
      </c>
      <c r="L59" s="1">
        <f t="shared" si="3"/>
        <v>569</v>
      </c>
      <c r="M59" s="1">
        <v>160</v>
      </c>
      <c r="N59" s="1">
        <f>VLOOKUP(A59,[1]TDSheet!$A:$N,14,0)</f>
        <v>150</v>
      </c>
      <c r="O59" s="1">
        <f t="shared" si="4"/>
        <v>113.8</v>
      </c>
      <c r="P59" s="5">
        <f t="shared" si="5"/>
        <v>179.20000000000005</v>
      </c>
      <c r="Q59" s="5"/>
      <c r="R59" s="1"/>
      <c r="S59" s="1">
        <f t="shared" si="6"/>
        <v>14</v>
      </c>
      <c r="T59" s="1">
        <f t="shared" si="7"/>
        <v>12.425307557117751</v>
      </c>
      <c r="U59" s="1">
        <f>VLOOKUP(A59,[1]TDSheet!$A:$O,15,0)</f>
        <v>147</v>
      </c>
      <c r="V59" s="1">
        <f>VLOOKUP(A59,[1]TDSheet!$A:$S,19,0)</f>
        <v>145.50200000000001</v>
      </c>
      <c r="W59" s="1">
        <f>VLOOKUP(A59,[1]TDSheet!$A:$T,20,0)</f>
        <v>147.4</v>
      </c>
      <c r="X59" s="1"/>
      <c r="Y59" s="1">
        <f t="shared" si="8"/>
        <v>62.720000000000013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x14ac:dyDescent="0.25">
      <c r="A60" s="6" t="s">
        <v>78</v>
      </c>
      <c r="B60" s="1" t="s">
        <v>23</v>
      </c>
      <c r="C60" s="1"/>
      <c r="D60" s="1">
        <v>176</v>
      </c>
      <c r="E60" s="1">
        <v>131</v>
      </c>
      <c r="F60" s="1">
        <v>45</v>
      </c>
      <c r="G60" s="7">
        <f>VLOOKUP(A60,[1]TDSheet!$A:$H,8,0)</f>
        <v>0.28000000000000003</v>
      </c>
      <c r="H60" s="1">
        <f>VLOOKUP(A60,[1]TDSheet!$A:$I,9,0)</f>
        <v>45</v>
      </c>
      <c r="I60" s="1"/>
      <c r="J60" s="1">
        <v>127</v>
      </c>
      <c r="K60" s="1">
        <f t="shared" si="9"/>
        <v>4</v>
      </c>
      <c r="L60" s="1">
        <f t="shared" si="3"/>
        <v>51</v>
      </c>
      <c r="M60" s="1">
        <v>80</v>
      </c>
      <c r="N60" s="1"/>
      <c r="O60" s="1">
        <f t="shared" si="4"/>
        <v>10.199999999999999</v>
      </c>
      <c r="P60" s="5">
        <f>13*O60-N60-F60</f>
        <v>87.6</v>
      </c>
      <c r="Q60" s="5"/>
      <c r="R60" s="1"/>
      <c r="S60" s="1">
        <f t="shared" si="6"/>
        <v>13</v>
      </c>
      <c r="T60" s="1">
        <f t="shared" si="7"/>
        <v>4.4117647058823533</v>
      </c>
      <c r="U60" s="1">
        <f>VLOOKUP(A60,[1]TDSheet!$A:$O,15,0)</f>
        <v>0</v>
      </c>
      <c r="V60" s="1">
        <f>VLOOKUP(A60,[1]TDSheet!$A:$S,19,0)</f>
        <v>0</v>
      </c>
      <c r="W60" s="1">
        <f>VLOOKUP(A60,[1]TDSheet!$A:$T,20,0)</f>
        <v>0</v>
      </c>
      <c r="X60" s="1"/>
      <c r="Y60" s="1">
        <f t="shared" si="8"/>
        <v>24.528000000000002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x14ac:dyDescent="0.25">
      <c r="A61" s="6" t="s">
        <v>79</v>
      </c>
      <c r="B61" s="1" t="s">
        <v>23</v>
      </c>
      <c r="C61" s="1"/>
      <c r="D61" s="1">
        <v>104</v>
      </c>
      <c r="E61" s="1">
        <v>36</v>
      </c>
      <c r="F61" s="1">
        <v>66</v>
      </c>
      <c r="G61" s="7">
        <f>VLOOKUP(A61,[1]TDSheet!$A:$H,8,0)</f>
        <v>0.5</v>
      </c>
      <c r="H61" s="1">
        <f>VLOOKUP(A61,[1]TDSheet!$A:$I,9,0)</f>
        <v>45</v>
      </c>
      <c r="I61" s="1"/>
      <c r="J61" s="1">
        <v>34</v>
      </c>
      <c r="K61" s="1">
        <f t="shared" si="9"/>
        <v>2</v>
      </c>
      <c r="L61" s="1">
        <f t="shared" si="3"/>
        <v>36</v>
      </c>
      <c r="M61" s="1"/>
      <c r="N61" s="1">
        <f>VLOOKUP(A61,[1]TDSheet!$A:$N,14,0)</f>
        <v>20</v>
      </c>
      <c r="O61" s="1">
        <f t="shared" si="4"/>
        <v>7.2</v>
      </c>
      <c r="P61" s="5">
        <f t="shared" si="5"/>
        <v>14.799999999999997</v>
      </c>
      <c r="Q61" s="5"/>
      <c r="R61" s="1"/>
      <c r="S61" s="1">
        <f t="shared" si="6"/>
        <v>14</v>
      </c>
      <c r="T61" s="1">
        <f t="shared" si="7"/>
        <v>11.944444444444445</v>
      </c>
      <c r="U61" s="1">
        <f>VLOOKUP(A61,[1]TDSheet!$A:$O,15,0)</f>
        <v>10</v>
      </c>
      <c r="V61" s="1">
        <f>VLOOKUP(A61,[1]TDSheet!$A:$S,19,0)</f>
        <v>9.1999999999999993</v>
      </c>
      <c r="W61" s="1">
        <f>VLOOKUP(A61,[1]TDSheet!$A:$T,20,0)</f>
        <v>39</v>
      </c>
      <c r="X61" s="1"/>
      <c r="Y61" s="1">
        <f t="shared" si="8"/>
        <v>7.3999999999999986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x14ac:dyDescent="0.25">
      <c r="A62" s="6" t="s">
        <v>80</v>
      </c>
      <c r="B62" s="1" t="s">
        <v>23</v>
      </c>
      <c r="C62" s="1">
        <v>95</v>
      </c>
      <c r="D62" s="1">
        <v>700</v>
      </c>
      <c r="E62" s="1">
        <v>422</v>
      </c>
      <c r="F62" s="1">
        <v>278</v>
      </c>
      <c r="G62" s="7">
        <f>VLOOKUP(A62,[1]TDSheet!$A:$H,8,0)</f>
        <v>0.41</v>
      </c>
      <c r="H62" s="1">
        <f>VLOOKUP(A62,[1]TDSheet!$A:$I,9,0)</f>
        <v>45</v>
      </c>
      <c r="I62" s="1" t="str">
        <f>VLOOKUP(A62,[1]TDSheet!$A:$G,7,0)</f>
        <v>акция</v>
      </c>
      <c r="J62" s="1">
        <v>455.5</v>
      </c>
      <c r="K62" s="1">
        <f t="shared" si="9"/>
        <v>-33.5</v>
      </c>
      <c r="L62" s="1">
        <f t="shared" si="3"/>
        <v>422</v>
      </c>
      <c r="M62" s="1"/>
      <c r="N62" s="1">
        <f>VLOOKUP(A62,[1]TDSheet!$A:$N,14,0)</f>
        <v>500</v>
      </c>
      <c r="O62" s="1">
        <f t="shared" si="4"/>
        <v>84.4</v>
      </c>
      <c r="P62" s="5">
        <f t="shared" si="5"/>
        <v>403.60000000000014</v>
      </c>
      <c r="Q62" s="5"/>
      <c r="R62" s="1"/>
      <c r="S62" s="1">
        <f t="shared" si="6"/>
        <v>14</v>
      </c>
      <c r="T62" s="1">
        <f t="shared" si="7"/>
        <v>9.218009478672986</v>
      </c>
      <c r="U62" s="1">
        <f>VLOOKUP(A62,[1]TDSheet!$A:$O,15,0)</f>
        <v>80.8</v>
      </c>
      <c r="V62" s="1">
        <f>VLOOKUP(A62,[1]TDSheet!$A:$S,19,0)</f>
        <v>52.8</v>
      </c>
      <c r="W62" s="1">
        <f>VLOOKUP(A62,[1]TDSheet!$A:$T,20,0)</f>
        <v>60.6</v>
      </c>
      <c r="X62" s="1"/>
      <c r="Y62" s="1">
        <f t="shared" si="8"/>
        <v>165.47600000000006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25">
      <c r="A63" s="6" t="s">
        <v>81</v>
      </c>
      <c r="B63" s="1" t="s">
        <v>23</v>
      </c>
      <c r="C63" s="1"/>
      <c r="D63" s="1">
        <v>136</v>
      </c>
      <c r="E63" s="1">
        <v>13</v>
      </c>
      <c r="F63" s="1">
        <v>121</v>
      </c>
      <c r="G63" s="7">
        <f>VLOOKUP(A63,[1]TDSheet!$A:$H,8,0)</f>
        <v>0.5</v>
      </c>
      <c r="H63" s="1">
        <f>VLOOKUP(A63,[1]TDSheet!$A:$I,9,0)</f>
        <v>45</v>
      </c>
      <c r="I63" s="1"/>
      <c r="J63" s="1">
        <v>15</v>
      </c>
      <c r="K63" s="1">
        <f t="shared" si="9"/>
        <v>-2</v>
      </c>
      <c r="L63" s="1">
        <f t="shared" si="3"/>
        <v>13</v>
      </c>
      <c r="M63" s="1"/>
      <c r="N63" s="1"/>
      <c r="O63" s="1">
        <f t="shared" si="4"/>
        <v>2.6</v>
      </c>
      <c r="P63" s="5"/>
      <c r="Q63" s="5"/>
      <c r="R63" s="1"/>
      <c r="S63" s="1">
        <f t="shared" si="6"/>
        <v>46.53846153846154</v>
      </c>
      <c r="T63" s="1">
        <f t="shared" si="7"/>
        <v>46.53846153846154</v>
      </c>
      <c r="U63" s="1">
        <f>VLOOKUP(A63,[1]TDSheet!$A:$O,15,0)</f>
        <v>0</v>
      </c>
      <c r="V63" s="1">
        <f>VLOOKUP(A63,[1]TDSheet!$A:$S,19,0)</f>
        <v>14.8</v>
      </c>
      <c r="W63" s="1">
        <f>VLOOKUP(A63,[1]TDSheet!$A:$T,20,0)</f>
        <v>11.6</v>
      </c>
      <c r="X63" s="1"/>
      <c r="Y63" s="1">
        <f t="shared" si="8"/>
        <v>0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x14ac:dyDescent="0.25">
      <c r="A64" s="6" t="s">
        <v>82</v>
      </c>
      <c r="B64" s="1" t="s">
        <v>23</v>
      </c>
      <c r="C64" s="1"/>
      <c r="D64" s="1">
        <v>160</v>
      </c>
      <c r="E64" s="1">
        <v>160</v>
      </c>
      <c r="F64" s="1"/>
      <c r="G64" s="7">
        <f>VLOOKUP(A64,[1]TDSheet!$A:$H,8,0)</f>
        <v>0.41</v>
      </c>
      <c r="H64" s="1">
        <f>VLOOKUP(A64,[1]TDSheet!$A:$I,9,0)</f>
        <v>45</v>
      </c>
      <c r="I64" s="1"/>
      <c r="J64" s="1">
        <v>166</v>
      </c>
      <c r="K64" s="1">
        <f t="shared" si="9"/>
        <v>-6</v>
      </c>
      <c r="L64" s="1">
        <f t="shared" si="3"/>
        <v>160</v>
      </c>
      <c r="M64" s="1"/>
      <c r="N64" s="1"/>
      <c r="O64" s="1">
        <f t="shared" si="4"/>
        <v>32</v>
      </c>
      <c r="P64" s="5">
        <f>9*O64-N64-F64</f>
        <v>288</v>
      </c>
      <c r="Q64" s="5"/>
      <c r="R64" s="1"/>
      <c r="S64" s="1">
        <f t="shared" si="6"/>
        <v>9</v>
      </c>
      <c r="T64" s="1">
        <f t="shared" si="7"/>
        <v>0</v>
      </c>
      <c r="U64" s="1">
        <f>VLOOKUP(A64,[1]TDSheet!$A:$O,15,0)</f>
        <v>0</v>
      </c>
      <c r="V64" s="1">
        <f>VLOOKUP(A64,[1]TDSheet!$A:$S,19,0)</f>
        <v>0</v>
      </c>
      <c r="W64" s="1">
        <f>VLOOKUP(A64,[1]TDSheet!$A:$T,20,0)</f>
        <v>0</v>
      </c>
      <c r="X64" s="1"/>
      <c r="Y64" s="1">
        <f t="shared" si="8"/>
        <v>118.08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13" t="s">
        <v>83</v>
      </c>
      <c r="B65" s="1" t="s">
        <v>23</v>
      </c>
      <c r="C65" s="1">
        <v>2</v>
      </c>
      <c r="D65" s="1"/>
      <c r="E65" s="1"/>
      <c r="F65" s="1"/>
      <c r="G65" s="7">
        <f>VLOOKUP(A65,[1]TDSheet!$A:$H,8,0)</f>
        <v>0.4</v>
      </c>
      <c r="H65" s="1">
        <f>VLOOKUP(A65,[1]TDSheet!$A:$I,9,0)</f>
        <v>60</v>
      </c>
      <c r="I65" s="1"/>
      <c r="J65" s="1"/>
      <c r="K65" s="1">
        <f t="shared" si="9"/>
        <v>0</v>
      </c>
      <c r="L65" s="1">
        <f t="shared" si="3"/>
        <v>0</v>
      </c>
      <c r="M65" s="1"/>
      <c r="N65" s="1"/>
      <c r="O65" s="1">
        <f t="shared" si="4"/>
        <v>0</v>
      </c>
      <c r="P65" s="5">
        <v>10</v>
      </c>
      <c r="Q65" s="5"/>
      <c r="R65" s="1"/>
      <c r="S65" s="1" t="e">
        <f t="shared" si="6"/>
        <v>#DIV/0!</v>
      </c>
      <c r="T65" s="1" t="e">
        <f t="shared" si="7"/>
        <v>#DIV/0!</v>
      </c>
      <c r="U65" s="1">
        <f>VLOOKUP(A65,[1]TDSheet!$A:$O,15,0)</f>
        <v>0.4</v>
      </c>
      <c r="V65" s="1">
        <f>VLOOKUP(A65,[1]TDSheet!$A:$S,19,0)</f>
        <v>0</v>
      </c>
      <c r="W65" s="1">
        <f>VLOOKUP(A65,[1]TDSheet!$A:$T,20,0)</f>
        <v>0</v>
      </c>
      <c r="X65" s="1"/>
      <c r="Y65" s="1">
        <f t="shared" si="8"/>
        <v>4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6" t="s">
        <v>84</v>
      </c>
      <c r="B66" s="1" t="s">
        <v>25</v>
      </c>
      <c r="C66" s="1">
        <v>1014.949</v>
      </c>
      <c r="D66" s="1">
        <v>151.91800000000001</v>
      </c>
      <c r="E66" s="1">
        <v>473.73099999999999</v>
      </c>
      <c r="F66" s="1">
        <v>614.00800000000004</v>
      </c>
      <c r="G66" s="7">
        <f>VLOOKUP(A66,[1]TDSheet!$A:$H,8,0)</f>
        <v>1</v>
      </c>
      <c r="H66" s="1">
        <f>VLOOKUP(A66,[1]TDSheet!$A:$I,9,0)</f>
        <v>60</v>
      </c>
      <c r="I66" s="1"/>
      <c r="J66" s="1">
        <v>459.99</v>
      </c>
      <c r="K66" s="1">
        <f t="shared" si="9"/>
        <v>13.740999999999985</v>
      </c>
      <c r="L66" s="1">
        <f t="shared" si="3"/>
        <v>219.05500000000001</v>
      </c>
      <c r="M66" s="1">
        <v>254.67599999999999</v>
      </c>
      <c r="N66" s="1"/>
      <c r="O66" s="1">
        <f t="shared" si="4"/>
        <v>43.811</v>
      </c>
      <c r="P66" s="5"/>
      <c r="Q66" s="5"/>
      <c r="R66" s="1"/>
      <c r="S66" s="1">
        <f t="shared" si="6"/>
        <v>14.01492775786903</v>
      </c>
      <c r="T66" s="1">
        <f t="shared" si="7"/>
        <v>14.01492775786903</v>
      </c>
      <c r="U66" s="1">
        <f>VLOOKUP(A66,[1]TDSheet!$A:$O,15,0)</f>
        <v>47.504399999999997</v>
      </c>
      <c r="V66" s="1">
        <f>VLOOKUP(A66,[1]TDSheet!$A:$S,19,0)</f>
        <v>39.891800000000003</v>
      </c>
      <c r="W66" s="1">
        <f>VLOOKUP(A66,[1]TDSheet!$A:$T,20,0)</f>
        <v>0</v>
      </c>
      <c r="X66" s="1"/>
      <c r="Y66" s="1">
        <f t="shared" si="8"/>
        <v>0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6" t="s">
        <v>85</v>
      </c>
      <c r="B67" s="1" t="s">
        <v>25</v>
      </c>
      <c r="C67" s="1"/>
      <c r="D67" s="1">
        <v>2.7280000000000002</v>
      </c>
      <c r="E67" s="1">
        <v>2.7280000000000002</v>
      </c>
      <c r="F67" s="1"/>
      <c r="G67" s="7">
        <v>0</v>
      </c>
      <c r="H67" s="1" t="e">
        <f>VLOOKUP(A67,[1]TDSheet!$A:$I,9,0)</f>
        <v>#N/A</v>
      </c>
      <c r="I67" s="1"/>
      <c r="J67" s="1">
        <v>2</v>
      </c>
      <c r="K67" s="1">
        <f t="shared" si="9"/>
        <v>0.7280000000000002</v>
      </c>
      <c r="L67" s="1">
        <f t="shared" si="3"/>
        <v>2.7280000000000002</v>
      </c>
      <c r="M67" s="1"/>
      <c r="N67" s="1"/>
      <c r="O67" s="1">
        <f t="shared" si="4"/>
        <v>0.54560000000000008</v>
      </c>
      <c r="P67" s="5"/>
      <c r="Q67" s="5"/>
      <c r="R67" s="1"/>
      <c r="S67" s="1">
        <f t="shared" si="6"/>
        <v>0</v>
      </c>
      <c r="T67" s="1">
        <f t="shared" si="7"/>
        <v>0</v>
      </c>
      <c r="U67" s="1">
        <v>0</v>
      </c>
      <c r="V67" s="1">
        <v>0</v>
      </c>
      <c r="W67" s="1">
        <v>0</v>
      </c>
      <c r="X67" s="1"/>
      <c r="Y67" s="1">
        <f t="shared" si="8"/>
        <v>0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x14ac:dyDescent="0.25">
      <c r="A68" s="6" t="s">
        <v>86</v>
      </c>
      <c r="B68" s="1" t="s">
        <v>23</v>
      </c>
      <c r="C68" s="1"/>
      <c r="D68" s="1">
        <v>1</v>
      </c>
      <c r="E68" s="1">
        <v>1</v>
      </c>
      <c r="F68" s="1"/>
      <c r="G68" s="7">
        <v>0</v>
      </c>
      <c r="H68" s="1" t="e">
        <f>VLOOKUP(A68,[1]TDSheet!$A:$I,9,0)</f>
        <v>#N/A</v>
      </c>
      <c r="I68" s="1"/>
      <c r="J68" s="1">
        <v>1</v>
      </c>
      <c r="K68" s="1">
        <f t="shared" si="9"/>
        <v>0</v>
      </c>
      <c r="L68" s="1">
        <f t="shared" si="3"/>
        <v>1</v>
      </c>
      <c r="M68" s="1"/>
      <c r="N68" s="1"/>
      <c r="O68" s="1">
        <f t="shared" si="4"/>
        <v>0.2</v>
      </c>
      <c r="P68" s="5"/>
      <c r="Q68" s="5"/>
      <c r="R68" s="1"/>
      <c r="S68" s="1">
        <f t="shared" si="6"/>
        <v>0</v>
      </c>
      <c r="T68" s="1">
        <f t="shared" si="7"/>
        <v>0</v>
      </c>
      <c r="U68" s="1">
        <v>0</v>
      </c>
      <c r="V68" s="1">
        <v>0</v>
      </c>
      <c r="W68" s="1">
        <v>0</v>
      </c>
      <c r="X68" s="1"/>
      <c r="Y68" s="1">
        <f t="shared" si="8"/>
        <v>0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x14ac:dyDescent="0.25">
      <c r="A69" s="6" t="s">
        <v>87</v>
      </c>
      <c r="B69" s="1" t="s">
        <v>25</v>
      </c>
      <c r="C69" s="1"/>
      <c r="D69" s="1">
        <v>38.692</v>
      </c>
      <c r="E69" s="1">
        <v>37.659999999999997</v>
      </c>
      <c r="F69" s="1"/>
      <c r="G69" s="7">
        <v>0</v>
      </c>
      <c r="H69" s="1">
        <f>VLOOKUP(A69,[1]TDSheet!$A:$I,9,0)</f>
        <v>45</v>
      </c>
      <c r="I69" s="1"/>
      <c r="J69" s="1">
        <v>36</v>
      </c>
      <c r="K69" s="1">
        <f t="shared" si="9"/>
        <v>1.6599999999999966</v>
      </c>
      <c r="L69" s="1">
        <f t="shared" si="3"/>
        <v>37.659999999999997</v>
      </c>
      <c r="M69" s="1"/>
      <c r="N69" s="1"/>
      <c r="O69" s="1">
        <f t="shared" si="4"/>
        <v>7.5319999999999991</v>
      </c>
      <c r="P69" s="5"/>
      <c r="Q69" s="5"/>
      <c r="R69" s="1"/>
      <c r="S69" s="1">
        <f t="shared" si="6"/>
        <v>0</v>
      </c>
      <c r="T69" s="1">
        <f t="shared" si="7"/>
        <v>0</v>
      </c>
      <c r="U69" s="1">
        <f>VLOOKUP(A69,[1]TDSheet!$A:$O,15,0)</f>
        <v>6.8436000000000003</v>
      </c>
      <c r="V69" s="1">
        <f>VLOOKUP(A69,[1]TDSheet!$A:$S,19,0)</f>
        <v>14.972800000000001</v>
      </c>
      <c r="W69" s="1">
        <f>VLOOKUP(A69,[1]TDSheet!$A:$T,20,0)</f>
        <v>5.2295999999999996</v>
      </c>
      <c r="X69" s="1"/>
      <c r="Y69" s="1">
        <f t="shared" si="8"/>
        <v>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56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56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56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56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56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56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56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56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56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56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56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56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56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56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56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56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56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56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56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56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56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56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56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56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56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56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56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56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56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56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56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56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56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56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56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56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spans="1:56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spans="1:56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spans="1:56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56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56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56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56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56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56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56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56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spans="1:56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spans="1:56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spans="1:56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spans="1:56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spans="1:56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spans="1:56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spans="1:56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spans="1:56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spans="1:56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spans="1:56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spans="1:56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spans="1:56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spans="1:56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spans="1:56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spans="1:56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spans="1:56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spans="1:56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spans="1:56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spans="1:56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spans="1:56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spans="1:56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spans="1:56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spans="1:56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spans="1:56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spans="1:56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spans="1:56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spans="1:56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spans="1:56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spans="1:56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spans="1:56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spans="1:56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56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spans="1:56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56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56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56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56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56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56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56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56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56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56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56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56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56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56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56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56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56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56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56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56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56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56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56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56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56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56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56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56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56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56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56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56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56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56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56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56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56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56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56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56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56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56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56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56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56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56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56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56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56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56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56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56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56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56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56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56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56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56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56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56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56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56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56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56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56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56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56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56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56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56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56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56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56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56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56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56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56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56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56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56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56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56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56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56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56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56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56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56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56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56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56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56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56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56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56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56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56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56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56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56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56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56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56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56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56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56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56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56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56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56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56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56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56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56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56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56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56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56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56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56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56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56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56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56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56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56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56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56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56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56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56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56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56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56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56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56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56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56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56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56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56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56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56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56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56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56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56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56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56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56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56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56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56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56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56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56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56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56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56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56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56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56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56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56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56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56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56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56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56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56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56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56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56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56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56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56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56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56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56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spans="1:56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56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spans="1:56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56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spans="1:56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spans="1:56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spans="1:56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spans="1:56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spans="1:56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spans="1:56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spans="1:56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spans="1:56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spans="1:56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spans="1:56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spans="1:56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spans="1:56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spans="1:56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spans="1:56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  <row r="500" spans="1:56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</row>
  </sheetData>
  <autoFilter ref="A3:Y69" xr:uid="{2FACD9A8-6139-4982-8739-1CDEEEC67F9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2024-02-13T14:21:26Z</dcterms:created>
  <dcterms:modified xsi:type="dcterms:W3CDTF">2024-02-13T14:43:44Z</dcterms:modified>
</cp:coreProperties>
</file>