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M22" i="1" l="1"/>
  <c r="AC15" i="1" l="1"/>
  <c r="AC19" i="1"/>
  <c r="AC23" i="1"/>
  <c r="AC27" i="1"/>
  <c r="AC31" i="1"/>
  <c r="S6" i="1"/>
  <c r="AC35" i="1"/>
  <c r="AC39" i="1"/>
  <c r="AC43" i="1"/>
  <c r="AC47" i="1"/>
  <c r="AC51" i="1"/>
  <c r="AC55" i="1"/>
  <c r="AC59" i="1"/>
  <c r="AC63" i="1"/>
  <c r="AC67" i="1"/>
  <c r="AC71" i="1"/>
  <c r="AC75" i="1"/>
  <c r="AC79" i="1"/>
  <c r="AC83" i="1"/>
  <c r="AC87" i="1"/>
  <c r="AC91" i="1"/>
  <c r="AC95" i="1"/>
  <c r="AC7" i="1"/>
  <c r="AC8" i="1"/>
  <c r="AC9" i="1"/>
  <c r="AC10" i="1"/>
  <c r="AC12" i="1"/>
  <c r="AC13" i="1"/>
  <c r="AC14" i="1"/>
  <c r="AC16" i="1"/>
  <c r="AC17" i="1"/>
  <c r="AC18" i="1"/>
  <c r="AC20" i="1"/>
  <c r="AC21" i="1"/>
  <c r="AC22" i="1"/>
  <c r="AC24" i="1"/>
  <c r="AC25" i="1"/>
  <c r="AC26" i="1"/>
  <c r="AC28" i="1"/>
  <c r="AC29" i="1"/>
  <c r="AC30" i="1"/>
  <c r="AC33" i="1"/>
  <c r="AC34" i="1"/>
  <c r="AC36" i="1"/>
  <c r="AC37" i="1"/>
  <c r="AC38" i="1"/>
  <c r="AC40" i="1"/>
  <c r="AC41" i="1"/>
  <c r="AC42" i="1"/>
  <c r="AC44" i="1"/>
  <c r="AC45" i="1"/>
  <c r="AC46" i="1"/>
  <c r="AC48" i="1"/>
  <c r="AC49" i="1"/>
  <c r="AC50" i="1"/>
  <c r="AC52" i="1"/>
  <c r="AC53" i="1"/>
  <c r="AC54" i="1"/>
  <c r="AC56" i="1"/>
  <c r="AC57" i="1"/>
  <c r="AC58" i="1"/>
  <c r="AC60" i="1"/>
  <c r="AC61" i="1"/>
  <c r="AC62" i="1"/>
  <c r="AC64" i="1"/>
  <c r="AC65" i="1"/>
  <c r="AC66" i="1"/>
  <c r="AC68" i="1"/>
  <c r="AC69" i="1"/>
  <c r="AC70" i="1"/>
  <c r="AC72" i="1"/>
  <c r="AC73" i="1"/>
  <c r="AC74" i="1"/>
  <c r="AC76" i="1"/>
  <c r="AC77" i="1"/>
  <c r="AC78" i="1"/>
  <c r="AC80" i="1"/>
  <c r="AC81" i="1"/>
  <c r="AC82" i="1"/>
  <c r="AC84" i="1"/>
  <c r="AC85" i="1"/>
  <c r="AC86" i="1"/>
  <c r="AC88" i="1"/>
  <c r="AC89" i="1"/>
  <c r="AC90" i="1"/>
  <c r="AC92" i="1"/>
  <c r="AC93" i="1"/>
  <c r="AC94" i="1"/>
  <c r="AC96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7" i="1"/>
  <c r="Z8" i="1"/>
  <c r="Z9" i="1"/>
  <c r="Z10" i="1"/>
  <c r="Z11" i="1"/>
  <c r="Z12" i="1"/>
  <c r="Z13" i="1"/>
  <c r="Z14" i="1"/>
  <c r="Z15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7" i="1"/>
  <c r="Z6" i="1" s="1"/>
  <c r="Y9" i="1"/>
  <c r="Y10" i="1"/>
  <c r="Y11" i="1"/>
  <c r="Y6" i="1" s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7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6" i="1" s="1"/>
  <c r="X96" i="1"/>
  <c r="X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30" i="1"/>
  <c r="U31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30" i="1"/>
  <c r="T31" i="1"/>
  <c r="T32" i="1"/>
  <c r="T33" i="1"/>
  <c r="T34" i="1"/>
  <c r="T35" i="1"/>
  <c r="T36" i="1"/>
  <c r="T37" i="1"/>
  <c r="T38" i="1"/>
  <c r="T39" i="1"/>
  <c r="T40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U29" i="1" s="1"/>
  <c r="R30" i="1"/>
  <c r="R31" i="1"/>
  <c r="R32" i="1"/>
  <c r="U32" i="1" s="1"/>
  <c r="R33" i="1"/>
  <c r="R34" i="1"/>
  <c r="R35" i="1"/>
  <c r="R36" i="1"/>
  <c r="R37" i="1"/>
  <c r="R38" i="1"/>
  <c r="R39" i="1"/>
  <c r="R40" i="1"/>
  <c r="R41" i="1"/>
  <c r="T41" i="1" s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U75" i="1" s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7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" i="1"/>
  <c r="W6" i="1"/>
  <c r="V6" i="1"/>
  <c r="N6" i="1"/>
  <c r="O6" i="1"/>
  <c r="P6" i="1"/>
  <c r="Q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7" i="1"/>
  <c r="F6" i="1"/>
  <c r="E6" i="1"/>
  <c r="T75" i="1" l="1"/>
  <c r="AC32" i="1"/>
  <c r="T29" i="1"/>
  <c r="R6" i="1"/>
  <c r="AC11" i="1"/>
  <c r="AC6" i="1"/>
  <c r="M6" i="1"/>
  <c r="K6" i="1"/>
  <c r="J6" i="1"/>
  <c r="I6" i="1"/>
</calcChain>
</file>

<file path=xl/sharedStrings.xml><?xml version="1.0" encoding="utf-8"?>
<sst xmlns="http://schemas.openxmlformats.org/spreadsheetml/2006/main" count="221" uniqueCount="122">
  <si>
    <t>Период: 23.11.2023 - 30.11.2023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</si>
  <si>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</si>
  <si>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</si>
  <si>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</si>
  <si>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</si>
  <si>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</si>
  <si>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</si>
  <si>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</si>
  <si>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</si>
  <si>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</si>
  <si>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</si>
  <si>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</si>
  <si>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</si>
  <si>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</si>
  <si>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</si>
  <si>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</si>
  <si>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</si>
  <si>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</si>
  <si>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</si>
  <si>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</si>
  <si>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</si>
  <si>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</si>
  <si>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</si>
  <si>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</si>
  <si>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</si>
  <si>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</si>
  <si>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</si>
  <si>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</si>
  <si>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</si>
  <si>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</si>
  <si>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</si>
  <si>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</si>
  <si>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</si>
  <si>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</si>
  <si>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</si>
  <si>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</si>
  <si>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</si>
  <si>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6158 ВРЕМЯ ОЛИВЬЕ Папа может вар п/о 0.4кг   ОСТАНКИНО</t>
  </si>
  <si>
    <t>6212 СЕРВЕЛАТ ФИНСКИЙ СН в/к в/у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</si>
  <si>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</si>
  <si>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</si>
  <si>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</si>
  <si>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</si>
  <si>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</si>
  <si>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</si>
  <si>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</si>
  <si>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</si>
  <si>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</si>
  <si>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6301 БАЛЫКОВАЯ СН в/к в/у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</si>
  <si>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</si>
  <si>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</si>
  <si>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</si>
  <si>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</si>
  <si>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</si>
  <si>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</si>
  <si>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</si>
  <si>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</si>
  <si>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</si>
  <si>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</si>
  <si>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</si>
  <si>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</si>
  <si>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</si>
  <si>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</si>
  <si>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</si>
  <si>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</si>
  <si>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</si>
  <si>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</si>
  <si>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</si>
  <si>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</si>
  <si>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</si>
  <si>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</si>
  <si>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</si>
  <si>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</si>
  <si>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</si>
  <si>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6641 СЛИВОЧНЫЕ ПМ сос п/о мгс 0,41кг 10шт.  ОСТАНКИНО</t>
  </si>
  <si>
    <t>6644 СОЧНЫЕ ПМ сос п/о мгс 0,41кг 10шт.  ОСТАНКИНО</t>
  </si>
  <si>
    <t>6645 ВЕТЧ.КЛАССИЧЕСКАЯ СН п/о 0.8кг 4шт.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</si>
  <si>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</si>
  <si>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</si>
  <si>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</si>
  <si>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</si>
  <si>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</si>
  <si>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</si>
  <si>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</si>
  <si>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</si>
  <si>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</si>
  <si>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</si>
  <si>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</si>
  <si>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</si>
  <si>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</si>
  <si>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</si>
  <si>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6144 МОЛОЧНЫЕ ТРАДИЦ сос п/о в/у 1/360 (1+1) ОСТАНКИНО</t>
  </si>
  <si>
    <t>6225 ИМПЕРСКАЯ И БАЛЫКОВАЯ в/к с/н мгс 1/90  ОСТАНКИНО</t>
  </si>
  <si>
    <t>6228 МЯСНОЕ АССОРТИ к/з с/н мгс 1/90 10шт.  ОСТАНКИНО</t>
  </si>
  <si>
    <t>6259 К ЧАЮ Советское наследие вар н/о мгс  ОСТАНКИНО</t>
  </si>
  <si>
    <t>6716 ОСОБАЯ Коровино (в сетке) 0.5кг 8шт. 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</si>
  <si>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</si>
  <si>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</si>
  <si>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</si>
  <si>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</si>
  <si>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</si>
  <si>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</si>
  <si>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</si>
  <si>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</si>
  <si>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</si>
  <si>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</si>
  <si>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</si>
  <si>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</si>
  <si>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</si>
  <si>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</si>
  <si>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</si>
  <si>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</si>
  <si>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</si>
  <si>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30,11,</t>
  </si>
  <si>
    <t>01,12,</t>
  </si>
  <si>
    <t>03,12,</t>
  </si>
  <si>
    <t>05,12,</t>
  </si>
  <si>
    <t>17,11,</t>
  </si>
  <si>
    <t>24,11,</t>
  </si>
  <si>
    <t>5,5т</t>
  </si>
  <si>
    <t>7д</t>
  </si>
  <si>
    <t>см кода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</si>
</sst>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164" fontId="0" fillId="5" borderId="0" xfId="0" applyNumberForma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8,11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4-30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30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21.11.2023 - 28.11.2023</v>
          </cell>
        </row>
        <row r="3">
          <cell r="S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ср</v>
          </cell>
          <cell r="S4" t="str">
            <v>заказ</v>
          </cell>
          <cell r="T4" t="str">
            <v>кон ост</v>
          </cell>
          <cell r="U4" t="str">
            <v>факт</v>
          </cell>
          <cell r="V4" t="str">
            <v>оппр</v>
          </cell>
          <cell r="W4" t="str">
            <v>тк пр</v>
          </cell>
          <cell r="X4" t="str">
            <v>ср</v>
          </cell>
          <cell r="Y4" t="str">
            <v>ср</v>
          </cell>
          <cell r="Z4" t="str">
            <v>пр</v>
          </cell>
          <cell r="AA4" t="str">
            <v>комен</v>
          </cell>
          <cell r="AB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29,11,</v>
          </cell>
          <cell r="L5" t="str">
            <v>30,11,</v>
          </cell>
          <cell r="M5" t="str">
            <v>01,12,</v>
          </cell>
          <cell r="S5" t="str">
            <v>03,12,</v>
          </cell>
          <cell r="X5" t="str">
            <v>17,11,</v>
          </cell>
          <cell r="Y5" t="str">
            <v>24,11,</v>
          </cell>
          <cell r="Z5" t="str">
            <v>28,11,</v>
          </cell>
        </row>
        <row r="6">
          <cell r="E6">
            <v>73158.943999999989</v>
          </cell>
          <cell r="F6">
            <v>80702.84599999999</v>
          </cell>
          <cell r="I6">
            <v>65837.975999999995</v>
          </cell>
          <cell r="J6">
            <v>7320.9679999999989</v>
          </cell>
          <cell r="K6">
            <v>3360</v>
          </cell>
          <cell r="L6">
            <v>37890</v>
          </cell>
          <cell r="M6">
            <v>7740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14631.7888</v>
          </cell>
          <cell r="S6">
            <v>14020</v>
          </cell>
          <cell r="V6">
            <v>0</v>
          </cell>
          <cell r="W6">
            <v>0</v>
          </cell>
          <cell r="X6">
            <v>13748.598199999999</v>
          </cell>
          <cell r="Y6">
            <v>14674.123200000007</v>
          </cell>
          <cell r="Z6">
            <v>17600.981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330</v>
          </cell>
          <cell r="D7">
            <v>130</v>
          </cell>
          <cell r="E7">
            <v>219</v>
          </cell>
          <cell r="F7">
            <v>235</v>
          </cell>
          <cell r="G7">
            <v>0.4</v>
          </cell>
          <cell r="H7">
            <v>60</v>
          </cell>
          <cell r="I7">
            <v>223</v>
          </cell>
          <cell r="J7">
            <v>-4</v>
          </cell>
          <cell r="K7">
            <v>80</v>
          </cell>
          <cell r="L7">
            <v>40</v>
          </cell>
          <cell r="M7">
            <v>0</v>
          </cell>
          <cell r="R7">
            <v>43.8</v>
          </cell>
          <cell r="S7">
            <v>40</v>
          </cell>
          <cell r="T7">
            <v>9.0182648401826491</v>
          </cell>
          <cell r="U7">
            <v>5.365296803652968</v>
          </cell>
          <cell r="X7">
            <v>47.6</v>
          </cell>
          <cell r="Y7">
            <v>43.4</v>
          </cell>
          <cell r="Z7">
            <v>49</v>
          </cell>
          <cell r="AA7">
            <v>0</v>
          </cell>
          <cell r="AB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131.464</v>
          </cell>
          <cell r="D8">
            <v>123.289</v>
          </cell>
          <cell r="E8">
            <v>96.816000000000003</v>
          </cell>
          <cell r="F8">
            <v>103.953</v>
          </cell>
          <cell r="G8">
            <v>0</v>
          </cell>
          <cell r="H8" t="e">
            <v>#N/A</v>
          </cell>
          <cell r="I8">
            <v>95</v>
          </cell>
          <cell r="J8">
            <v>1.8160000000000025</v>
          </cell>
          <cell r="K8">
            <v>0</v>
          </cell>
          <cell r="L8">
            <v>0</v>
          </cell>
          <cell r="M8">
            <v>0</v>
          </cell>
          <cell r="R8">
            <v>19.363199999999999</v>
          </cell>
          <cell r="T8">
            <v>5.3685857709469511</v>
          </cell>
          <cell r="U8">
            <v>5.3685857709469511</v>
          </cell>
          <cell r="X8">
            <v>0</v>
          </cell>
          <cell r="Y8">
            <v>10.4148</v>
          </cell>
          <cell r="Z8">
            <v>23.253</v>
          </cell>
          <cell r="AA8" t="e">
            <v>#N/A</v>
          </cell>
          <cell r="AB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1194.425</v>
          </cell>
          <cell r="D9">
            <v>2365.6419999999998</v>
          </cell>
          <cell r="E9">
            <v>1540.6489999999999</v>
          </cell>
          <cell r="F9">
            <v>1753.9</v>
          </cell>
          <cell r="G9">
            <v>1</v>
          </cell>
          <cell r="H9">
            <v>45</v>
          </cell>
          <cell r="I9">
            <v>1579.7</v>
          </cell>
          <cell r="J9">
            <v>-39.051000000000158</v>
          </cell>
          <cell r="K9">
            <v>250</v>
          </cell>
          <cell r="L9">
            <v>400</v>
          </cell>
          <cell r="M9">
            <v>0</v>
          </cell>
          <cell r="R9">
            <v>308.12979999999999</v>
          </cell>
          <cell r="S9">
            <v>650</v>
          </cell>
          <cell r="T9">
            <v>9.9110829267406153</v>
          </cell>
          <cell r="U9">
            <v>5.6920817136154964</v>
          </cell>
          <cell r="X9">
            <v>321.05579999999998</v>
          </cell>
          <cell r="Y9">
            <v>302.14859999999999</v>
          </cell>
          <cell r="Z9">
            <v>318.59800000000001</v>
          </cell>
          <cell r="AA9" t="str">
            <v>м900</v>
          </cell>
          <cell r="AB9" t="str">
            <v>м300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1496.2629999999999</v>
          </cell>
          <cell r="D10">
            <v>2364.6260000000002</v>
          </cell>
          <cell r="E10">
            <v>1574.75</v>
          </cell>
          <cell r="F10">
            <v>2246.8879999999999</v>
          </cell>
          <cell r="G10">
            <v>1</v>
          </cell>
          <cell r="H10">
            <v>60</v>
          </cell>
          <cell r="I10">
            <v>1552.25</v>
          </cell>
          <cell r="J10">
            <v>22.5</v>
          </cell>
          <cell r="K10">
            <v>300</v>
          </cell>
          <cell r="L10">
            <v>1200</v>
          </cell>
          <cell r="M10">
            <v>300</v>
          </cell>
          <cell r="R10">
            <v>314.95</v>
          </cell>
          <cell r="T10">
            <v>12.849303063978409</v>
          </cell>
          <cell r="U10">
            <v>7.1341101762184476</v>
          </cell>
          <cell r="X10">
            <v>341.50380000000001</v>
          </cell>
          <cell r="Y10">
            <v>321.53899999999999</v>
          </cell>
          <cell r="Z10">
            <v>340.84100000000001</v>
          </cell>
          <cell r="AA10" t="str">
            <v>пл800</v>
          </cell>
          <cell r="AB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89.105999999999995</v>
          </cell>
          <cell r="D11">
            <v>101.786</v>
          </cell>
          <cell r="E11">
            <v>33.473999999999997</v>
          </cell>
          <cell r="F11">
            <v>155.93</v>
          </cell>
          <cell r="G11">
            <v>1</v>
          </cell>
          <cell r="H11">
            <v>120</v>
          </cell>
          <cell r="I11">
            <v>34.4</v>
          </cell>
          <cell r="J11">
            <v>-0.92600000000000193</v>
          </cell>
          <cell r="K11">
            <v>0</v>
          </cell>
          <cell r="L11">
            <v>0</v>
          </cell>
          <cell r="M11">
            <v>0</v>
          </cell>
          <cell r="R11">
            <v>6.694799999999999</v>
          </cell>
          <cell r="T11">
            <v>23.291211089203564</v>
          </cell>
          <cell r="U11">
            <v>23.291211089203564</v>
          </cell>
          <cell r="X11">
            <v>8.2075999999999993</v>
          </cell>
          <cell r="Y11">
            <v>11.751200000000001</v>
          </cell>
          <cell r="Z11">
            <v>1.0049999999999999</v>
          </cell>
          <cell r="AA11">
            <v>0</v>
          </cell>
          <cell r="AB11" t="e">
            <v>#N/A</v>
          </cell>
        </row>
        <row r="12">
          <cell r="A12" t="str">
            <v>4342 Салями Финская п/к в/у ОСТАНКИНО</v>
          </cell>
          <cell r="B12" t="str">
            <v>кг</v>
          </cell>
          <cell r="C12">
            <v>0.628</v>
          </cell>
          <cell r="D12">
            <v>301.495</v>
          </cell>
          <cell r="E12">
            <v>0</v>
          </cell>
          <cell r="F12">
            <v>302.12299999999999</v>
          </cell>
          <cell r="G12">
            <v>0</v>
          </cell>
          <cell r="H12" t="e">
            <v>#N/A</v>
          </cell>
          <cell r="I12">
            <v>1.6</v>
          </cell>
          <cell r="J12">
            <v>-1.6</v>
          </cell>
          <cell r="K12">
            <v>0</v>
          </cell>
          <cell r="L12">
            <v>0</v>
          </cell>
          <cell r="M12">
            <v>0</v>
          </cell>
          <cell r="R12">
            <v>0</v>
          </cell>
          <cell r="T12" t="e">
            <v>#DIV/0!</v>
          </cell>
          <cell r="U12" t="e">
            <v>#DIV/0!</v>
          </cell>
          <cell r="X12">
            <v>0</v>
          </cell>
          <cell r="Y12">
            <v>0</v>
          </cell>
          <cell r="Z12">
            <v>0</v>
          </cell>
          <cell r="AA12" t="e">
            <v>#N/A</v>
          </cell>
          <cell r="AB12" t="e">
            <v>#N/A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174.56</v>
          </cell>
          <cell r="D13">
            <v>102.64</v>
          </cell>
          <cell r="E13">
            <v>108.45099999999999</v>
          </cell>
          <cell r="F13">
            <v>166.03700000000001</v>
          </cell>
          <cell r="G13">
            <v>1</v>
          </cell>
          <cell r="H13">
            <v>60</v>
          </cell>
          <cell r="I13">
            <v>106.75</v>
          </cell>
          <cell r="J13">
            <v>1.7009999999999934</v>
          </cell>
          <cell r="K13">
            <v>0</v>
          </cell>
          <cell r="L13">
            <v>50</v>
          </cell>
          <cell r="M13">
            <v>0</v>
          </cell>
          <cell r="R13">
            <v>21.690199999999997</v>
          </cell>
          <cell r="T13">
            <v>9.9601202386331167</v>
          </cell>
          <cell r="U13">
            <v>7.6549317203160889</v>
          </cell>
          <cell r="X13">
            <v>22.657</v>
          </cell>
          <cell r="Y13">
            <v>22.5182</v>
          </cell>
          <cell r="Z13">
            <v>29.745999999999999</v>
          </cell>
          <cell r="AA13">
            <v>0</v>
          </cell>
          <cell r="AB13">
            <v>0</v>
          </cell>
        </row>
        <row r="14">
          <cell r="A14" t="str">
            <v>4614 ВЕТЧ.ЛЮБИТЕЛЬСКАЯ п/о _ ОСТАНКИНО</v>
          </cell>
          <cell r="B14" t="str">
            <v>кг</v>
          </cell>
          <cell r="C14">
            <v>139.54300000000001</v>
          </cell>
          <cell r="D14">
            <v>214.745</v>
          </cell>
          <cell r="E14">
            <v>179.33500000000001</v>
          </cell>
          <cell r="F14">
            <v>167.273</v>
          </cell>
          <cell r="G14">
            <v>1</v>
          </cell>
          <cell r="H14">
            <v>60</v>
          </cell>
          <cell r="I14">
            <v>182</v>
          </cell>
          <cell r="J14">
            <v>-2.664999999999992</v>
          </cell>
          <cell r="K14">
            <v>0</v>
          </cell>
          <cell r="L14">
            <v>70</v>
          </cell>
          <cell r="M14">
            <v>0</v>
          </cell>
          <cell r="R14">
            <v>35.867000000000004</v>
          </cell>
          <cell r="S14">
            <v>90</v>
          </cell>
          <cell r="T14">
            <v>9.1246270945437313</v>
          </cell>
          <cell r="U14">
            <v>4.6637020102043651</v>
          </cell>
          <cell r="X14">
            <v>35.547399999999996</v>
          </cell>
          <cell r="Y14">
            <v>28.255000000000003</v>
          </cell>
          <cell r="Z14">
            <v>45.439</v>
          </cell>
          <cell r="AA14">
            <v>0</v>
          </cell>
          <cell r="AB14">
            <v>0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540.1</v>
          </cell>
          <cell r="D15">
            <v>22.952999999999999</v>
          </cell>
          <cell r="E15">
            <v>524.28700000000003</v>
          </cell>
          <cell r="F15">
            <v>30.654</v>
          </cell>
          <cell r="G15">
            <v>1</v>
          </cell>
          <cell r="H15">
            <v>60</v>
          </cell>
          <cell r="I15">
            <v>504.35</v>
          </cell>
          <cell r="J15">
            <v>19.937000000000012</v>
          </cell>
          <cell r="K15">
            <v>200</v>
          </cell>
          <cell r="L15">
            <v>400</v>
          </cell>
          <cell r="M15">
            <v>0</v>
          </cell>
          <cell r="R15">
            <v>104.85740000000001</v>
          </cell>
          <cell r="S15">
            <v>450</v>
          </cell>
          <cell r="T15">
            <v>10.305939304236038</v>
          </cell>
          <cell r="U15">
            <v>0.29233988254524712</v>
          </cell>
          <cell r="X15">
            <v>61.283799999999999</v>
          </cell>
          <cell r="Y15">
            <v>70.022799999999989</v>
          </cell>
          <cell r="Z15">
            <v>214.95400000000001</v>
          </cell>
          <cell r="AA15">
            <v>0</v>
          </cell>
          <cell r="AB15" t="e">
            <v>#N/A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920</v>
          </cell>
          <cell r="D16">
            <v>494</v>
          </cell>
          <cell r="E16">
            <v>483</v>
          </cell>
          <cell r="F16">
            <v>809</v>
          </cell>
          <cell r="G16">
            <v>0.25</v>
          </cell>
          <cell r="H16">
            <v>120</v>
          </cell>
          <cell r="I16">
            <v>495</v>
          </cell>
          <cell r="J16">
            <v>-12</v>
          </cell>
          <cell r="K16">
            <v>0</v>
          </cell>
          <cell r="L16">
            <v>1000</v>
          </cell>
          <cell r="M16">
            <v>0</v>
          </cell>
          <cell r="R16">
            <v>96.6</v>
          </cell>
          <cell r="T16">
            <v>18.726708074534162</v>
          </cell>
          <cell r="U16">
            <v>8.3747412008281579</v>
          </cell>
          <cell r="X16">
            <v>89.4</v>
          </cell>
          <cell r="Y16">
            <v>105.8</v>
          </cell>
          <cell r="Z16">
            <v>105</v>
          </cell>
          <cell r="AA16">
            <v>0</v>
          </cell>
          <cell r="AB16" t="e">
            <v>#N/A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0.106</v>
          </cell>
          <cell r="D17">
            <v>84.337000000000003</v>
          </cell>
          <cell r="E17">
            <v>11.744</v>
          </cell>
          <cell r="F17">
            <v>50.514000000000003</v>
          </cell>
          <cell r="G17">
            <v>1</v>
          </cell>
          <cell r="H17">
            <v>30</v>
          </cell>
          <cell r="I17">
            <v>18</v>
          </cell>
          <cell r="J17">
            <v>-6.2560000000000002</v>
          </cell>
          <cell r="K17">
            <v>0</v>
          </cell>
          <cell r="L17">
            <v>10</v>
          </cell>
          <cell r="M17">
            <v>0</v>
          </cell>
          <cell r="R17">
            <v>2.3487999999999998</v>
          </cell>
          <cell r="T17">
            <v>25.763794277929158</v>
          </cell>
          <cell r="U17">
            <v>21.50630108991826</v>
          </cell>
          <cell r="X17">
            <v>4.1706000000000003</v>
          </cell>
          <cell r="Y17">
            <v>8.281600000000001</v>
          </cell>
          <cell r="Z17">
            <v>11.744</v>
          </cell>
          <cell r="AA17" t="str">
            <v>увел</v>
          </cell>
          <cell r="AB17">
            <v>0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C18">
            <v>42.902000000000001</v>
          </cell>
          <cell r="D18">
            <v>44.645000000000003</v>
          </cell>
          <cell r="E18">
            <v>65.314999999999998</v>
          </cell>
          <cell r="F18">
            <v>22.231999999999999</v>
          </cell>
          <cell r="G18">
            <v>1</v>
          </cell>
          <cell r="H18">
            <v>30</v>
          </cell>
          <cell r="I18">
            <v>65.400000000000006</v>
          </cell>
          <cell r="J18">
            <v>-8.5000000000007958E-2</v>
          </cell>
          <cell r="K18">
            <v>0</v>
          </cell>
          <cell r="L18">
            <v>10</v>
          </cell>
          <cell r="M18">
            <v>0</v>
          </cell>
          <cell r="R18">
            <v>13.062999999999999</v>
          </cell>
          <cell r="S18">
            <v>50</v>
          </cell>
          <cell r="T18">
            <v>6.2950317691188857</v>
          </cell>
          <cell r="U18">
            <v>1.7019061471331243</v>
          </cell>
          <cell r="X18">
            <v>13.907599999999999</v>
          </cell>
          <cell r="Y18">
            <v>10.3506</v>
          </cell>
          <cell r="Z18">
            <v>31.244</v>
          </cell>
          <cell r="AA18">
            <v>0</v>
          </cell>
          <cell r="AB18">
            <v>0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278.24700000000001</v>
          </cell>
          <cell r="D19">
            <v>62.667999999999999</v>
          </cell>
          <cell r="E19">
            <v>140.667</v>
          </cell>
          <cell r="F19">
            <v>196.185</v>
          </cell>
          <cell r="G19">
            <v>1</v>
          </cell>
          <cell r="H19">
            <v>60</v>
          </cell>
          <cell r="I19">
            <v>141.5</v>
          </cell>
          <cell r="J19">
            <v>-0.83299999999999841</v>
          </cell>
          <cell r="K19">
            <v>0</v>
          </cell>
          <cell r="L19">
            <v>70</v>
          </cell>
          <cell r="M19">
            <v>0</v>
          </cell>
          <cell r="R19">
            <v>28.133400000000002</v>
          </cell>
          <cell r="T19">
            <v>9.4615297120148991</v>
          </cell>
          <cell r="U19">
            <v>6.9733839493271343</v>
          </cell>
          <cell r="X19">
            <v>34.070999999999998</v>
          </cell>
          <cell r="Y19">
            <v>30.113400000000002</v>
          </cell>
          <cell r="Z19">
            <v>10.601000000000001</v>
          </cell>
          <cell r="AA19" t="str">
            <v>увел</v>
          </cell>
          <cell r="AB19" t="str">
            <v>скидка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62.170999999999999</v>
          </cell>
          <cell r="D20">
            <v>26.135999999999999</v>
          </cell>
          <cell r="E20">
            <v>35.956000000000003</v>
          </cell>
          <cell r="F20">
            <v>52.350999999999999</v>
          </cell>
          <cell r="G20">
            <v>1</v>
          </cell>
          <cell r="H20">
            <v>60</v>
          </cell>
          <cell r="I20">
            <v>36</v>
          </cell>
          <cell r="J20">
            <v>-4.399999999999693E-2</v>
          </cell>
          <cell r="K20">
            <v>0</v>
          </cell>
          <cell r="L20">
            <v>20</v>
          </cell>
          <cell r="M20">
            <v>0</v>
          </cell>
          <cell r="R20">
            <v>7.1912000000000003</v>
          </cell>
          <cell r="T20">
            <v>10.06104683502058</v>
          </cell>
          <cell r="U20">
            <v>7.2798698409166755</v>
          </cell>
          <cell r="X20">
            <v>8.7766000000000002</v>
          </cell>
          <cell r="Y20">
            <v>8.0017999999999994</v>
          </cell>
          <cell r="Z20">
            <v>1.988</v>
          </cell>
          <cell r="AA20">
            <v>0</v>
          </cell>
          <cell r="AB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355.18599999999998</v>
          </cell>
          <cell r="D21">
            <v>310.30099999999999</v>
          </cell>
          <cell r="E21">
            <v>372.4</v>
          </cell>
          <cell r="F21">
            <v>284.69400000000002</v>
          </cell>
          <cell r="G21">
            <v>1</v>
          </cell>
          <cell r="H21">
            <v>45</v>
          </cell>
          <cell r="I21">
            <v>371.2</v>
          </cell>
          <cell r="J21">
            <v>1.1999999999999886</v>
          </cell>
          <cell r="K21">
            <v>50</v>
          </cell>
          <cell r="L21">
            <v>220</v>
          </cell>
          <cell r="M21">
            <v>0</v>
          </cell>
          <cell r="R21">
            <v>74.47999999999999</v>
          </cell>
          <cell r="S21">
            <v>150</v>
          </cell>
          <cell r="T21">
            <v>9.4615198711063382</v>
          </cell>
          <cell r="U21">
            <v>3.8224221267454359</v>
          </cell>
          <cell r="X21">
            <v>63.559000000000005</v>
          </cell>
          <cell r="Y21">
            <v>69.322400000000002</v>
          </cell>
          <cell r="Z21">
            <v>101.54300000000001</v>
          </cell>
          <cell r="AA21" t="str">
            <v>акция</v>
          </cell>
          <cell r="AB21" t="str">
            <v>скидка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1309</v>
          </cell>
          <cell r="D22">
            <v>1164</v>
          </cell>
          <cell r="E22">
            <v>631</v>
          </cell>
          <cell r="F22">
            <v>1406</v>
          </cell>
          <cell r="G22">
            <v>0.25</v>
          </cell>
          <cell r="H22">
            <v>120</v>
          </cell>
          <cell r="I22">
            <v>641</v>
          </cell>
          <cell r="J22">
            <v>-10</v>
          </cell>
          <cell r="K22">
            <v>0</v>
          </cell>
          <cell r="L22">
            <v>1000</v>
          </cell>
          <cell r="M22">
            <v>0</v>
          </cell>
          <cell r="R22">
            <v>126.2</v>
          </cell>
          <cell r="T22">
            <v>19.06497622820919</v>
          </cell>
          <cell r="U22">
            <v>11.141045958795562</v>
          </cell>
          <cell r="X22">
            <v>151.80000000000001</v>
          </cell>
          <cell r="Y22">
            <v>141</v>
          </cell>
          <cell r="Z22">
            <v>120</v>
          </cell>
          <cell r="AA22">
            <v>0</v>
          </cell>
          <cell r="AB22" t="str">
            <v>скидка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560.67499999999995</v>
          </cell>
          <cell r="D23">
            <v>999.29200000000003</v>
          </cell>
          <cell r="E23">
            <v>763.37800000000004</v>
          </cell>
          <cell r="F23">
            <v>787.38199999999995</v>
          </cell>
          <cell r="G23">
            <v>1</v>
          </cell>
          <cell r="H23">
            <v>45</v>
          </cell>
          <cell r="I23">
            <v>753.85</v>
          </cell>
          <cell r="J23">
            <v>9.52800000000002</v>
          </cell>
          <cell r="K23">
            <v>0</v>
          </cell>
          <cell r="L23">
            <v>350</v>
          </cell>
          <cell r="M23">
            <v>100</v>
          </cell>
          <cell r="R23">
            <v>152.6756</v>
          </cell>
          <cell r="S23">
            <v>220</v>
          </cell>
          <cell r="T23">
            <v>9.5456117414963497</v>
          </cell>
          <cell r="U23">
            <v>5.1572222411439679</v>
          </cell>
          <cell r="X23">
            <v>145.3724</v>
          </cell>
          <cell r="Y23">
            <v>142.12280000000001</v>
          </cell>
          <cell r="Z23">
            <v>198.38</v>
          </cell>
          <cell r="AA23" t="str">
            <v>акция</v>
          </cell>
          <cell r="AB23" t="str">
            <v>скидка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993</v>
          </cell>
          <cell r="D24">
            <v>2028</v>
          </cell>
          <cell r="E24">
            <v>1372</v>
          </cell>
          <cell r="F24">
            <v>1627</v>
          </cell>
          <cell r="G24">
            <v>0.12</v>
          </cell>
          <cell r="H24">
            <v>60</v>
          </cell>
          <cell r="I24">
            <v>1373</v>
          </cell>
          <cell r="J24">
            <v>-1</v>
          </cell>
          <cell r="K24">
            <v>0</v>
          </cell>
          <cell r="L24">
            <v>800</v>
          </cell>
          <cell r="M24">
            <v>0</v>
          </cell>
          <cell r="R24">
            <v>274.39999999999998</v>
          </cell>
          <cell r="S24">
            <v>200</v>
          </cell>
          <cell r="T24">
            <v>9.5736151603498545</v>
          </cell>
          <cell r="U24">
            <v>5.9293002915451902</v>
          </cell>
          <cell r="X24">
            <v>312.2</v>
          </cell>
          <cell r="Y24">
            <v>312.60000000000002</v>
          </cell>
          <cell r="Z24">
            <v>443</v>
          </cell>
          <cell r="AA24" t="str">
            <v>яб ак ян</v>
          </cell>
          <cell r="AB24" t="str">
            <v>скидка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1282</v>
          </cell>
          <cell r="D25">
            <v>788</v>
          </cell>
          <cell r="E25">
            <v>651</v>
          </cell>
          <cell r="F25">
            <v>1366</v>
          </cell>
          <cell r="G25">
            <v>0.25</v>
          </cell>
          <cell r="H25">
            <v>120</v>
          </cell>
          <cell r="I25">
            <v>671</v>
          </cell>
          <cell r="J25">
            <v>-20</v>
          </cell>
          <cell r="K25">
            <v>0</v>
          </cell>
          <cell r="L25">
            <v>1000</v>
          </cell>
          <cell r="M25">
            <v>0</v>
          </cell>
          <cell r="R25">
            <v>130.19999999999999</v>
          </cell>
          <cell r="T25">
            <v>18.172043010752688</v>
          </cell>
          <cell r="U25">
            <v>10.491551459293396</v>
          </cell>
          <cell r="X25">
            <v>123.4</v>
          </cell>
          <cell r="Y25">
            <v>142</v>
          </cell>
          <cell r="Z25">
            <v>139</v>
          </cell>
          <cell r="AA25">
            <v>0</v>
          </cell>
          <cell r="AB25" t="str">
            <v>м1000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152.697</v>
          </cell>
          <cell r="D26">
            <v>154.93799999999999</v>
          </cell>
          <cell r="E26">
            <v>97.634</v>
          </cell>
          <cell r="F26">
            <v>208.959</v>
          </cell>
          <cell r="G26">
            <v>1</v>
          </cell>
          <cell r="H26">
            <v>120</v>
          </cell>
          <cell r="I26">
            <v>94.7</v>
          </cell>
          <cell r="J26">
            <v>2.9339999999999975</v>
          </cell>
          <cell r="K26">
            <v>0</v>
          </cell>
          <cell r="L26">
            <v>120</v>
          </cell>
          <cell r="M26">
            <v>0</v>
          </cell>
          <cell r="R26">
            <v>19.526800000000001</v>
          </cell>
          <cell r="T26">
            <v>16.846539115472069</v>
          </cell>
          <cell r="U26">
            <v>10.701138947497798</v>
          </cell>
          <cell r="X26">
            <v>18.372</v>
          </cell>
          <cell r="Y26">
            <v>18.7136</v>
          </cell>
          <cell r="Z26">
            <v>13.347</v>
          </cell>
          <cell r="AA26" t="str">
            <v>увел</v>
          </cell>
          <cell r="AB26" t="str">
            <v>м190</v>
          </cell>
        </row>
        <row r="27">
          <cell r="A27" t="str">
            <v>5820 СЛИВОЧНЫЕ Папа может сос п/о мгс 2*2_45с   ОСТАНКИНО</v>
          </cell>
          <cell r="B27" t="str">
            <v>кг</v>
          </cell>
          <cell r="C27">
            <v>87.552000000000007</v>
          </cell>
          <cell r="D27">
            <v>107.634</v>
          </cell>
          <cell r="E27">
            <v>79.605000000000004</v>
          </cell>
          <cell r="F27">
            <v>109.42</v>
          </cell>
          <cell r="G27">
            <v>1</v>
          </cell>
          <cell r="H27">
            <v>45</v>
          </cell>
          <cell r="I27">
            <v>100</v>
          </cell>
          <cell r="J27">
            <v>-20.394999999999996</v>
          </cell>
          <cell r="K27">
            <v>50</v>
          </cell>
          <cell r="L27">
            <v>70</v>
          </cell>
          <cell r="M27">
            <v>0</v>
          </cell>
          <cell r="R27">
            <v>15.921000000000001</v>
          </cell>
          <cell r="T27">
            <v>14.409898875698763</v>
          </cell>
          <cell r="U27">
            <v>6.872683876640914</v>
          </cell>
          <cell r="X27">
            <v>8.6112000000000002</v>
          </cell>
          <cell r="Y27">
            <v>23.704599999999999</v>
          </cell>
          <cell r="Z27">
            <v>0</v>
          </cell>
          <cell r="AA27" t="str">
            <v>увел</v>
          </cell>
          <cell r="AB27" t="e">
            <v>#N/A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541.52700000000004</v>
          </cell>
          <cell r="D28">
            <v>570.71199999999999</v>
          </cell>
          <cell r="E28">
            <v>442.375</v>
          </cell>
          <cell r="F28">
            <v>657.65300000000002</v>
          </cell>
          <cell r="G28">
            <v>1</v>
          </cell>
          <cell r="H28">
            <v>60</v>
          </cell>
          <cell r="I28">
            <v>438.75</v>
          </cell>
          <cell r="J28">
            <v>3.625</v>
          </cell>
          <cell r="K28">
            <v>0</v>
          </cell>
          <cell r="L28">
            <v>300</v>
          </cell>
          <cell r="M28">
            <v>0</v>
          </cell>
          <cell r="R28">
            <v>88.474999999999994</v>
          </cell>
          <cell r="S28">
            <v>150</v>
          </cell>
          <cell r="T28">
            <v>12.519389658095509</v>
          </cell>
          <cell r="U28">
            <v>7.4332071206555534</v>
          </cell>
          <cell r="X28">
            <v>98.188000000000002</v>
          </cell>
          <cell r="Y28">
            <v>89.31219999999999</v>
          </cell>
          <cell r="Z28">
            <v>106.922</v>
          </cell>
          <cell r="AA28" t="str">
            <v>акция</v>
          </cell>
          <cell r="AB28" t="str">
            <v>скидка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534</v>
          </cell>
          <cell r="D29">
            <v>846</v>
          </cell>
          <cell r="E29">
            <v>591</v>
          </cell>
          <cell r="F29">
            <v>559</v>
          </cell>
          <cell r="G29">
            <v>0.22</v>
          </cell>
          <cell r="H29">
            <v>120</v>
          </cell>
          <cell r="I29">
            <v>606</v>
          </cell>
          <cell r="J29">
            <v>-15</v>
          </cell>
          <cell r="K29">
            <v>0</v>
          </cell>
          <cell r="L29">
            <v>400</v>
          </cell>
          <cell r="M29">
            <v>0</v>
          </cell>
          <cell r="R29">
            <v>118.2</v>
          </cell>
          <cell r="S29">
            <v>200</v>
          </cell>
          <cell r="T29">
            <v>9.8054145516074449</v>
          </cell>
          <cell r="U29">
            <v>4.7292724196277494</v>
          </cell>
          <cell r="X29">
            <v>123.4</v>
          </cell>
          <cell r="Y29">
            <v>113.4</v>
          </cell>
          <cell r="Z29">
            <v>117</v>
          </cell>
          <cell r="AA29" t="str">
            <v>яб ак ян</v>
          </cell>
          <cell r="AB29" t="e">
            <v>#N/A</v>
          </cell>
        </row>
        <row r="30">
          <cell r="A30" t="str">
            <v>5981 МОЛОЧНЫЕ ТРАДИЦ. сос п/о мгс 1*6_45с   ОСТАНКИНО</v>
          </cell>
          <cell r="B30" t="str">
            <v>кг</v>
          </cell>
          <cell r="C30">
            <v>243.81899999999999</v>
          </cell>
          <cell r="D30">
            <v>516.95799999999997</v>
          </cell>
          <cell r="E30">
            <v>345</v>
          </cell>
          <cell r="F30">
            <v>444</v>
          </cell>
          <cell r="G30">
            <v>1</v>
          </cell>
          <cell r="H30">
            <v>45</v>
          </cell>
          <cell r="I30">
            <v>84.3</v>
          </cell>
          <cell r="J30">
            <v>260.7</v>
          </cell>
          <cell r="K30">
            <v>0</v>
          </cell>
          <cell r="L30">
            <v>70</v>
          </cell>
          <cell r="M30">
            <v>0</v>
          </cell>
          <cell r="R30">
            <v>69</v>
          </cell>
          <cell r="S30">
            <v>120</v>
          </cell>
          <cell r="T30">
            <v>9.1884057971014492</v>
          </cell>
          <cell r="U30">
            <v>6.4347826086956523</v>
          </cell>
          <cell r="X30">
            <v>72</v>
          </cell>
          <cell r="Y30">
            <v>64.599999999999994</v>
          </cell>
          <cell r="Z30">
            <v>22.395</v>
          </cell>
          <cell r="AA30" t="str">
            <v>пл100</v>
          </cell>
          <cell r="AB30" t="e">
            <v>#N/A</v>
          </cell>
        </row>
        <row r="31">
          <cell r="A31" t="str">
            <v>6041 МОЛОЧНЫЕ К ЗАВТРАКУ сос п/о мгс 1*3  ОСТАНКИНО</v>
          </cell>
          <cell r="B31" t="str">
            <v>кг</v>
          </cell>
          <cell r="C31">
            <v>257.93400000000003</v>
          </cell>
          <cell r="D31">
            <v>235.35499999999999</v>
          </cell>
          <cell r="E31">
            <v>262.00200000000001</v>
          </cell>
          <cell r="F31">
            <v>223.22399999999999</v>
          </cell>
          <cell r="G31">
            <v>1</v>
          </cell>
          <cell r="H31">
            <v>45</v>
          </cell>
          <cell r="I31">
            <v>262.3</v>
          </cell>
          <cell r="J31">
            <v>-0.29800000000000182</v>
          </cell>
          <cell r="K31">
            <v>0</v>
          </cell>
          <cell r="L31">
            <v>170</v>
          </cell>
          <cell r="M31">
            <v>0</v>
          </cell>
          <cell r="R31">
            <v>52.400400000000005</v>
          </cell>
          <cell r="S31">
            <v>80</v>
          </cell>
          <cell r="T31">
            <v>9.0309234280654334</v>
          </cell>
          <cell r="U31">
            <v>4.2599674811642654</v>
          </cell>
          <cell r="X31">
            <v>50.067599999999999</v>
          </cell>
          <cell r="Y31">
            <v>49.5822</v>
          </cell>
          <cell r="Z31">
            <v>50.162999999999997</v>
          </cell>
          <cell r="AA31" t="str">
            <v>зв50</v>
          </cell>
          <cell r="AB31" t="e">
            <v>#N/A</v>
          </cell>
        </row>
        <row r="32">
          <cell r="A32" t="str">
            <v>6042 МОЛОЧНЫЕ К ЗАВТРАКУ сос п/о в/у 0.4кг   ОСТАНКИНО</v>
          </cell>
          <cell r="B32" t="str">
            <v>шт</v>
          </cell>
          <cell r="C32">
            <v>860</v>
          </cell>
          <cell r="D32">
            <v>1412</v>
          </cell>
          <cell r="E32">
            <v>1078</v>
          </cell>
          <cell r="F32">
            <v>1150</v>
          </cell>
          <cell r="G32">
            <v>0.4</v>
          </cell>
          <cell r="H32">
            <v>45</v>
          </cell>
          <cell r="I32">
            <v>1094</v>
          </cell>
          <cell r="J32">
            <v>-16</v>
          </cell>
          <cell r="K32">
            <v>0</v>
          </cell>
          <cell r="L32">
            <v>320</v>
          </cell>
          <cell r="M32">
            <v>0</v>
          </cell>
          <cell r="R32">
            <v>215.6</v>
          </cell>
          <cell r="S32">
            <v>480</v>
          </cell>
          <cell r="T32">
            <v>9.0445269016697587</v>
          </cell>
          <cell r="U32">
            <v>5.3339517625231911</v>
          </cell>
          <cell r="X32">
            <v>216.2</v>
          </cell>
          <cell r="Y32">
            <v>196</v>
          </cell>
          <cell r="Z32">
            <v>335</v>
          </cell>
          <cell r="AA32" t="str">
            <v>увел</v>
          </cell>
          <cell r="AB32" t="e">
            <v>#N/A</v>
          </cell>
        </row>
        <row r="33">
          <cell r="A33" t="str">
            <v>6113 СОЧНЫЕ сос п/о мгс 1*6_Ашан  ОСТАНКИНО</v>
          </cell>
          <cell r="B33" t="str">
            <v>кг</v>
          </cell>
          <cell r="C33">
            <v>1270.5429999999999</v>
          </cell>
          <cell r="D33">
            <v>2423.9679999999998</v>
          </cell>
          <cell r="E33">
            <v>1654</v>
          </cell>
          <cell r="F33">
            <v>2037</v>
          </cell>
          <cell r="G33">
            <v>1</v>
          </cell>
          <cell r="H33">
            <v>45</v>
          </cell>
          <cell r="I33">
            <v>1546.027</v>
          </cell>
          <cell r="J33">
            <v>107.97299999999996</v>
          </cell>
          <cell r="K33">
            <v>0</v>
          </cell>
          <cell r="L33">
            <v>250</v>
          </cell>
          <cell r="M33">
            <v>200</v>
          </cell>
          <cell r="R33">
            <v>330.8</v>
          </cell>
          <cell r="S33">
            <v>800</v>
          </cell>
          <cell r="T33">
            <v>9.9365175332527205</v>
          </cell>
          <cell r="U33">
            <v>6.1577992744860941</v>
          </cell>
          <cell r="X33">
            <v>435.6</v>
          </cell>
          <cell r="Y33">
            <v>306</v>
          </cell>
          <cell r="Z33">
            <v>417.79300000000001</v>
          </cell>
          <cell r="AA33">
            <v>0</v>
          </cell>
          <cell r="AB33" t="e">
            <v>#N/A</v>
          </cell>
        </row>
        <row r="34">
          <cell r="A34" t="str">
            <v>6123 МОЛОЧНЫЕ КЛАССИЧЕСКИЕ ПМ сос п/о мгс 2*4   ОСТАНКИНО</v>
          </cell>
          <cell r="B34" t="str">
            <v>кг</v>
          </cell>
          <cell r="C34">
            <v>620.57399999999996</v>
          </cell>
          <cell r="D34">
            <v>713.38099999999997</v>
          </cell>
          <cell r="E34">
            <v>432.33699999999999</v>
          </cell>
          <cell r="F34">
            <v>888.89099999999996</v>
          </cell>
          <cell r="G34">
            <v>1</v>
          </cell>
          <cell r="H34">
            <v>45</v>
          </cell>
          <cell r="I34">
            <v>419</v>
          </cell>
          <cell r="J34">
            <v>13.336999999999989</v>
          </cell>
          <cell r="K34">
            <v>0</v>
          </cell>
          <cell r="L34">
            <v>150</v>
          </cell>
          <cell r="M34">
            <v>0</v>
          </cell>
          <cell r="R34">
            <v>86.467399999999998</v>
          </cell>
          <cell r="T34">
            <v>12.014828710010942</v>
          </cell>
          <cell r="U34">
            <v>10.280070870640264</v>
          </cell>
          <cell r="X34">
            <v>115.25640000000001</v>
          </cell>
          <cell r="Y34">
            <v>119.94659999999999</v>
          </cell>
          <cell r="Z34">
            <v>116.693</v>
          </cell>
          <cell r="AA34" t="str">
            <v>костик</v>
          </cell>
          <cell r="AB34" t="e">
            <v>#N/A</v>
          </cell>
        </row>
        <row r="35">
          <cell r="A35" t="str">
            <v>6144 МОЛОЧНЫЕ ТРАДИЦ сос п/о в/у 1/360 (1+1) ОСТАНКИНО</v>
          </cell>
          <cell r="B35" t="str">
            <v>шт</v>
          </cell>
          <cell r="C35">
            <v>156</v>
          </cell>
          <cell r="D35">
            <v>203</v>
          </cell>
          <cell r="E35">
            <v>120</v>
          </cell>
          <cell r="F35">
            <v>237</v>
          </cell>
          <cell r="G35">
            <v>0.36</v>
          </cell>
          <cell r="H35">
            <v>45</v>
          </cell>
          <cell r="I35">
            <v>122</v>
          </cell>
          <cell r="J35">
            <v>-2</v>
          </cell>
          <cell r="K35">
            <v>0</v>
          </cell>
          <cell r="L35">
            <v>0</v>
          </cell>
          <cell r="M35">
            <v>0</v>
          </cell>
          <cell r="R35">
            <v>24</v>
          </cell>
          <cell r="T35">
            <v>9.875</v>
          </cell>
          <cell r="U35">
            <v>9.875</v>
          </cell>
          <cell r="X35">
            <v>7</v>
          </cell>
          <cell r="Y35">
            <v>24</v>
          </cell>
          <cell r="Z35">
            <v>21</v>
          </cell>
          <cell r="AA35" t="str">
            <v>костик</v>
          </cell>
          <cell r="AB35" t="e">
            <v>#N/A</v>
          </cell>
        </row>
        <row r="36">
          <cell r="A36" t="str">
            <v>6158 ВРЕМЯ ОЛИВЬЕ Папа может вар п/о 0.4кг   ОСТАНКИНО</v>
          </cell>
          <cell r="B36" t="str">
            <v>шт</v>
          </cell>
          <cell r="C36">
            <v>113</v>
          </cell>
          <cell r="D36">
            <v>125</v>
          </cell>
          <cell r="E36">
            <v>84</v>
          </cell>
          <cell r="F36">
            <v>153</v>
          </cell>
          <cell r="G36">
            <v>0.4</v>
          </cell>
          <cell r="H36">
            <v>60</v>
          </cell>
          <cell r="I36">
            <v>85</v>
          </cell>
          <cell r="J36">
            <v>-1</v>
          </cell>
          <cell r="K36">
            <v>0</v>
          </cell>
          <cell r="L36">
            <v>0</v>
          </cell>
          <cell r="M36">
            <v>0</v>
          </cell>
          <cell r="R36">
            <v>16.8</v>
          </cell>
          <cell r="T36">
            <v>9.1071428571428559</v>
          </cell>
          <cell r="U36">
            <v>9.1071428571428559</v>
          </cell>
          <cell r="X36">
            <v>20.6</v>
          </cell>
          <cell r="Y36">
            <v>10.4</v>
          </cell>
          <cell r="Z36">
            <v>20</v>
          </cell>
          <cell r="AA36" t="str">
            <v>увел</v>
          </cell>
          <cell r="AB36" t="e">
            <v>#N/A</v>
          </cell>
        </row>
        <row r="37">
          <cell r="A37" t="str">
            <v>6212 СЕРВЕЛАТ ФИНСКИЙ СН в/к в/у  ОСТАНКИНО</v>
          </cell>
          <cell r="B37" t="str">
            <v>кг</v>
          </cell>
          <cell r="C37">
            <v>47.953000000000003</v>
          </cell>
          <cell r="E37">
            <v>20.271000000000001</v>
          </cell>
          <cell r="F37">
            <v>27.681999999999999</v>
          </cell>
          <cell r="G37">
            <v>1</v>
          </cell>
          <cell r="H37">
            <v>45</v>
          </cell>
          <cell r="I37">
            <v>19.5</v>
          </cell>
          <cell r="J37">
            <v>0.7710000000000008</v>
          </cell>
          <cell r="K37">
            <v>0</v>
          </cell>
          <cell r="L37">
            <v>0</v>
          </cell>
          <cell r="M37">
            <v>0</v>
          </cell>
          <cell r="R37">
            <v>4.0541999999999998</v>
          </cell>
          <cell r="T37">
            <v>6.8279808593557298</v>
          </cell>
          <cell r="U37">
            <v>6.8279808593557298</v>
          </cell>
          <cell r="X37">
            <v>1.3992</v>
          </cell>
          <cell r="Y37">
            <v>0.55800000000000005</v>
          </cell>
          <cell r="Z37">
            <v>16.78</v>
          </cell>
          <cell r="AA37" t="str">
            <v>увел</v>
          </cell>
          <cell r="AB37" t="e">
            <v>#N/A</v>
          </cell>
        </row>
        <row r="38">
          <cell r="A38" t="str">
            <v>6213 СЕРВЕЛАТ ФИНСКИЙ СН в/к в/у 0.35кг 8шт.  ОСТАНКИНО</v>
          </cell>
          <cell r="B38" t="str">
            <v>шт</v>
          </cell>
          <cell r="C38">
            <v>304</v>
          </cell>
          <cell r="D38">
            <v>204</v>
          </cell>
          <cell r="E38">
            <v>237</v>
          </cell>
          <cell r="F38">
            <v>268</v>
          </cell>
          <cell r="G38">
            <v>0.35</v>
          </cell>
          <cell r="H38">
            <v>45</v>
          </cell>
          <cell r="I38">
            <v>231</v>
          </cell>
          <cell r="J38">
            <v>6</v>
          </cell>
          <cell r="K38">
            <v>0</v>
          </cell>
          <cell r="L38">
            <v>0</v>
          </cell>
          <cell r="M38">
            <v>0</v>
          </cell>
          <cell r="R38">
            <v>47.4</v>
          </cell>
          <cell r="S38">
            <v>120</v>
          </cell>
          <cell r="T38">
            <v>8.185654008438819</v>
          </cell>
          <cell r="U38">
            <v>5.6540084388185656</v>
          </cell>
          <cell r="X38">
            <v>59.2</v>
          </cell>
          <cell r="Y38">
            <v>37.6</v>
          </cell>
          <cell r="Z38">
            <v>74</v>
          </cell>
          <cell r="AA38" t="str">
            <v>магаз</v>
          </cell>
          <cell r="AB38" t="e">
            <v>#N/A</v>
          </cell>
        </row>
        <row r="39">
          <cell r="A39" t="str">
            <v>6215 СЕРВЕЛАТ ОРЕХОВЫЙ СН в/к в/у 0.35кг 8шт  ОСТАНКИНО</v>
          </cell>
          <cell r="B39" t="str">
            <v>шт</v>
          </cell>
          <cell r="C39">
            <v>349</v>
          </cell>
          <cell r="D39">
            <v>43</v>
          </cell>
          <cell r="E39">
            <v>171</v>
          </cell>
          <cell r="F39">
            <v>221</v>
          </cell>
          <cell r="G39">
            <v>0.35</v>
          </cell>
          <cell r="H39">
            <v>45</v>
          </cell>
          <cell r="I39">
            <v>165</v>
          </cell>
          <cell r="J39">
            <v>6</v>
          </cell>
          <cell r="K39">
            <v>0</v>
          </cell>
          <cell r="L39">
            <v>0</v>
          </cell>
          <cell r="M39">
            <v>0</v>
          </cell>
          <cell r="R39">
            <v>34.200000000000003</v>
          </cell>
          <cell r="S39">
            <v>40</v>
          </cell>
          <cell r="T39">
            <v>7.6315789473684204</v>
          </cell>
          <cell r="U39">
            <v>6.4619883040935671</v>
          </cell>
          <cell r="X39">
            <v>45.6</v>
          </cell>
          <cell r="Y39">
            <v>25.8</v>
          </cell>
          <cell r="Z39">
            <v>40</v>
          </cell>
          <cell r="AA39" t="str">
            <v>магаз</v>
          </cell>
          <cell r="AB39" t="e">
            <v>#N/A</v>
          </cell>
        </row>
        <row r="40">
          <cell r="A40" t="str">
            <v>6217 ШПИКАЧКИ ДОМАШНИЕ СН п/о мгс 0.4кг 8шт.  ОСТАНКИНО</v>
          </cell>
          <cell r="B40" t="str">
            <v>шт</v>
          </cell>
          <cell r="C40">
            <v>217</v>
          </cell>
          <cell r="D40">
            <v>113</v>
          </cell>
          <cell r="E40">
            <v>209</v>
          </cell>
          <cell r="F40">
            <v>120</v>
          </cell>
          <cell r="G40">
            <v>0.4</v>
          </cell>
          <cell r="H40">
            <v>45</v>
          </cell>
          <cell r="I40">
            <v>210</v>
          </cell>
          <cell r="J40">
            <v>-1</v>
          </cell>
          <cell r="K40">
            <v>40</v>
          </cell>
          <cell r="L40">
            <v>80</v>
          </cell>
          <cell r="M40">
            <v>0</v>
          </cell>
          <cell r="R40">
            <v>41.8</v>
          </cell>
          <cell r="S40">
            <v>80</v>
          </cell>
          <cell r="T40">
            <v>7.6555023923444985</v>
          </cell>
          <cell r="U40">
            <v>2.8708133971291869</v>
          </cell>
          <cell r="X40">
            <v>35</v>
          </cell>
          <cell r="Y40">
            <v>36</v>
          </cell>
          <cell r="Z40">
            <v>35</v>
          </cell>
          <cell r="AA40" t="str">
            <v>магаз</v>
          </cell>
          <cell r="AB40" t="e">
            <v>#N/A</v>
          </cell>
        </row>
        <row r="41">
          <cell r="A41" t="str">
            <v>6225 ИМПЕРСКАЯ И БАЛЫКОВАЯ в/к с/н мгс 1/90  ОСТАНКИНО</v>
          </cell>
          <cell r="B41" t="str">
            <v>шт</v>
          </cell>
          <cell r="C41">
            <v>200</v>
          </cell>
          <cell r="D41">
            <v>4</v>
          </cell>
          <cell r="E41">
            <v>124</v>
          </cell>
          <cell r="F41">
            <v>73</v>
          </cell>
          <cell r="G41">
            <v>0.09</v>
          </cell>
          <cell r="H41" t="e">
            <v>#N/A</v>
          </cell>
          <cell r="I41">
            <v>128</v>
          </cell>
          <cell r="J41">
            <v>-4</v>
          </cell>
          <cell r="K41">
            <v>200</v>
          </cell>
          <cell r="L41">
            <v>0</v>
          </cell>
          <cell r="M41">
            <v>0</v>
          </cell>
          <cell r="R41">
            <v>24.8</v>
          </cell>
          <cell r="T41">
            <v>11.008064516129032</v>
          </cell>
          <cell r="U41">
            <v>2.943548387096774</v>
          </cell>
          <cell r="X41">
            <v>0</v>
          </cell>
          <cell r="Y41">
            <v>15.8</v>
          </cell>
          <cell r="Z41">
            <v>19</v>
          </cell>
          <cell r="AA41" t="str">
            <v>костик</v>
          </cell>
          <cell r="AB41" t="e">
            <v>#N/A</v>
          </cell>
        </row>
        <row r="42">
          <cell r="A42" t="str">
            <v>6227 МОЛОЧНЫЕ ТРАДИЦ. сос п/о мгс 0.6кг LTF  ОСТАНКИНО</v>
          </cell>
          <cell r="B42" t="str">
            <v>шт</v>
          </cell>
          <cell r="C42">
            <v>908</v>
          </cell>
          <cell r="D42">
            <v>521</v>
          </cell>
          <cell r="E42">
            <v>773</v>
          </cell>
          <cell r="F42">
            <v>579</v>
          </cell>
          <cell r="G42">
            <v>0.6</v>
          </cell>
          <cell r="H42">
            <v>45</v>
          </cell>
          <cell r="I42">
            <v>117</v>
          </cell>
          <cell r="J42">
            <v>656</v>
          </cell>
          <cell r="K42">
            <v>200</v>
          </cell>
          <cell r="L42">
            <v>480</v>
          </cell>
          <cell r="M42">
            <v>0</v>
          </cell>
          <cell r="R42">
            <v>154.6</v>
          </cell>
          <cell r="S42">
            <v>160</v>
          </cell>
          <cell r="T42">
            <v>9.1785252263906862</v>
          </cell>
          <cell r="U42">
            <v>3.7451487710219924</v>
          </cell>
          <cell r="X42">
            <v>180.2</v>
          </cell>
          <cell r="Y42">
            <v>161.6</v>
          </cell>
          <cell r="Z42">
            <v>21</v>
          </cell>
          <cell r="AA42" t="str">
            <v>костик</v>
          </cell>
          <cell r="AB42" t="e">
            <v>#N/A</v>
          </cell>
        </row>
        <row r="43">
          <cell r="A43" t="str">
            <v>6228 МЯСНОЕ АССОРТИ к/з с/н мгс 1/90 10шт.  ОСТАНКИНО</v>
          </cell>
          <cell r="B43" t="str">
            <v>шт</v>
          </cell>
          <cell r="C43">
            <v>200</v>
          </cell>
          <cell r="D43">
            <v>4</v>
          </cell>
          <cell r="E43">
            <v>154</v>
          </cell>
          <cell r="F43">
            <v>40</v>
          </cell>
          <cell r="G43">
            <v>0.09</v>
          </cell>
          <cell r="H43" t="e">
            <v>#N/A</v>
          </cell>
          <cell r="I43">
            <v>158</v>
          </cell>
          <cell r="J43">
            <v>-4</v>
          </cell>
          <cell r="K43">
            <v>200</v>
          </cell>
          <cell r="L43">
            <v>0</v>
          </cell>
          <cell r="M43">
            <v>0</v>
          </cell>
          <cell r="R43">
            <v>30.8</v>
          </cell>
          <cell r="T43">
            <v>7.7922077922077921</v>
          </cell>
          <cell r="U43">
            <v>1.2987012987012987</v>
          </cell>
          <cell r="X43">
            <v>0</v>
          </cell>
          <cell r="Y43">
            <v>17</v>
          </cell>
          <cell r="Z43">
            <v>27</v>
          </cell>
          <cell r="AA43" t="str">
            <v>костик</v>
          </cell>
          <cell r="AB43" t="e">
            <v>#N/A</v>
          </cell>
        </row>
        <row r="44">
          <cell r="A44" t="str">
            <v>6241 ХОТ-ДОГ Папа может сос п/о мгс 0.38кг  ОСТАНКИНО</v>
          </cell>
          <cell r="B44" t="str">
            <v>шт</v>
          </cell>
          <cell r="C44">
            <v>131</v>
          </cell>
          <cell r="D44">
            <v>120</v>
          </cell>
          <cell r="E44">
            <v>107</v>
          </cell>
          <cell r="F44">
            <v>144</v>
          </cell>
          <cell r="G44">
            <v>0.38</v>
          </cell>
          <cell r="H44">
            <v>45</v>
          </cell>
          <cell r="I44">
            <v>107</v>
          </cell>
          <cell r="J44">
            <v>0</v>
          </cell>
          <cell r="K44">
            <v>0</v>
          </cell>
          <cell r="L44">
            <v>80</v>
          </cell>
          <cell r="M44">
            <v>0</v>
          </cell>
          <cell r="R44">
            <v>21.4</v>
          </cell>
          <cell r="T44">
            <v>10.467289719626169</v>
          </cell>
          <cell r="U44">
            <v>6.7289719626168232</v>
          </cell>
          <cell r="X44">
            <v>19.8</v>
          </cell>
          <cell r="Y44">
            <v>23.6</v>
          </cell>
          <cell r="Z44">
            <v>3</v>
          </cell>
          <cell r="AA44">
            <v>0</v>
          </cell>
          <cell r="AB44" t="e">
            <v>#N/A</v>
          </cell>
        </row>
        <row r="45">
          <cell r="A45" t="str">
            <v>6247 ДОМАШНЯЯ Папа может вар п/о 0,4кг 8шт.  ОСТАНКИНО</v>
          </cell>
          <cell r="B45" t="str">
            <v>шт</v>
          </cell>
          <cell r="C45">
            <v>96</v>
          </cell>
          <cell r="D45">
            <v>405</v>
          </cell>
          <cell r="E45">
            <v>215</v>
          </cell>
          <cell r="F45">
            <v>281</v>
          </cell>
          <cell r="G45">
            <v>0.4</v>
          </cell>
          <cell r="H45">
            <v>60</v>
          </cell>
          <cell r="I45">
            <v>215</v>
          </cell>
          <cell r="J45">
            <v>0</v>
          </cell>
          <cell r="K45">
            <v>0</v>
          </cell>
          <cell r="L45">
            <v>80</v>
          </cell>
          <cell r="M45">
            <v>0</v>
          </cell>
          <cell r="R45">
            <v>43</v>
          </cell>
          <cell r="S45">
            <v>40</v>
          </cell>
          <cell r="T45">
            <v>9.3255813953488378</v>
          </cell>
          <cell r="U45">
            <v>6.5348837209302326</v>
          </cell>
          <cell r="X45">
            <v>38.4</v>
          </cell>
          <cell r="Y45">
            <v>43.6</v>
          </cell>
          <cell r="Z45">
            <v>58</v>
          </cell>
          <cell r="AA45" t="str">
            <v>костик</v>
          </cell>
          <cell r="AB45" t="e">
            <v>#N/A</v>
          </cell>
        </row>
        <row r="46">
          <cell r="A46" t="str">
            <v>6259 К ЧАЮ Советское наследие вар н/о мгс  ОСТАНКИНО</v>
          </cell>
          <cell r="B46" t="str">
            <v>кг</v>
          </cell>
          <cell r="C46">
            <v>32.948</v>
          </cell>
          <cell r="D46">
            <v>12.414</v>
          </cell>
          <cell r="E46">
            <v>14.603999999999999</v>
          </cell>
          <cell r="F46">
            <v>28.928999999999998</v>
          </cell>
          <cell r="G46">
            <v>1</v>
          </cell>
          <cell r="H46">
            <v>30</v>
          </cell>
          <cell r="I46">
            <v>15.2</v>
          </cell>
          <cell r="J46">
            <v>-0.59600000000000009</v>
          </cell>
          <cell r="K46">
            <v>0</v>
          </cell>
          <cell r="L46">
            <v>0</v>
          </cell>
          <cell r="M46">
            <v>0</v>
          </cell>
          <cell r="R46">
            <v>2.9207999999999998</v>
          </cell>
          <cell r="T46">
            <v>9.9044782251437962</v>
          </cell>
          <cell r="U46">
            <v>9.9044782251437962</v>
          </cell>
          <cell r="X46">
            <v>4.0861999999999998</v>
          </cell>
          <cell r="Y46">
            <v>3.9714</v>
          </cell>
          <cell r="Z46">
            <v>0</v>
          </cell>
          <cell r="AA46" t="str">
            <v>увел</v>
          </cell>
          <cell r="AB46" t="e">
            <v>#N/A</v>
          </cell>
        </row>
        <row r="47">
          <cell r="A47" t="str">
            <v>6268 ГОВЯЖЬЯ Папа может вар п/о 0,4кг 8 шт.  ОСТАНКИНО</v>
          </cell>
          <cell r="B47" t="str">
            <v>шт</v>
          </cell>
          <cell r="C47">
            <v>478</v>
          </cell>
          <cell r="D47">
            <v>285</v>
          </cell>
          <cell r="E47">
            <v>343</v>
          </cell>
          <cell r="F47">
            <v>423</v>
          </cell>
          <cell r="G47">
            <v>0.4</v>
          </cell>
          <cell r="H47">
            <v>60</v>
          </cell>
          <cell r="I47">
            <v>348</v>
          </cell>
          <cell r="J47">
            <v>-5</v>
          </cell>
          <cell r="K47">
            <v>0</v>
          </cell>
          <cell r="L47">
            <v>80</v>
          </cell>
          <cell r="M47">
            <v>0</v>
          </cell>
          <cell r="R47">
            <v>68.599999999999994</v>
          </cell>
          <cell r="S47">
            <v>80</v>
          </cell>
          <cell r="T47">
            <v>8.498542274052479</v>
          </cell>
          <cell r="U47">
            <v>6.166180758017493</v>
          </cell>
          <cell r="X47">
            <v>67.8</v>
          </cell>
          <cell r="Y47">
            <v>65.599999999999994</v>
          </cell>
          <cell r="Z47">
            <v>101</v>
          </cell>
          <cell r="AA47" t="str">
            <v>костик</v>
          </cell>
          <cell r="AB47" t="e">
            <v>#N/A</v>
          </cell>
        </row>
        <row r="48">
          <cell r="A48" t="str">
            <v>6281 СВИНИНА ДЕЛИКАТ. к/в мл/к в/у 0.3кг 45с  ОСТАНКИНО</v>
          </cell>
          <cell r="B48" t="str">
            <v>шт</v>
          </cell>
          <cell r="C48">
            <v>219</v>
          </cell>
          <cell r="D48">
            <v>724</v>
          </cell>
          <cell r="E48">
            <v>316</v>
          </cell>
          <cell r="F48">
            <v>623</v>
          </cell>
          <cell r="G48">
            <v>0</v>
          </cell>
          <cell r="H48">
            <v>45</v>
          </cell>
          <cell r="I48">
            <v>432</v>
          </cell>
          <cell r="J48">
            <v>-116</v>
          </cell>
          <cell r="K48">
            <v>0</v>
          </cell>
          <cell r="L48">
            <v>360</v>
          </cell>
          <cell r="M48">
            <v>0</v>
          </cell>
          <cell r="R48">
            <v>63.2</v>
          </cell>
          <cell r="T48">
            <v>15.55379746835443</v>
          </cell>
          <cell r="U48">
            <v>9.8575949367088604</v>
          </cell>
          <cell r="X48">
            <v>97.4</v>
          </cell>
          <cell r="Y48">
            <v>101</v>
          </cell>
          <cell r="Z48">
            <v>-1</v>
          </cell>
          <cell r="AA48" t="str">
            <v>вывод</v>
          </cell>
          <cell r="AB48" t="e">
            <v>#N/A</v>
          </cell>
        </row>
        <row r="49">
          <cell r="A49" t="str">
            <v>6297 ФИЛЕЙНЫЕ сос ц/о в/у 1/270 12шт_45с  ОСТАНКИНО</v>
          </cell>
          <cell r="B49" t="str">
            <v>шт</v>
          </cell>
          <cell r="C49">
            <v>1575</v>
          </cell>
          <cell r="D49">
            <v>2782</v>
          </cell>
          <cell r="E49">
            <v>1880</v>
          </cell>
          <cell r="F49">
            <v>2397</v>
          </cell>
          <cell r="G49">
            <v>0.27</v>
          </cell>
          <cell r="H49">
            <v>45</v>
          </cell>
          <cell r="I49">
            <v>1948</v>
          </cell>
          <cell r="J49">
            <v>-68</v>
          </cell>
          <cell r="K49">
            <v>0</v>
          </cell>
          <cell r="L49">
            <v>900</v>
          </cell>
          <cell r="M49">
            <v>0</v>
          </cell>
          <cell r="R49">
            <v>376</v>
          </cell>
          <cell r="T49">
            <v>8.7686170212765955</v>
          </cell>
          <cell r="U49">
            <v>6.375</v>
          </cell>
          <cell r="X49">
            <v>407.2</v>
          </cell>
          <cell r="Y49">
            <v>398.8</v>
          </cell>
          <cell r="Z49">
            <v>505</v>
          </cell>
          <cell r="AA49">
            <v>0</v>
          </cell>
          <cell r="AB49" t="e">
            <v>#N/A</v>
          </cell>
        </row>
        <row r="50">
          <cell r="A50" t="str">
            <v>6301 БАЛЫКОВАЯ СН в/к в/у  ОСТАНКИНО</v>
          </cell>
          <cell r="B50" t="str">
            <v>кг</v>
          </cell>
          <cell r="C50">
            <v>3.4990000000000001</v>
          </cell>
          <cell r="D50">
            <v>34.512999999999998</v>
          </cell>
          <cell r="E50">
            <v>7.032</v>
          </cell>
          <cell r="F50">
            <v>30.98</v>
          </cell>
          <cell r="G50">
            <v>1</v>
          </cell>
          <cell r="H50">
            <v>45</v>
          </cell>
          <cell r="I50">
            <v>19.100000000000001</v>
          </cell>
          <cell r="J50">
            <v>-12.068000000000001</v>
          </cell>
          <cell r="K50">
            <v>10</v>
          </cell>
          <cell r="L50">
            <v>10</v>
          </cell>
          <cell r="M50">
            <v>0</v>
          </cell>
          <cell r="R50">
            <v>1.4064000000000001</v>
          </cell>
          <cell r="T50">
            <v>36.248577929465299</v>
          </cell>
          <cell r="U50">
            <v>22.027872582480089</v>
          </cell>
          <cell r="X50">
            <v>11.490600000000001</v>
          </cell>
          <cell r="Y50">
            <v>5.1913999999999998</v>
          </cell>
          <cell r="Z50">
            <v>2.81</v>
          </cell>
          <cell r="AA50" t="e">
            <v>#N/A</v>
          </cell>
          <cell r="AB50" t="e">
            <v>#N/A</v>
          </cell>
        </row>
        <row r="51">
          <cell r="A51" t="str">
            <v>6302 БАЛЫКОВАЯ СН в/к в/у 0.35кг 8шт.  ОСТАНКИНО</v>
          </cell>
          <cell r="B51" t="str">
            <v>шт</v>
          </cell>
          <cell r="C51">
            <v>117</v>
          </cell>
          <cell r="D51">
            <v>188</v>
          </cell>
          <cell r="E51">
            <v>86</v>
          </cell>
          <cell r="F51">
            <v>207</v>
          </cell>
          <cell r="G51">
            <v>0.35</v>
          </cell>
          <cell r="H51">
            <v>45</v>
          </cell>
          <cell r="I51">
            <v>98</v>
          </cell>
          <cell r="J51">
            <v>-12</v>
          </cell>
          <cell r="K51">
            <v>0</v>
          </cell>
          <cell r="L51">
            <v>0</v>
          </cell>
          <cell r="M51">
            <v>0</v>
          </cell>
          <cell r="R51">
            <v>17.2</v>
          </cell>
          <cell r="T51">
            <v>12.034883720930234</v>
          </cell>
          <cell r="U51">
            <v>12.034883720930234</v>
          </cell>
          <cell r="X51">
            <v>29</v>
          </cell>
          <cell r="Y51">
            <v>20.2</v>
          </cell>
          <cell r="Z51">
            <v>15</v>
          </cell>
          <cell r="AA51" t="e">
            <v>#N/A</v>
          </cell>
          <cell r="AB51" t="e">
            <v>#N/A</v>
          </cell>
        </row>
        <row r="52">
          <cell r="A52" t="str">
            <v>6303 МЯСНЫЕ Папа может сос п/о мгс 1.5*3  ОСТАНКИНО</v>
          </cell>
          <cell r="B52" t="str">
            <v>кг</v>
          </cell>
          <cell r="C52">
            <v>283.827</v>
          </cell>
          <cell r="D52">
            <v>360.87700000000001</v>
          </cell>
          <cell r="E52">
            <v>309.82499999999999</v>
          </cell>
          <cell r="F52">
            <v>323.59500000000003</v>
          </cell>
          <cell r="G52">
            <v>1</v>
          </cell>
          <cell r="H52">
            <v>45</v>
          </cell>
          <cell r="I52">
            <v>282.34899999999999</v>
          </cell>
          <cell r="J52">
            <v>27.475999999999999</v>
          </cell>
          <cell r="K52">
            <v>0</v>
          </cell>
          <cell r="L52">
            <v>130</v>
          </cell>
          <cell r="M52">
            <v>0</v>
          </cell>
          <cell r="R52">
            <v>61.964999999999996</v>
          </cell>
          <cell r="S52">
            <v>110</v>
          </cell>
          <cell r="T52">
            <v>9.0953764221738087</v>
          </cell>
          <cell r="U52">
            <v>5.2222222222222232</v>
          </cell>
          <cell r="X52">
            <v>58.367600000000003</v>
          </cell>
          <cell r="Y52">
            <v>57.150400000000005</v>
          </cell>
          <cell r="Z52">
            <v>58.067</v>
          </cell>
          <cell r="AA52" t="e">
            <v>#N/A</v>
          </cell>
          <cell r="AB52" t="e">
            <v>#N/A</v>
          </cell>
        </row>
        <row r="53">
          <cell r="A53" t="str">
            <v>6325 ДОКТОРСКАЯ ПРЕМИУМ вар п/о 0.4кг 8шт.  ОСТАНКИНО</v>
          </cell>
          <cell r="B53" t="str">
            <v>шт</v>
          </cell>
          <cell r="C53">
            <v>518</v>
          </cell>
          <cell r="D53">
            <v>731</v>
          </cell>
          <cell r="E53">
            <v>579</v>
          </cell>
          <cell r="F53">
            <v>665</v>
          </cell>
          <cell r="G53">
            <v>0.4</v>
          </cell>
          <cell r="H53">
            <v>60</v>
          </cell>
          <cell r="I53">
            <v>576</v>
          </cell>
          <cell r="J53">
            <v>3</v>
          </cell>
          <cell r="K53">
            <v>0</v>
          </cell>
          <cell r="L53">
            <v>280</v>
          </cell>
          <cell r="M53">
            <v>0</v>
          </cell>
          <cell r="R53">
            <v>115.8</v>
          </cell>
          <cell r="S53">
            <v>120</v>
          </cell>
          <cell r="T53">
            <v>9.1968911917098453</v>
          </cell>
          <cell r="U53">
            <v>5.7426597582037999</v>
          </cell>
          <cell r="X53">
            <v>107</v>
          </cell>
          <cell r="Y53">
            <v>114.4</v>
          </cell>
          <cell r="Z53">
            <v>102</v>
          </cell>
          <cell r="AA53">
            <v>0</v>
          </cell>
          <cell r="AB53" t="e">
            <v>#N/A</v>
          </cell>
        </row>
        <row r="54">
          <cell r="A54" t="str">
            <v>6333 МЯСНАЯ Папа может вар п/о 0.4кг 8шт.  ОСТАНКИНО</v>
          </cell>
          <cell r="B54" t="str">
            <v>шт</v>
          </cell>
          <cell r="C54">
            <v>3247</v>
          </cell>
          <cell r="D54">
            <v>9135</v>
          </cell>
          <cell r="E54">
            <v>5441</v>
          </cell>
          <cell r="F54">
            <v>6823</v>
          </cell>
          <cell r="G54">
            <v>0.4</v>
          </cell>
          <cell r="H54">
            <v>60</v>
          </cell>
          <cell r="I54">
            <v>5557</v>
          </cell>
          <cell r="J54">
            <v>-116</v>
          </cell>
          <cell r="K54">
            <v>0</v>
          </cell>
          <cell r="L54">
            <v>4200</v>
          </cell>
          <cell r="M54">
            <v>1200</v>
          </cell>
          <cell r="R54">
            <v>1088.2</v>
          </cell>
          <cell r="S54">
            <v>400</v>
          </cell>
          <cell r="T54">
            <v>11.599889726153281</v>
          </cell>
          <cell r="U54">
            <v>6.2699871347178826</v>
          </cell>
          <cell r="X54">
            <v>1104.8</v>
          </cell>
          <cell r="Y54">
            <v>1170</v>
          </cell>
          <cell r="Z54">
            <v>1663</v>
          </cell>
          <cell r="AA54" t="str">
            <v>пл1000</v>
          </cell>
          <cell r="AB54">
            <v>0</v>
          </cell>
        </row>
        <row r="55">
          <cell r="A55" t="str">
            <v>6353 ЭКСТРА Папа может вар п/о 0.4кг 8шт.  ОСТАНКИНО</v>
          </cell>
          <cell r="B55" t="str">
            <v>шт</v>
          </cell>
          <cell r="C55">
            <v>1351</v>
          </cell>
          <cell r="D55">
            <v>2061</v>
          </cell>
          <cell r="E55">
            <v>1835</v>
          </cell>
          <cell r="F55">
            <v>1522</v>
          </cell>
          <cell r="G55">
            <v>0.4</v>
          </cell>
          <cell r="H55">
            <v>60</v>
          </cell>
          <cell r="I55">
            <v>1884</v>
          </cell>
          <cell r="J55">
            <v>-49</v>
          </cell>
          <cell r="K55">
            <v>0</v>
          </cell>
          <cell r="L55">
            <v>800</v>
          </cell>
          <cell r="M55">
            <v>200</v>
          </cell>
          <cell r="R55">
            <v>367</v>
          </cell>
          <cell r="S55">
            <v>1000</v>
          </cell>
          <cell r="T55">
            <v>9.5967302452316083</v>
          </cell>
          <cell r="U55">
            <v>4.1471389645776568</v>
          </cell>
          <cell r="X55">
            <v>337.2</v>
          </cell>
          <cell r="Y55">
            <v>299.60000000000002</v>
          </cell>
          <cell r="Z55">
            <v>655</v>
          </cell>
          <cell r="AA55" t="str">
            <v>м1200</v>
          </cell>
          <cell r="AB55" t="e">
            <v>#N/A</v>
          </cell>
        </row>
        <row r="56">
          <cell r="A56" t="str">
            <v>6392 ФИЛЕЙНАЯ Папа может вар п/о 0.4кг. ОСТАНКИНО</v>
          </cell>
          <cell r="B56" t="str">
            <v>шт</v>
          </cell>
          <cell r="C56">
            <v>2383</v>
          </cell>
          <cell r="D56">
            <v>6555</v>
          </cell>
          <cell r="E56">
            <v>4144</v>
          </cell>
          <cell r="F56">
            <v>4756</v>
          </cell>
          <cell r="G56">
            <v>0.4</v>
          </cell>
          <cell r="H56">
            <v>60</v>
          </cell>
          <cell r="I56">
            <v>4185</v>
          </cell>
          <cell r="J56">
            <v>-41</v>
          </cell>
          <cell r="K56">
            <v>0</v>
          </cell>
          <cell r="L56">
            <v>3000</v>
          </cell>
          <cell r="M56">
            <v>1000</v>
          </cell>
          <cell r="R56">
            <v>828.8</v>
          </cell>
          <cell r="S56">
            <v>400</v>
          </cell>
          <cell r="T56">
            <v>11.047297297297298</v>
          </cell>
          <cell r="U56">
            <v>5.7384169884169891</v>
          </cell>
          <cell r="X56">
            <v>812.8</v>
          </cell>
          <cell r="Y56">
            <v>847.8</v>
          </cell>
          <cell r="Z56">
            <v>1288</v>
          </cell>
          <cell r="AA56" t="str">
            <v>м400</v>
          </cell>
          <cell r="AB56" t="e">
            <v>#N/A</v>
          </cell>
        </row>
        <row r="57">
          <cell r="A57" t="str">
            <v>6427 КЛАССИЧЕСКАЯ ПМ вар п/о 0.35кг 8шт. ОСТАНКИНО</v>
          </cell>
          <cell r="B57" t="str">
            <v>шт</v>
          </cell>
          <cell r="C57">
            <v>685</v>
          </cell>
          <cell r="D57">
            <v>1499</v>
          </cell>
          <cell r="E57">
            <v>1071</v>
          </cell>
          <cell r="F57">
            <v>1103</v>
          </cell>
          <cell r="G57">
            <v>0.35</v>
          </cell>
          <cell r="H57">
            <v>60</v>
          </cell>
          <cell r="I57">
            <v>1078</v>
          </cell>
          <cell r="J57">
            <v>-7</v>
          </cell>
          <cell r="K57">
            <v>0</v>
          </cell>
          <cell r="L57">
            <v>480</v>
          </cell>
          <cell r="M57">
            <v>0</v>
          </cell>
          <cell r="R57">
            <v>214.2</v>
          </cell>
          <cell r="S57">
            <v>600</v>
          </cell>
          <cell r="T57">
            <v>10.191409897292251</v>
          </cell>
          <cell r="U57">
            <v>5.1493930905695615</v>
          </cell>
          <cell r="X57">
            <v>226.2</v>
          </cell>
          <cell r="Y57">
            <v>199.6</v>
          </cell>
          <cell r="Z57">
            <v>282</v>
          </cell>
          <cell r="AA57" t="str">
            <v>костик</v>
          </cell>
          <cell r="AB57" t="e">
            <v>#N/A</v>
          </cell>
        </row>
        <row r="58">
          <cell r="A58" t="str">
            <v>6438 БОГАТЫРСКИЕ Папа Может сос п/о в/у 0,3кг  ОСТАНКИНО</v>
          </cell>
          <cell r="B58" t="str">
            <v>шт</v>
          </cell>
          <cell r="C58">
            <v>118</v>
          </cell>
          <cell r="D58">
            <v>506</v>
          </cell>
          <cell r="E58">
            <v>411</v>
          </cell>
          <cell r="F58">
            <v>184</v>
          </cell>
          <cell r="G58">
            <v>0.3</v>
          </cell>
          <cell r="H58">
            <v>45</v>
          </cell>
          <cell r="I58">
            <v>435</v>
          </cell>
          <cell r="J58">
            <v>-24</v>
          </cell>
          <cell r="K58">
            <v>240</v>
          </cell>
          <cell r="L58">
            <v>320</v>
          </cell>
          <cell r="M58">
            <v>0</v>
          </cell>
          <cell r="R58">
            <v>82.2</v>
          </cell>
          <cell r="T58">
            <v>9.0510948905109494</v>
          </cell>
          <cell r="U58">
            <v>2.2384428223844282</v>
          </cell>
          <cell r="X58">
            <v>106.4</v>
          </cell>
          <cell r="Y58">
            <v>92.6</v>
          </cell>
          <cell r="Z58">
            <v>81</v>
          </cell>
          <cell r="AA58" t="str">
            <v>м160</v>
          </cell>
          <cell r="AB58" t="e">
            <v>#N/A</v>
          </cell>
        </row>
        <row r="59">
          <cell r="A59" t="str">
            <v>6448 СВИНИНА МАДЕРА с/к с/н в/у 1/100 10шт.   ОСТАНКИНО</v>
          </cell>
          <cell r="B59" t="str">
            <v>шт</v>
          </cell>
          <cell r="C59">
            <v>150</v>
          </cell>
          <cell r="D59">
            <v>309</v>
          </cell>
          <cell r="E59">
            <v>242</v>
          </cell>
          <cell r="F59">
            <v>168</v>
          </cell>
          <cell r="G59">
            <v>0</v>
          </cell>
          <cell r="H59">
            <v>30</v>
          </cell>
          <cell r="I59">
            <v>239</v>
          </cell>
          <cell r="J59">
            <v>3</v>
          </cell>
          <cell r="K59">
            <v>50</v>
          </cell>
          <cell r="L59">
            <v>150</v>
          </cell>
          <cell r="M59">
            <v>0</v>
          </cell>
          <cell r="R59">
            <v>48.4</v>
          </cell>
          <cell r="T59">
            <v>7.6033057851239674</v>
          </cell>
          <cell r="U59">
            <v>3.4710743801652892</v>
          </cell>
          <cell r="X59">
            <v>47.8</v>
          </cell>
          <cell r="Y59">
            <v>46.8</v>
          </cell>
          <cell r="Z59">
            <v>41</v>
          </cell>
          <cell r="AA59" t="str">
            <v>вывод</v>
          </cell>
          <cell r="AB59" t="e">
            <v>#N/A</v>
          </cell>
        </row>
        <row r="60">
          <cell r="A60" t="str">
            <v>6450 БЕКОН с/к с/н в/у 1/100 10шт.  ОСТАНКИНО</v>
          </cell>
          <cell r="B60" t="str">
            <v>шт</v>
          </cell>
          <cell r="C60">
            <v>360</v>
          </cell>
          <cell r="D60">
            <v>101</v>
          </cell>
          <cell r="E60">
            <v>397</v>
          </cell>
          <cell r="F60">
            <v>41</v>
          </cell>
          <cell r="G60">
            <v>0</v>
          </cell>
          <cell r="H60">
            <v>30</v>
          </cell>
          <cell r="I60">
            <v>404</v>
          </cell>
          <cell r="J60">
            <v>-7</v>
          </cell>
          <cell r="K60">
            <v>100</v>
          </cell>
          <cell r="L60">
            <v>300</v>
          </cell>
          <cell r="M60">
            <v>0</v>
          </cell>
          <cell r="R60">
            <v>79.400000000000006</v>
          </cell>
          <cell r="T60">
            <v>5.5541561712846343</v>
          </cell>
          <cell r="U60">
            <v>0.51637279596977326</v>
          </cell>
          <cell r="X60">
            <v>60.4</v>
          </cell>
          <cell r="Y60">
            <v>94.2</v>
          </cell>
          <cell r="Z60">
            <v>64</v>
          </cell>
          <cell r="AA60" t="str">
            <v>вывод</v>
          </cell>
          <cell r="AB60" t="e">
            <v>#N/A</v>
          </cell>
        </row>
        <row r="61">
          <cell r="A61" t="str">
            <v>6453 ЭКСТРА Папа может с/к с/н в/у 1/100 14шт.   ОСТАНКИНО</v>
          </cell>
          <cell r="B61" t="str">
            <v>шт</v>
          </cell>
          <cell r="C61">
            <v>665</v>
          </cell>
          <cell r="D61">
            <v>1971</v>
          </cell>
          <cell r="E61">
            <v>933</v>
          </cell>
          <cell r="F61">
            <v>893</v>
          </cell>
          <cell r="G61">
            <v>0.1</v>
          </cell>
          <cell r="H61">
            <v>60</v>
          </cell>
          <cell r="I61">
            <v>920</v>
          </cell>
          <cell r="J61">
            <v>13</v>
          </cell>
          <cell r="K61">
            <v>0</v>
          </cell>
          <cell r="L61">
            <v>560</v>
          </cell>
          <cell r="M61">
            <v>0</v>
          </cell>
          <cell r="R61">
            <v>186.6</v>
          </cell>
          <cell r="S61">
            <v>280</v>
          </cell>
          <cell r="T61">
            <v>9.2872454448017159</v>
          </cell>
          <cell r="U61">
            <v>4.785637727759914</v>
          </cell>
          <cell r="X61">
            <v>204.2</v>
          </cell>
          <cell r="Y61">
            <v>187.6</v>
          </cell>
          <cell r="Z61">
            <v>317</v>
          </cell>
          <cell r="AA61" t="str">
            <v>костик</v>
          </cell>
          <cell r="AB61" t="e">
            <v>#N/A</v>
          </cell>
        </row>
        <row r="62">
          <cell r="A62" t="str">
            <v>6454 АРОМАТНАЯ с/к с/н в/у 1/100 14шт.  ОСТАНКИНО</v>
          </cell>
          <cell r="B62" t="str">
            <v>шт</v>
          </cell>
          <cell r="C62">
            <v>443</v>
          </cell>
          <cell r="D62">
            <v>1865</v>
          </cell>
          <cell r="E62">
            <v>750</v>
          </cell>
          <cell r="F62">
            <v>853</v>
          </cell>
          <cell r="G62">
            <v>0.1</v>
          </cell>
          <cell r="H62">
            <v>60</v>
          </cell>
          <cell r="I62">
            <v>764</v>
          </cell>
          <cell r="J62">
            <v>-14</v>
          </cell>
          <cell r="K62">
            <v>280</v>
          </cell>
          <cell r="L62">
            <v>280</v>
          </cell>
          <cell r="M62">
            <v>0</v>
          </cell>
          <cell r="R62">
            <v>150</v>
          </cell>
          <cell r="T62">
            <v>9.42</v>
          </cell>
          <cell r="U62">
            <v>5.6866666666666665</v>
          </cell>
          <cell r="X62">
            <v>168.2</v>
          </cell>
          <cell r="Y62">
            <v>165.6</v>
          </cell>
          <cell r="Z62">
            <v>121</v>
          </cell>
          <cell r="AA62" t="str">
            <v>костик</v>
          </cell>
          <cell r="AB62" t="e">
            <v>#N/A</v>
          </cell>
        </row>
        <row r="63">
          <cell r="A63" t="str">
            <v>6475 С СЫРОМ Папа может сос ц/о мгс 0.4кг6шт  ОСТАНКИНО</v>
          </cell>
          <cell r="B63" t="str">
            <v>шт</v>
          </cell>
          <cell r="C63">
            <v>192</v>
          </cell>
          <cell r="D63">
            <v>306</v>
          </cell>
          <cell r="E63">
            <v>269</v>
          </cell>
          <cell r="F63">
            <v>223</v>
          </cell>
          <cell r="G63">
            <v>0.4</v>
          </cell>
          <cell r="H63">
            <v>30</v>
          </cell>
          <cell r="I63">
            <v>275</v>
          </cell>
          <cell r="J63">
            <v>-6</v>
          </cell>
          <cell r="K63">
            <v>60</v>
          </cell>
          <cell r="L63">
            <v>180</v>
          </cell>
          <cell r="M63">
            <v>0</v>
          </cell>
          <cell r="R63">
            <v>53.8</v>
          </cell>
          <cell r="T63">
            <v>8.6059479553903344</v>
          </cell>
          <cell r="U63">
            <v>4.1449814126394058</v>
          </cell>
          <cell r="X63">
            <v>51.6</v>
          </cell>
          <cell r="Y63">
            <v>57.6</v>
          </cell>
          <cell r="Z63">
            <v>56</v>
          </cell>
          <cell r="AA63" t="str">
            <v>костик</v>
          </cell>
          <cell r="AB63" t="e">
            <v>#N/A</v>
          </cell>
        </row>
        <row r="64">
          <cell r="A64" t="str">
            <v>6527 ШПИКАЧКИ СОЧНЫЕ ПМ сар б/о мгс 1*3 45с ОСТАНКИНО</v>
          </cell>
          <cell r="B64" t="str">
            <v>кг</v>
          </cell>
          <cell r="C64">
            <v>279.94299999999998</v>
          </cell>
          <cell r="D64">
            <v>604.74</v>
          </cell>
          <cell r="E64">
            <v>411.66199999999998</v>
          </cell>
          <cell r="F64">
            <v>465.94299999999998</v>
          </cell>
          <cell r="G64">
            <v>1</v>
          </cell>
          <cell r="H64">
            <v>45</v>
          </cell>
          <cell r="I64">
            <v>425</v>
          </cell>
          <cell r="J64">
            <v>-13.338000000000022</v>
          </cell>
          <cell r="K64">
            <v>0</v>
          </cell>
          <cell r="L64">
            <v>200</v>
          </cell>
          <cell r="M64">
            <v>0</v>
          </cell>
          <cell r="R64">
            <v>82.332399999999993</v>
          </cell>
          <cell r="S64">
            <v>120</v>
          </cell>
          <cell r="T64">
            <v>9.5459746102384972</v>
          </cell>
          <cell r="U64">
            <v>5.6592908745524246</v>
          </cell>
          <cell r="X64">
            <v>97.355999999999995</v>
          </cell>
          <cell r="Y64">
            <v>81.374800000000008</v>
          </cell>
          <cell r="Z64">
            <v>95</v>
          </cell>
          <cell r="AA64" t="e">
            <v>#N/A</v>
          </cell>
          <cell r="AB64" t="e">
            <v>#N/A</v>
          </cell>
        </row>
        <row r="65">
          <cell r="A65" t="str">
            <v>6562 СЕРВЕЛАТ КАРЕЛЬСКИЙ СН в/к в/у 0,28кг  ОСТАНКИНО</v>
          </cell>
          <cell r="B65" t="str">
            <v>шт</v>
          </cell>
          <cell r="C65">
            <v>430</v>
          </cell>
          <cell r="D65">
            <v>1180</v>
          </cell>
          <cell r="E65">
            <v>622</v>
          </cell>
          <cell r="F65">
            <v>967</v>
          </cell>
          <cell r="G65">
            <v>0.28000000000000003</v>
          </cell>
          <cell r="H65">
            <v>45</v>
          </cell>
          <cell r="I65">
            <v>634</v>
          </cell>
          <cell r="J65">
            <v>-12</v>
          </cell>
          <cell r="K65">
            <v>0</v>
          </cell>
          <cell r="L65">
            <v>200</v>
          </cell>
          <cell r="M65">
            <v>0</v>
          </cell>
          <cell r="R65">
            <v>124.4</v>
          </cell>
          <cell r="T65">
            <v>9.381028938906752</v>
          </cell>
          <cell r="U65">
            <v>7.773311897106109</v>
          </cell>
          <cell r="X65">
            <v>199</v>
          </cell>
          <cell r="Y65">
            <v>139.6</v>
          </cell>
          <cell r="Z65">
            <v>88</v>
          </cell>
          <cell r="AA65" t="str">
            <v>костик</v>
          </cell>
          <cell r="AB65" t="e">
            <v>#N/A</v>
          </cell>
        </row>
        <row r="66">
          <cell r="A66" t="str">
            <v>6563 СЛИВОЧНЫЕ СН сос п/о мгс 1*6  ОСТАНКИНО</v>
          </cell>
          <cell r="B66" t="str">
            <v>кг</v>
          </cell>
          <cell r="C66">
            <v>34.137</v>
          </cell>
          <cell r="D66">
            <v>120.709</v>
          </cell>
          <cell r="E66">
            <v>81.242000000000004</v>
          </cell>
          <cell r="F66">
            <v>72.590999999999994</v>
          </cell>
          <cell r="G66">
            <v>1</v>
          </cell>
          <cell r="H66">
            <v>45</v>
          </cell>
          <cell r="I66">
            <v>78</v>
          </cell>
          <cell r="J66">
            <v>3.2420000000000044</v>
          </cell>
          <cell r="K66">
            <v>30</v>
          </cell>
          <cell r="L66">
            <v>40</v>
          </cell>
          <cell r="M66">
            <v>0</v>
          </cell>
          <cell r="R66">
            <v>16.2484</v>
          </cell>
          <cell r="T66">
            <v>8.7756948376455526</v>
          </cell>
          <cell r="U66">
            <v>4.4675783461756229</v>
          </cell>
          <cell r="X66">
            <v>19.871400000000001</v>
          </cell>
          <cell r="Y66">
            <v>17.188800000000001</v>
          </cell>
          <cell r="Z66">
            <v>11.608000000000001</v>
          </cell>
          <cell r="AA66" t="str">
            <v>магаз</v>
          </cell>
          <cell r="AB66" t="e">
            <v>#N/A</v>
          </cell>
        </row>
        <row r="67">
          <cell r="A67" t="str">
            <v>6589 МОЛОЧНЫЕ ГОСТ СН сос п/о мгс 0.41кг 10шт  ОСТАНКИНО</v>
          </cell>
          <cell r="B67" t="str">
            <v>шт</v>
          </cell>
          <cell r="C67">
            <v>127</v>
          </cell>
          <cell r="D67">
            <v>398</v>
          </cell>
          <cell r="E67">
            <v>264</v>
          </cell>
          <cell r="F67">
            <v>256</v>
          </cell>
          <cell r="G67">
            <v>0.41</v>
          </cell>
          <cell r="H67">
            <v>45</v>
          </cell>
          <cell r="I67">
            <v>271</v>
          </cell>
          <cell r="J67">
            <v>-7</v>
          </cell>
          <cell r="K67">
            <v>120</v>
          </cell>
          <cell r="L67">
            <v>180</v>
          </cell>
          <cell r="M67">
            <v>0</v>
          </cell>
          <cell r="R67">
            <v>52.8</v>
          </cell>
          <cell r="T67">
            <v>10.530303030303031</v>
          </cell>
          <cell r="U67">
            <v>4.8484848484848486</v>
          </cell>
          <cell r="X67">
            <v>10.199999999999999</v>
          </cell>
          <cell r="Y67">
            <v>65.2</v>
          </cell>
          <cell r="Z67">
            <v>23</v>
          </cell>
          <cell r="AA67" t="str">
            <v>костик</v>
          </cell>
          <cell r="AB67" t="e">
            <v>#N/A</v>
          </cell>
        </row>
        <row r="68">
          <cell r="A68" t="str">
            <v>6590 СЛИВОЧНЫЕ СН сос п/о мгс 0.41кг 10шт.  ОСТАНКИНО</v>
          </cell>
          <cell r="B68" t="str">
            <v>шт</v>
          </cell>
          <cell r="C68">
            <v>365</v>
          </cell>
          <cell r="D68">
            <v>626</v>
          </cell>
          <cell r="E68">
            <v>475</v>
          </cell>
          <cell r="F68">
            <v>490</v>
          </cell>
          <cell r="G68">
            <v>0.41</v>
          </cell>
          <cell r="H68">
            <v>45</v>
          </cell>
          <cell r="I68">
            <v>501</v>
          </cell>
          <cell r="J68">
            <v>-26</v>
          </cell>
          <cell r="K68">
            <v>0</v>
          </cell>
          <cell r="L68">
            <v>200</v>
          </cell>
          <cell r="M68">
            <v>0</v>
          </cell>
          <cell r="R68">
            <v>95</v>
          </cell>
          <cell r="S68">
            <v>200</v>
          </cell>
          <cell r="T68">
            <v>9.3684210526315788</v>
          </cell>
          <cell r="U68">
            <v>5.1578947368421053</v>
          </cell>
          <cell r="X68">
            <v>88.2</v>
          </cell>
          <cell r="Y68">
            <v>96</v>
          </cell>
          <cell r="Z68">
            <v>141</v>
          </cell>
          <cell r="AA68" t="str">
            <v>магаз</v>
          </cell>
          <cell r="AB68" t="e">
            <v>#N/A</v>
          </cell>
        </row>
        <row r="69">
          <cell r="A69" t="str">
            <v>6592 ДОКТОРСКАЯ СН вар п/о  ОСТАНКИНО</v>
          </cell>
          <cell r="B69" t="str">
            <v>кг</v>
          </cell>
          <cell r="C69">
            <v>85.203999999999994</v>
          </cell>
          <cell r="D69">
            <v>63.683999999999997</v>
          </cell>
          <cell r="E69">
            <v>77.106999999999999</v>
          </cell>
          <cell r="F69">
            <v>70.436999999999998</v>
          </cell>
          <cell r="G69">
            <v>1</v>
          </cell>
          <cell r="H69">
            <v>60</v>
          </cell>
          <cell r="I69">
            <v>77.650000000000006</v>
          </cell>
          <cell r="J69">
            <v>-0.54300000000000637</v>
          </cell>
          <cell r="K69">
            <v>50</v>
          </cell>
          <cell r="L69">
            <v>40</v>
          </cell>
          <cell r="M69">
            <v>0</v>
          </cell>
          <cell r="R69">
            <v>15.4214</v>
          </cell>
          <cell r="T69">
            <v>10.403530159388902</v>
          </cell>
          <cell r="U69">
            <v>4.5674841454083284</v>
          </cell>
          <cell r="X69">
            <v>9.7164000000000001</v>
          </cell>
          <cell r="Y69">
            <v>17.542999999999999</v>
          </cell>
          <cell r="Z69">
            <v>4.1390000000000002</v>
          </cell>
          <cell r="AA69" t="str">
            <v>костик</v>
          </cell>
          <cell r="AB69" t="e">
            <v>#N/A</v>
          </cell>
        </row>
        <row r="70">
          <cell r="A70" t="str">
            <v>6593 ДОКТОРСКАЯ СН вар п/о 0.45кг 8шт.  ОСТАНКИНО</v>
          </cell>
          <cell r="B70" t="str">
            <v>шт</v>
          </cell>
          <cell r="C70">
            <v>244</v>
          </cell>
          <cell r="D70">
            <v>286</v>
          </cell>
          <cell r="E70">
            <v>246</v>
          </cell>
          <cell r="F70">
            <v>278</v>
          </cell>
          <cell r="G70">
            <v>0.45</v>
          </cell>
          <cell r="H70">
            <v>60</v>
          </cell>
          <cell r="I70">
            <v>252</v>
          </cell>
          <cell r="J70">
            <v>-6</v>
          </cell>
          <cell r="K70">
            <v>0</v>
          </cell>
          <cell r="L70">
            <v>120</v>
          </cell>
          <cell r="M70">
            <v>0</v>
          </cell>
          <cell r="R70">
            <v>49.2</v>
          </cell>
          <cell r="S70">
            <v>80</v>
          </cell>
          <cell r="T70">
            <v>9.7154471544715442</v>
          </cell>
          <cell r="U70">
            <v>5.6504065040650406</v>
          </cell>
          <cell r="X70">
            <v>70.2</v>
          </cell>
          <cell r="Y70">
            <v>52.6</v>
          </cell>
          <cell r="Z70">
            <v>30</v>
          </cell>
          <cell r="AA70" t="str">
            <v>магаз</v>
          </cell>
          <cell r="AB70" t="e">
            <v>#N/A</v>
          </cell>
        </row>
        <row r="71">
          <cell r="A71" t="str">
            <v>6594 МОЛОЧНАЯ СН вар п/о  ОСТАНКИНО</v>
          </cell>
          <cell r="B71" t="str">
            <v>кг</v>
          </cell>
          <cell r="C71">
            <v>91.459000000000003</v>
          </cell>
          <cell r="D71">
            <v>34.844000000000001</v>
          </cell>
          <cell r="E71">
            <v>63.213999999999999</v>
          </cell>
          <cell r="F71">
            <v>60.404000000000003</v>
          </cell>
          <cell r="G71">
            <v>1</v>
          </cell>
          <cell r="H71">
            <v>60</v>
          </cell>
          <cell r="I71">
            <v>65.599999999999994</v>
          </cell>
          <cell r="J71">
            <v>-2.3859999999999957</v>
          </cell>
          <cell r="K71">
            <v>30</v>
          </cell>
          <cell r="L71">
            <v>40</v>
          </cell>
          <cell r="M71">
            <v>0</v>
          </cell>
          <cell r="R71">
            <v>12.642799999999999</v>
          </cell>
          <cell r="T71">
            <v>10.314487297117727</v>
          </cell>
          <cell r="U71">
            <v>4.7777391084253491</v>
          </cell>
          <cell r="X71">
            <v>12.379799999999999</v>
          </cell>
          <cell r="Y71">
            <v>14.744999999999999</v>
          </cell>
          <cell r="Z71">
            <v>9.4440000000000008</v>
          </cell>
          <cell r="AA71" t="str">
            <v>магаз</v>
          </cell>
          <cell r="AB71" t="e">
            <v>#N/A</v>
          </cell>
        </row>
        <row r="72">
          <cell r="A72" t="str">
            <v>6595 МОЛОЧНАЯ СН вар п/о 0.45кг 8шт.  ОСТАНКИНО</v>
          </cell>
          <cell r="B72" t="str">
            <v>шт</v>
          </cell>
          <cell r="C72">
            <v>194</v>
          </cell>
          <cell r="D72">
            <v>325</v>
          </cell>
          <cell r="E72">
            <v>249</v>
          </cell>
          <cell r="F72">
            <v>265</v>
          </cell>
          <cell r="G72">
            <v>0.45</v>
          </cell>
          <cell r="H72">
            <v>60</v>
          </cell>
          <cell r="I72">
            <v>252</v>
          </cell>
          <cell r="J72">
            <v>-3</v>
          </cell>
          <cell r="K72">
            <v>0</v>
          </cell>
          <cell r="L72">
            <v>120</v>
          </cell>
          <cell r="M72">
            <v>0</v>
          </cell>
          <cell r="R72">
            <v>49.8</v>
          </cell>
          <cell r="S72">
            <v>80</v>
          </cell>
          <cell r="T72">
            <v>9.3373493975903621</v>
          </cell>
          <cell r="U72">
            <v>5.3212851405622494</v>
          </cell>
          <cell r="X72">
            <v>68.2</v>
          </cell>
          <cell r="Y72">
            <v>52</v>
          </cell>
          <cell r="Z72">
            <v>28</v>
          </cell>
          <cell r="AA72" t="str">
            <v>магаз</v>
          </cell>
          <cell r="AB72" t="e">
            <v>#N/A</v>
          </cell>
        </row>
        <row r="73">
          <cell r="A73" t="str">
            <v>6597 РУССКАЯ СН вар п/о 0.45кг 8шт.  ОСТАНКИНО</v>
          </cell>
          <cell r="B73" t="str">
            <v>шт</v>
          </cell>
          <cell r="C73">
            <v>61</v>
          </cell>
          <cell r="D73">
            <v>80</v>
          </cell>
          <cell r="E73">
            <v>6</v>
          </cell>
          <cell r="F73">
            <v>135</v>
          </cell>
          <cell r="G73">
            <v>0.45</v>
          </cell>
          <cell r="H73">
            <v>60</v>
          </cell>
          <cell r="I73">
            <v>6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R73">
            <v>1.2</v>
          </cell>
          <cell r="T73">
            <v>112.5</v>
          </cell>
          <cell r="U73">
            <v>112.5</v>
          </cell>
          <cell r="X73">
            <v>14.6</v>
          </cell>
          <cell r="Y73">
            <v>4</v>
          </cell>
          <cell r="Z73">
            <v>2</v>
          </cell>
          <cell r="AA73" t="str">
            <v>магаз</v>
          </cell>
          <cell r="AB73" t="e">
            <v>#N/A</v>
          </cell>
        </row>
        <row r="74">
          <cell r="A74" t="str">
            <v>6601 ГОВЯЖЬИ СН сос п/о мгс 1*6  ОСТАНКИНО</v>
          </cell>
          <cell r="B74" t="str">
            <v>кг</v>
          </cell>
          <cell r="C74">
            <v>116.584</v>
          </cell>
          <cell r="D74">
            <v>183.54300000000001</v>
          </cell>
          <cell r="E74">
            <v>148.46600000000001</v>
          </cell>
          <cell r="F74">
            <v>139.261</v>
          </cell>
          <cell r="G74">
            <v>1</v>
          </cell>
          <cell r="H74">
            <v>45</v>
          </cell>
          <cell r="I74">
            <v>155</v>
          </cell>
          <cell r="J74">
            <v>-6.5339999999999918</v>
          </cell>
          <cell r="K74">
            <v>0</v>
          </cell>
          <cell r="L74">
            <v>30</v>
          </cell>
          <cell r="M74">
            <v>0</v>
          </cell>
          <cell r="R74">
            <v>29.693200000000001</v>
          </cell>
          <cell r="S74">
            <v>100</v>
          </cell>
          <cell r="T74">
            <v>9.0681031347244474</v>
          </cell>
          <cell r="U74">
            <v>4.6899963628036048</v>
          </cell>
          <cell r="X74">
            <v>29.056000000000001</v>
          </cell>
          <cell r="Y74">
            <v>23.786200000000001</v>
          </cell>
          <cell r="Z74">
            <v>23.536000000000001</v>
          </cell>
          <cell r="AA74" t="str">
            <v>к</v>
          </cell>
          <cell r="AB74" t="e">
            <v>#N/A</v>
          </cell>
        </row>
        <row r="75">
          <cell r="A75" t="str">
            <v>6606 СЫТНЫЕ Папа может сар б/о мгс 1*3 45с  ОСТАНКИНО</v>
          </cell>
          <cell r="B75" t="str">
            <v>кг</v>
          </cell>
          <cell r="C75">
            <v>-7.0860000000000003</v>
          </cell>
          <cell r="D75">
            <v>54.765999999999998</v>
          </cell>
          <cell r="E75">
            <v>111</v>
          </cell>
          <cell r="F75">
            <v>138</v>
          </cell>
          <cell r="G75">
            <v>1</v>
          </cell>
          <cell r="H75">
            <v>45</v>
          </cell>
          <cell r="I75">
            <v>14</v>
          </cell>
          <cell r="J75">
            <v>97</v>
          </cell>
          <cell r="K75">
            <v>0</v>
          </cell>
          <cell r="L75">
            <v>40</v>
          </cell>
          <cell r="M75">
            <v>0</v>
          </cell>
          <cell r="R75">
            <v>22.2</v>
          </cell>
          <cell r="S75">
            <v>20</v>
          </cell>
          <cell r="T75">
            <v>8.9189189189189193</v>
          </cell>
          <cell r="U75">
            <v>6.2162162162162167</v>
          </cell>
          <cell r="X75">
            <v>27.074999999999999</v>
          </cell>
          <cell r="Y75">
            <v>22.6</v>
          </cell>
          <cell r="Z75">
            <v>1.0049999999999999</v>
          </cell>
          <cell r="AA75" t="e">
            <v>#N/A</v>
          </cell>
          <cell r="AB75" t="e">
            <v>#N/A</v>
          </cell>
        </row>
        <row r="76">
          <cell r="A76" t="str">
            <v>6641 СЛИВОЧНЫЕ ПМ сос п/о мгс 0,41кг 10шт.  ОСТАНКИНО</v>
          </cell>
          <cell r="B76" t="str">
            <v>шт</v>
          </cell>
          <cell r="C76">
            <v>20</v>
          </cell>
          <cell r="D76">
            <v>22</v>
          </cell>
          <cell r="E76">
            <v>1993</v>
          </cell>
          <cell r="F76">
            <v>1743</v>
          </cell>
          <cell r="G76">
            <v>0.41</v>
          </cell>
          <cell r="H76">
            <v>45</v>
          </cell>
          <cell r="I76">
            <v>4</v>
          </cell>
          <cell r="J76">
            <v>1989</v>
          </cell>
          <cell r="K76">
            <v>300</v>
          </cell>
          <cell r="L76">
            <v>800</v>
          </cell>
          <cell r="M76">
            <v>300</v>
          </cell>
          <cell r="R76">
            <v>398.6</v>
          </cell>
          <cell r="S76">
            <v>450</v>
          </cell>
          <cell r="T76">
            <v>9.0140491721023572</v>
          </cell>
          <cell r="U76">
            <v>4.3728048168590066</v>
          </cell>
          <cell r="X76">
            <v>344</v>
          </cell>
          <cell r="Y76">
            <v>375.6</v>
          </cell>
          <cell r="Z76">
            <v>0</v>
          </cell>
          <cell r="AA76" t="str">
            <v>ротация</v>
          </cell>
          <cell r="AB76" t="e">
            <v>#N/A</v>
          </cell>
        </row>
        <row r="77">
          <cell r="A77" t="str">
            <v>6644 СОЧНЫЕ ПМ сос п/о мгс 0,41кг 10шт.  ОСТАНКИНО</v>
          </cell>
          <cell r="B77" t="str">
            <v>шт</v>
          </cell>
          <cell r="C77">
            <v>-9</v>
          </cell>
          <cell r="D77">
            <v>54</v>
          </cell>
          <cell r="E77">
            <v>5336</v>
          </cell>
          <cell r="F77">
            <v>5517</v>
          </cell>
          <cell r="G77">
            <v>0.41</v>
          </cell>
          <cell r="H77">
            <v>45</v>
          </cell>
          <cell r="I77">
            <v>43</v>
          </cell>
          <cell r="J77">
            <v>5293</v>
          </cell>
          <cell r="K77">
            <v>500</v>
          </cell>
          <cell r="L77">
            <v>3000</v>
          </cell>
          <cell r="M77">
            <v>1000</v>
          </cell>
          <cell r="R77">
            <v>1067.2</v>
          </cell>
          <cell r="S77">
            <v>1000</v>
          </cell>
          <cell r="T77">
            <v>10.323275862068964</v>
          </cell>
          <cell r="U77">
            <v>5.1696026986506745</v>
          </cell>
          <cell r="X77">
            <v>1121.5999999999999</v>
          </cell>
          <cell r="Y77">
            <v>1063</v>
          </cell>
          <cell r="Z77">
            <v>40</v>
          </cell>
          <cell r="AA77">
            <v>0</v>
          </cell>
          <cell r="AB77" t="e">
            <v>#N/A</v>
          </cell>
        </row>
        <row r="78">
          <cell r="A78" t="str">
            <v>6645 ВЕТЧ.КЛАССИЧЕСКАЯ СН п/о 0.8кг 4шт.  ОСТАНКИНО</v>
          </cell>
          <cell r="B78" t="str">
            <v>шт</v>
          </cell>
          <cell r="C78">
            <v>48</v>
          </cell>
          <cell r="D78">
            <v>41</v>
          </cell>
          <cell r="E78">
            <v>45</v>
          </cell>
          <cell r="F78">
            <v>44</v>
          </cell>
          <cell r="G78">
            <v>0.8</v>
          </cell>
          <cell r="H78">
            <v>60</v>
          </cell>
          <cell r="I78">
            <v>45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R78">
            <v>9</v>
          </cell>
          <cell r="S78">
            <v>40</v>
          </cell>
          <cell r="T78">
            <v>9.3333333333333339</v>
          </cell>
          <cell r="U78">
            <v>4.8888888888888893</v>
          </cell>
          <cell r="X78">
            <v>9.6</v>
          </cell>
          <cell r="Y78">
            <v>6.6</v>
          </cell>
          <cell r="Z78">
            <v>2</v>
          </cell>
          <cell r="AA78" t="str">
            <v>магаз</v>
          </cell>
          <cell r="AB78" t="str">
            <v>???</v>
          </cell>
        </row>
        <row r="79">
          <cell r="A79" t="str">
            <v>6648 СОЧНЫЕ Папа может сар п/о мгс 1*3  ОСТАНКИНО</v>
          </cell>
          <cell r="B79" t="str">
            <v>кг</v>
          </cell>
          <cell r="C79">
            <v>45.814999999999998</v>
          </cell>
          <cell r="D79">
            <v>12.542</v>
          </cell>
          <cell r="E79">
            <v>33.298999999999999</v>
          </cell>
          <cell r="F79">
            <v>25.058</v>
          </cell>
          <cell r="G79">
            <v>1</v>
          </cell>
          <cell r="H79">
            <v>45</v>
          </cell>
          <cell r="I79">
            <v>33</v>
          </cell>
          <cell r="J79">
            <v>0.29899999999999949</v>
          </cell>
          <cell r="K79">
            <v>20</v>
          </cell>
          <cell r="L79">
            <v>20</v>
          </cell>
          <cell r="M79">
            <v>0</v>
          </cell>
          <cell r="R79">
            <v>6.6597999999999997</v>
          </cell>
          <cell r="T79">
            <v>9.7687618246794194</v>
          </cell>
          <cell r="U79">
            <v>3.7625754527162978</v>
          </cell>
          <cell r="X79">
            <v>5.7507999999999999</v>
          </cell>
          <cell r="Y79">
            <v>7.0543999999999993</v>
          </cell>
          <cell r="Z79">
            <v>4.157</v>
          </cell>
          <cell r="AA79" t="str">
            <v>к</v>
          </cell>
          <cell r="AB79" t="e">
            <v>#N/A</v>
          </cell>
        </row>
        <row r="80">
          <cell r="A80" t="str">
            <v>6650 СОЧНЫЕ С СЫРОМ ПМ сар п/о мгс 1*3  ОСТАНКИНО</v>
          </cell>
          <cell r="B80" t="str">
            <v>кг</v>
          </cell>
          <cell r="C80">
            <v>36.497</v>
          </cell>
          <cell r="E80">
            <v>18.756</v>
          </cell>
          <cell r="F80">
            <v>17.741</v>
          </cell>
          <cell r="G80">
            <v>0</v>
          </cell>
          <cell r="H80">
            <v>45</v>
          </cell>
          <cell r="I80">
            <v>18</v>
          </cell>
          <cell r="J80">
            <v>0.75600000000000023</v>
          </cell>
          <cell r="K80">
            <v>0</v>
          </cell>
          <cell r="L80">
            <v>10</v>
          </cell>
          <cell r="M80">
            <v>0</v>
          </cell>
          <cell r="R80">
            <v>3.7511999999999999</v>
          </cell>
          <cell r="T80">
            <v>7.3952335252719132</v>
          </cell>
          <cell r="U80">
            <v>4.7294199189592661</v>
          </cell>
          <cell r="X80">
            <v>2.9367999999999999</v>
          </cell>
          <cell r="Y80">
            <v>3.9652000000000003</v>
          </cell>
          <cell r="Z80">
            <v>5.181</v>
          </cell>
          <cell r="AA80" t="str">
            <v>вывод</v>
          </cell>
          <cell r="AB80" t="e">
            <v>#N/A</v>
          </cell>
        </row>
        <row r="81">
          <cell r="A81" t="str">
            <v>6658 АРОМАТНАЯ С ЧЕСНОЧКОМ СН в/к мтс 0.330кг  ОСТАНКИНО</v>
          </cell>
          <cell r="B81" t="str">
            <v>шт</v>
          </cell>
          <cell r="C81">
            <v>53</v>
          </cell>
          <cell r="D81">
            <v>36</v>
          </cell>
          <cell r="E81">
            <v>5</v>
          </cell>
          <cell r="F81">
            <v>84</v>
          </cell>
          <cell r="G81">
            <v>0.33</v>
          </cell>
          <cell r="H81">
            <v>45</v>
          </cell>
          <cell r="I81">
            <v>5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R81">
            <v>1</v>
          </cell>
          <cell r="T81">
            <v>84</v>
          </cell>
          <cell r="U81">
            <v>84</v>
          </cell>
          <cell r="X81">
            <v>0</v>
          </cell>
          <cell r="Y81">
            <v>1.2</v>
          </cell>
          <cell r="Z81">
            <v>0</v>
          </cell>
          <cell r="AA81" t="str">
            <v>костик</v>
          </cell>
          <cell r="AB81" t="e">
            <v>#N/A</v>
          </cell>
        </row>
        <row r="82">
          <cell r="A82" t="str">
            <v>6661 СОЧНЫЙ ГРИЛЬ ПМ сос п/о мгс 1.5*4_Маяк  ОСТАНКИНО</v>
          </cell>
          <cell r="B82" t="str">
            <v>кг</v>
          </cell>
          <cell r="C82">
            <v>98.192999999999998</v>
          </cell>
          <cell r="D82">
            <v>37.06</v>
          </cell>
          <cell r="E82">
            <v>48.171999999999997</v>
          </cell>
          <cell r="F82">
            <v>62.317999999999998</v>
          </cell>
          <cell r="G82">
            <v>1</v>
          </cell>
          <cell r="H82">
            <v>45</v>
          </cell>
          <cell r="I82">
            <v>68.5</v>
          </cell>
          <cell r="J82">
            <v>-20.328000000000003</v>
          </cell>
          <cell r="K82">
            <v>0</v>
          </cell>
          <cell r="L82">
            <v>10</v>
          </cell>
          <cell r="M82">
            <v>0</v>
          </cell>
          <cell r="R82">
            <v>9.6343999999999994</v>
          </cell>
          <cell r="S82">
            <v>20</v>
          </cell>
          <cell r="T82">
            <v>9.5821223947521386</v>
          </cell>
          <cell r="U82">
            <v>6.4682803288217228</v>
          </cell>
          <cell r="X82">
            <v>13.046799999999999</v>
          </cell>
          <cell r="Y82">
            <v>9.9664000000000001</v>
          </cell>
          <cell r="Z82">
            <v>21.747</v>
          </cell>
          <cell r="AA82" t="str">
            <v>увел</v>
          </cell>
          <cell r="AB82" t="e">
            <v>#N/A</v>
          </cell>
        </row>
        <row r="83">
          <cell r="A83" t="str">
            <v>6666 БОЯНСКАЯ Папа может п/к в/у 0,28кг 8 шт. ОСТАНКИНО</v>
          </cell>
          <cell r="B83" t="str">
            <v>шт</v>
          </cell>
          <cell r="C83">
            <v>770</v>
          </cell>
          <cell r="D83">
            <v>2014</v>
          </cell>
          <cell r="E83">
            <v>1130</v>
          </cell>
          <cell r="F83">
            <v>1609</v>
          </cell>
          <cell r="G83">
            <v>0.28000000000000003</v>
          </cell>
          <cell r="H83">
            <v>45</v>
          </cell>
          <cell r="I83">
            <v>1167</v>
          </cell>
          <cell r="J83">
            <v>-37</v>
          </cell>
          <cell r="K83">
            <v>0</v>
          </cell>
          <cell r="L83">
            <v>480</v>
          </cell>
          <cell r="M83">
            <v>200</v>
          </cell>
          <cell r="R83">
            <v>226</v>
          </cell>
          <cell r="T83">
            <v>10.128318584070797</v>
          </cell>
          <cell r="U83">
            <v>7.1194690265486722</v>
          </cell>
          <cell r="X83">
            <v>271.2</v>
          </cell>
          <cell r="Y83">
            <v>240.4</v>
          </cell>
          <cell r="Z83">
            <v>252</v>
          </cell>
          <cell r="AA83" t="e">
            <v>#N/A</v>
          </cell>
          <cell r="AB83" t="e">
            <v>#N/A</v>
          </cell>
        </row>
        <row r="84">
          <cell r="A84" t="str">
            <v>6669 ВЕНСКАЯ САЛЯМИ п/к в/у 0.28кг 8шт  ОСТАНКИНО</v>
          </cell>
          <cell r="B84" t="str">
            <v>шт</v>
          </cell>
          <cell r="C84">
            <v>655</v>
          </cell>
          <cell r="D84">
            <v>746</v>
          </cell>
          <cell r="E84">
            <v>684</v>
          </cell>
          <cell r="F84">
            <v>696</v>
          </cell>
          <cell r="G84">
            <v>0.28000000000000003</v>
          </cell>
          <cell r="H84">
            <v>45</v>
          </cell>
          <cell r="I84">
            <v>696</v>
          </cell>
          <cell r="J84">
            <v>-12</v>
          </cell>
          <cell r="K84">
            <v>0</v>
          </cell>
          <cell r="L84">
            <v>360</v>
          </cell>
          <cell r="M84">
            <v>120</v>
          </cell>
          <cell r="R84">
            <v>136.80000000000001</v>
          </cell>
          <cell r="S84">
            <v>200</v>
          </cell>
          <cell r="T84">
            <v>10.058479532163743</v>
          </cell>
          <cell r="U84">
            <v>5.0877192982456139</v>
          </cell>
          <cell r="X84">
            <v>127.8</v>
          </cell>
          <cell r="Y84">
            <v>131.19999999999999</v>
          </cell>
          <cell r="Z84">
            <v>172</v>
          </cell>
          <cell r="AA84" t="e">
            <v>#N/A</v>
          </cell>
          <cell r="AB84" t="e">
            <v>#N/A</v>
          </cell>
        </row>
        <row r="85">
          <cell r="A85" t="str">
            <v>6683 СЕРВЕЛАТ ЗЕРНИСТЫЙ ПМ в/к в/у 0,35кг  ОСТАНКИНО</v>
          </cell>
          <cell r="B85" t="str">
            <v>шт</v>
          </cell>
          <cell r="C85">
            <v>2263</v>
          </cell>
          <cell r="D85">
            <v>2013</v>
          </cell>
          <cell r="E85">
            <v>2051</v>
          </cell>
          <cell r="F85">
            <v>1439</v>
          </cell>
          <cell r="G85">
            <v>0.35</v>
          </cell>
          <cell r="H85">
            <v>45</v>
          </cell>
          <cell r="I85">
            <v>2077</v>
          </cell>
          <cell r="J85">
            <v>-26</v>
          </cell>
          <cell r="K85">
            <v>0</v>
          </cell>
          <cell r="L85">
            <v>1200</v>
          </cell>
          <cell r="M85">
            <v>200</v>
          </cell>
          <cell r="R85">
            <v>410.2</v>
          </cell>
          <cell r="S85">
            <v>1200</v>
          </cell>
          <cell r="T85">
            <v>9.8464163822525599</v>
          </cell>
          <cell r="U85">
            <v>3.5080448561677233</v>
          </cell>
          <cell r="X85">
            <v>332.8</v>
          </cell>
          <cell r="Y85">
            <v>341.6</v>
          </cell>
          <cell r="Z85">
            <v>546</v>
          </cell>
          <cell r="AA85">
            <v>0</v>
          </cell>
          <cell r="AB85" t="e">
            <v>#N/A</v>
          </cell>
        </row>
        <row r="86">
          <cell r="A86" t="str">
            <v>6684 СЕРВЕЛАТ КАРЕЛЬСКИЙ ПМ в/к в/у 0.28кг  ОСТАНКИНО</v>
          </cell>
          <cell r="B86" t="str">
            <v>шт</v>
          </cell>
          <cell r="C86">
            <v>1245</v>
          </cell>
          <cell r="D86">
            <v>3234</v>
          </cell>
          <cell r="E86">
            <v>2169</v>
          </cell>
          <cell r="F86">
            <v>2261</v>
          </cell>
          <cell r="G86">
            <v>0.28000000000000003</v>
          </cell>
          <cell r="H86">
            <v>45</v>
          </cell>
          <cell r="I86">
            <v>2210</v>
          </cell>
          <cell r="J86">
            <v>-41</v>
          </cell>
          <cell r="K86">
            <v>0</v>
          </cell>
          <cell r="L86">
            <v>1400</v>
          </cell>
          <cell r="M86">
            <v>400</v>
          </cell>
          <cell r="R86">
            <v>433.8</v>
          </cell>
          <cell r="S86">
            <v>400</v>
          </cell>
          <cell r="T86">
            <v>10.283540802213</v>
          </cell>
          <cell r="U86">
            <v>5.2120792992162288</v>
          </cell>
          <cell r="X86">
            <v>440.6</v>
          </cell>
          <cell r="Y86">
            <v>434.6</v>
          </cell>
          <cell r="Z86">
            <v>533</v>
          </cell>
          <cell r="AA86" t="str">
            <v>???</v>
          </cell>
          <cell r="AB86" t="e">
            <v>#N/A</v>
          </cell>
        </row>
        <row r="87">
          <cell r="A87" t="str">
            <v>6689 СЕРВЕЛАТ ОХОТНИЧИЙ ПМ в/к в/у 0,35кг 8шт  ОСТАНКИНО</v>
          </cell>
          <cell r="B87" t="str">
            <v>шт</v>
          </cell>
          <cell r="C87">
            <v>2132</v>
          </cell>
          <cell r="D87">
            <v>8326</v>
          </cell>
          <cell r="E87">
            <v>4992</v>
          </cell>
          <cell r="F87">
            <v>5357</v>
          </cell>
          <cell r="G87">
            <v>0.35</v>
          </cell>
          <cell r="H87">
            <v>45</v>
          </cell>
          <cell r="I87">
            <v>5084</v>
          </cell>
          <cell r="J87">
            <v>-92</v>
          </cell>
          <cell r="K87">
            <v>0</v>
          </cell>
          <cell r="L87">
            <v>3200</v>
          </cell>
          <cell r="M87">
            <v>1000</v>
          </cell>
          <cell r="R87">
            <v>998.4</v>
          </cell>
          <cell r="S87">
            <v>1000</v>
          </cell>
          <cell r="T87">
            <v>10.57391826923077</v>
          </cell>
          <cell r="U87">
            <v>5.3655849358974361</v>
          </cell>
          <cell r="X87">
            <v>886.4</v>
          </cell>
          <cell r="Y87">
            <v>1038.8</v>
          </cell>
          <cell r="Z87">
            <v>1501</v>
          </cell>
          <cell r="AA87">
            <v>0</v>
          </cell>
          <cell r="AB87" t="e">
            <v>#N/A</v>
          </cell>
        </row>
        <row r="88">
          <cell r="A88" t="str">
            <v>6692 СЕРВЕЛАТ ПРИМА в/к в/у 0.28кг 8шт.  ОСТАНКИНО</v>
          </cell>
          <cell r="B88" t="str">
            <v>шт</v>
          </cell>
          <cell r="C88">
            <v>538</v>
          </cell>
          <cell r="D88">
            <v>988</v>
          </cell>
          <cell r="E88">
            <v>668</v>
          </cell>
          <cell r="F88">
            <v>669</v>
          </cell>
          <cell r="G88">
            <v>0.28000000000000003</v>
          </cell>
          <cell r="H88">
            <v>45</v>
          </cell>
          <cell r="I88">
            <v>684</v>
          </cell>
          <cell r="J88">
            <v>-16</v>
          </cell>
          <cell r="K88">
            <v>0</v>
          </cell>
          <cell r="L88">
            <v>160</v>
          </cell>
          <cell r="M88">
            <v>120</v>
          </cell>
          <cell r="R88">
            <v>133.6</v>
          </cell>
          <cell r="S88">
            <v>200</v>
          </cell>
          <cell r="T88">
            <v>8.6002994011976046</v>
          </cell>
          <cell r="U88">
            <v>5.0074850299401197</v>
          </cell>
          <cell r="X88">
            <v>130.80000000000001</v>
          </cell>
          <cell r="Y88">
            <v>114</v>
          </cell>
          <cell r="Z88">
            <v>222</v>
          </cell>
          <cell r="AA88" t="str">
            <v>180наост</v>
          </cell>
          <cell r="AB88" t="e">
            <v>#N/A</v>
          </cell>
        </row>
        <row r="89">
          <cell r="A89" t="str">
            <v>6697 СЕРВЕЛАТ ФИНСКИЙ ПМ в/к в/у 0,35кг 8шт.  ОСТАНКИНО</v>
          </cell>
          <cell r="B89" t="str">
            <v>шт</v>
          </cell>
          <cell r="C89">
            <v>3179.1880000000001</v>
          </cell>
          <cell r="D89">
            <v>9717</v>
          </cell>
          <cell r="E89">
            <v>6022</v>
          </cell>
          <cell r="F89">
            <v>6758.1880000000001</v>
          </cell>
          <cell r="G89">
            <v>0.35</v>
          </cell>
          <cell r="H89">
            <v>45</v>
          </cell>
          <cell r="I89">
            <v>6114</v>
          </cell>
          <cell r="J89">
            <v>-92</v>
          </cell>
          <cell r="K89">
            <v>0</v>
          </cell>
          <cell r="L89">
            <v>3600</v>
          </cell>
          <cell r="M89">
            <v>1200</v>
          </cell>
          <cell r="R89">
            <v>1204.4000000000001</v>
          </cell>
          <cell r="S89">
            <v>1200</v>
          </cell>
          <cell r="T89">
            <v>10.59298239787446</v>
          </cell>
          <cell r="U89">
            <v>5.6112487545665886</v>
          </cell>
          <cell r="X89">
            <v>1193.5999999999999</v>
          </cell>
          <cell r="Y89">
            <v>1240.4000000000001</v>
          </cell>
          <cell r="Z89">
            <v>1843</v>
          </cell>
          <cell r="AA89">
            <v>0</v>
          </cell>
          <cell r="AB89" t="e">
            <v>#N/A</v>
          </cell>
        </row>
        <row r="90">
          <cell r="A90" t="str">
            <v>6713 СОЧНЫЙ ГРИЛЬ ПМ сос п/о мгс 0.41кг 8шт.  ОСТАНКИНО</v>
          </cell>
          <cell r="B90" t="str">
            <v>шт</v>
          </cell>
          <cell r="C90">
            <v>1141</v>
          </cell>
          <cell r="D90">
            <v>1890</v>
          </cell>
          <cell r="E90">
            <v>1620</v>
          </cell>
          <cell r="F90">
            <v>1380</v>
          </cell>
          <cell r="G90">
            <v>0.41</v>
          </cell>
          <cell r="H90">
            <v>45</v>
          </cell>
          <cell r="I90">
            <v>1629</v>
          </cell>
          <cell r="J90">
            <v>-9</v>
          </cell>
          <cell r="K90">
            <v>0</v>
          </cell>
          <cell r="L90">
            <v>880</v>
          </cell>
          <cell r="M90">
            <v>200</v>
          </cell>
          <cell r="R90">
            <v>324</v>
          </cell>
          <cell r="S90">
            <v>600</v>
          </cell>
          <cell r="T90">
            <v>9.4444444444444446</v>
          </cell>
          <cell r="U90">
            <v>4.2592592592592595</v>
          </cell>
          <cell r="X90">
            <v>337.2</v>
          </cell>
          <cell r="Y90">
            <v>297.2</v>
          </cell>
          <cell r="Z90">
            <v>445</v>
          </cell>
          <cell r="AA90" t="e">
            <v>#N/A</v>
          </cell>
          <cell r="AB90" t="e">
            <v>#N/A</v>
          </cell>
        </row>
        <row r="91">
          <cell r="A91" t="str">
            <v>6716 ОСОБАЯ Коровино (в сетке) 0.5кг 8шт.  ОСТАНКИНО</v>
          </cell>
          <cell r="B91" t="str">
            <v>шт</v>
          </cell>
          <cell r="C91">
            <v>207</v>
          </cell>
          <cell r="D91">
            <v>442</v>
          </cell>
          <cell r="E91">
            <v>225</v>
          </cell>
          <cell r="F91">
            <v>414</v>
          </cell>
          <cell r="G91">
            <v>0.5</v>
          </cell>
          <cell r="H91">
            <v>0.6</v>
          </cell>
          <cell r="I91">
            <v>235</v>
          </cell>
          <cell r="J91">
            <v>-10</v>
          </cell>
          <cell r="K91">
            <v>0</v>
          </cell>
          <cell r="L91">
            <v>320</v>
          </cell>
          <cell r="M91">
            <v>0</v>
          </cell>
          <cell r="R91">
            <v>45</v>
          </cell>
          <cell r="T91">
            <v>16.31111111111111</v>
          </cell>
          <cell r="U91">
            <v>9.1999999999999993</v>
          </cell>
          <cell r="X91">
            <v>124.8</v>
          </cell>
          <cell r="Y91">
            <v>55.6</v>
          </cell>
          <cell r="Z91">
            <v>14</v>
          </cell>
          <cell r="AA91" t="str">
            <v>костик</v>
          </cell>
          <cell r="AB91" t="e">
            <v>#N/A</v>
          </cell>
        </row>
        <row r="92">
          <cell r="A92" t="str">
            <v>6722 СОЧНЫЕ ПМ сос п/о мгс 0,41кг 10шт.  ОСТАНКИНО</v>
          </cell>
          <cell r="B92" t="str">
            <v>шт</v>
          </cell>
          <cell r="C92">
            <v>3043</v>
          </cell>
          <cell r="D92">
            <v>8747</v>
          </cell>
          <cell r="E92">
            <v>4812</v>
          </cell>
          <cell r="F92">
            <v>5348</v>
          </cell>
          <cell r="G92">
            <v>0</v>
          </cell>
          <cell r="H92">
            <v>45</v>
          </cell>
          <cell r="I92">
            <v>4868</v>
          </cell>
          <cell r="J92">
            <v>-56</v>
          </cell>
          <cell r="K92">
            <v>0</v>
          </cell>
          <cell r="L92">
            <v>0</v>
          </cell>
          <cell r="M92">
            <v>0</v>
          </cell>
          <cell r="R92">
            <v>962.4</v>
          </cell>
          <cell r="T92">
            <v>5.556940980881131</v>
          </cell>
          <cell r="U92">
            <v>5.556940980881131</v>
          </cell>
          <cell r="X92">
            <v>153.6</v>
          </cell>
          <cell r="Y92">
            <v>966.2</v>
          </cell>
          <cell r="Z92">
            <v>1547</v>
          </cell>
          <cell r="AA92" t="e">
            <v>#N/A</v>
          </cell>
          <cell r="AB92" t="e">
            <v>#N/A</v>
          </cell>
        </row>
        <row r="93">
          <cell r="A93" t="str">
            <v>6726 СЛИВОЧНЫЕ ПМ сос п/о мгс 0.41кг 10шт.  ОСТАНКИНО</v>
          </cell>
          <cell r="B93" t="str">
            <v>шт</v>
          </cell>
          <cell r="C93">
            <v>1463</v>
          </cell>
          <cell r="D93">
            <v>2922</v>
          </cell>
          <cell r="E93">
            <v>1989</v>
          </cell>
          <cell r="F93">
            <v>1743</v>
          </cell>
          <cell r="G93">
            <v>0</v>
          </cell>
          <cell r="H93">
            <v>45</v>
          </cell>
          <cell r="I93">
            <v>2052</v>
          </cell>
          <cell r="J93">
            <v>-63</v>
          </cell>
          <cell r="K93">
            <v>0</v>
          </cell>
          <cell r="L93">
            <v>0</v>
          </cell>
          <cell r="M93">
            <v>0</v>
          </cell>
          <cell r="R93">
            <v>397.8</v>
          </cell>
          <cell r="T93">
            <v>4.3815987933634988</v>
          </cell>
          <cell r="U93">
            <v>4.3815987933634988</v>
          </cell>
          <cell r="X93">
            <v>87.6</v>
          </cell>
          <cell r="Y93">
            <v>373.6</v>
          </cell>
          <cell r="Z93">
            <v>620</v>
          </cell>
          <cell r="AA93" t="e">
            <v>#N/A</v>
          </cell>
          <cell r="AB93" t="e">
            <v>#N/A</v>
          </cell>
        </row>
        <row r="94">
          <cell r="A94" t="str">
            <v>БОНУС МОЛОЧНЫЕ ТРАДИЦ. сос п/о мгс 0.6кг_UZ (6083)</v>
          </cell>
          <cell r="B94" t="str">
            <v>шт</v>
          </cell>
          <cell r="C94">
            <v>29</v>
          </cell>
          <cell r="D94">
            <v>817</v>
          </cell>
          <cell r="E94">
            <v>660</v>
          </cell>
          <cell r="F94">
            <v>168</v>
          </cell>
          <cell r="G94">
            <v>0</v>
          </cell>
          <cell r="H94">
            <v>0</v>
          </cell>
          <cell r="I94">
            <v>689</v>
          </cell>
          <cell r="J94">
            <v>-29</v>
          </cell>
          <cell r="K94">
            <v>0</v>
          </cell>
          <cell r="L94">
            <v>0</v>
          </cell>
          <cell r="M94">
            <v>0</v>
          </cell>
          <cell r="R94">
            <v>132</v>
          </cell>
          <cell r="T94">
            <v>1.2727272727272727</v>
          </cell>
          <cell r="U94">
            <v>1.2727272727272727</v>
          </cell>
          <cell r="X94">
            <v>127.8</v>
          </cell>
          <cell r="Y94">
            <v>139</v>
          </cell>
          <cell r="Z94">
            <v>144</v>
          </cell>
          <cell r="AA94" t="e">
            <v>#N/A</v>
          </cell>
          <cell r="AB94" t="e">
            <v>#N/A</v>
          </cell>
        </row>
        <row r="95">
          <cell r="A95" t="str">
            <v>БОНУС МОЛОЧНЫЕ ТРАДИЦ. сос п/о мгс 1*6_UZ (6082)</v>
          </cell>
          <cell r="B95" t="str">
            <v>кг</v>
          </cell>
          <cell r="C95">
            <v>48.804000000000002</v>
          </cell>
          <cell r="D95">
            <v>362.54300000000001</v>
          </cell>
          <cell r="E95">
            <v>261.476</v>
          </cell>
          <cell r="F95">
            <v>140.374</v>
          </cell>
          <cell r="G95">
            <v>0</v>
          </cell>
          <cell r="H95">
            <v>0</v>
          </cell>
          <cell r="I95">
            <v>259</v>
          </cell>
          <cell r="J95">
            <v>2.4759999999999991</v>
          </cell>
          <cell r="K95">
            <v>0</v>
          </cell>
          <cell r="L95">
            <v>0</v>
          </cell>
          <cell r="M95">
            <v>0</v>
          </cell>
          <cell r="R95">
            <v>52.295200000000001</v>
          </cell>
          <cell r="T95">
            <v>2.6842616530771464</v>
          </cell>
          <cell r="U95">
            <v>2.6842616530771464</v>
          </cell>
          <cell r="X95">
            <v>50.648600000000002</v>
          </cell>
          <cell r="Y95">
            <v>50.921599999999998</v>
          </cell>
          <cell r="Z95">
            <v>68.381</v>
          </cell>
          <cell r="AA95" t="e">
            <v>#N/A</v>
          </cell>
          <cell r="AB95" t="e">
            <v>#N/A</v>
          </cell>
        </row>
        <row r="96">
          <cell r="A96" t="str">
            <v>БОНУС СОЧНЫЕ сос п/о мгс 0.41кг_UZ (6087)  ОСТАНКИНО</v>
          </cell>
          <cell r="B96" t="str">
            <v>шт</v>
          </cell>
          <cell r="C96">
            <v>136</v>
          </cell>
          <cell r="D96">
            <v>518</v>
          </cell>
          <cell r="E96">
            <v>481</v>
          </cell>
          <cell r="F96">
            <v>169</v>
          </cell>
          <cell r="G96">
            <v>0</v>
          </cell>
          <cell r="H96">
            <v>0</v>
          </cell>
          <cell r="I96">
            <v>491</v>
          </cell>
          <cell r="J96">
            <v>-10</v>
          </cell>
          <cell r="K96">
            <v>0</v>
          </cell>
          <cell r="L96">
            <v>0</v>
          </cell>
          <cell r="M96">
            <v>0</v>
          </cell>
          <cell r="R96">
            <v>96.2</v>
          </cell>
          <cell r="T96">
            <v>1.7567567567567568</v>
          </cell>
          <cell r="U96">
            <v>1.7567567567567568</v>
          </cell>
          <cell r="X96">
            <v>77.599999999999994</v>
          </cell>
          <cell r="Y96">
            <v>93.2</v>
          </cell>
          <cell r="Z96">
            <v>68</v>
          </cell>
          <cell r="AA96" t="e">
            <v>#N/A</v>
          </cell>
          <cell r="AB96" t="e">
            <v>#N/A</v>
          </cell>
        </row>
        <row r="97">
          <cell r="A97" t="str">
            <v>БОНУС СОЧНЫЕ сос п/о мгс 1*6_UZ (6088)  ОСТАНКИНО</v>
          </cell>
          <cell r="B97" t="str">
            <v>кг</v>
          </cell>
          <cell r="C97">
            <v>194.06800000000001</v>
          </cell>
          <cell r="D97">
            <v>208.64599999999999</v>
          </cell>
          <cell r="E97">
            <v>132.643</v>
          </cell>
          <cell r="F97">
            <v>271.08199999999999</v>
          </cell>
          <cell r="G97">
            <v>0</v>
          </cell>
          <cell r="H97">
            <v>0</v>
          </cell>
          <cell r="I97">
            <v>128</v>
          </cell>
          <cell r="J97">
            <v>4.6430000000000007</v>
          </cell>
          <cell r="K97">
            <v>0</v>
          </cell>
          <cell r="L97">
            <v>0</v>
          </cell>
          <cell r="M97">
            <v>0</v>
          </cell>
          <cell r="R97">
            <v>26.528600000000001</v>
          </cell>
          <cell r="T97">
            <v>10.218481186342286</v>
          </cell>
          <cell r="U97">
            <v>10.218481186342286</v>
          </cell>
          <cell r="X97">
            <v>32.0092</v>
          </cell>
          <cell r="Y97">
            <v>18.805199999999999</v>
          </cell>
          <cell r="Z97">
            <v>45.476999999999997</v>
          </cell>
          <cell r="AA97" t="e">
            <v>#N/A</v>
          </cell>
          <cell r="AB9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24.11.2023 - 30.11.2023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52.002000000000002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978.32600000000002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1.454</v>
          </cell>
          <cell r="F9">
            <v>599.71799999999996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2420.7260000000001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147.55799999999999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1</v>
          </cell>
        </row>
        <row r="13">
          <cell r="A13" t="str">
            <v xml:space="preserve"> 022  Колбаса Вязанка со шпиком, вектор 0,5кг, ПОКОМ</v>
          </cell>
          <cell r="D13">
            <v>1</v>
          </cell>
          <cell r="F13">
            <v>176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805</v>
          </cell>
          <cell r="F14">
            <v>1923</v>
          </cell>
        </row>
        <row r="15">
          <cell r="A15" t="str">
            <v xml:space="preserve"> 027  Колбаса Сервелат Столичный, Вязанка фиброуз в/у, 0.35кг, ПОКОМ</v>
          </cell>
          <cell r="F15">
            <v>4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1803</v>
          </cell>
          <cell r="F16">
            <v>3867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769</v>
          </cell>
          <cell r="F17">
            <v>4501</v>
          </cell>
        </row>
        <row r="18">
          <cell r="A18" t="str">
            <v xml:space="preserve"> 034  Сосиски Рубленые, Вязанка вискофан МГС, 0.5кг, ПОКОМ</v>
          </cell>
          <cell r="F18">
            <v>188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131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F20">
            <v>122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164</v>
          </cell>
        </row>
        <row r="22">
          <cell r="A22" t="str">
            <v xml:space="preserve"> 058  Колбаса Докторская Особая ТМ Особый рецепт,  0,5кг, ПОКОМ</v>
          </cell>
          <cell r="F22">
            <v>209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1</v>
          </cell>
          <cell r="F23">
            <v>279</v>
          </cell>
        </row>
        <row r="24">
          <cell r="A24" t="str">
            <v xml:space="preserve"> 068  Колбаса Особая ТМ Особый рецепт, 0,5 кг, ПОКОМ</v>
          </cell>
          <cell r="F24">
            <v>107</v>
          </cell>
        </row>
        <row r="25">
          <cell r="A25" t="str">
            <v xml:space="preserve"> 079  Колбаса Сервелат Кремлевский,  0.35 кг, ПОКОМ</v>
          </cell>
          <cell r="F25">
            <v>70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4</v>
          </cell>
          <cell r="F26">
            <v>990</v>
          </cell>
        </row>
        <row r="27">
          <cell r="A27" t="str">
            <v xml:space="preserve"> 091  Сардельки Баварские, МГС 0.38кг, ТМ Стародворье  ПОКОМ</v>
          </cell>
          <cell r="F27">
            <v>299</v>
          </cell>
        </row>
        <row r="28">
          <cell r="A28" t="str">
            <v xml:space="preserve"> 092  Сосиски Баварские с сыром,  0.42кг,ПОКОМ</v>
          </cell>
          <cell r="D28">
            <v>1382</v>
          </cell>
          <cell r="F28">
            <v>4908</v>
          </cell>
        </row>
        <row r="29">
          <cell r="A29" t="str">
            <v xml:space="preserve"> 096  Сосиски Баварские,  0.42кг,ПОКОМ</v>
          </cell>
          <cell r="D29">
            <v>4203</v>
          </cell>
          <cell r="F29">
            <v>9290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2</v>
          </cell>
          <cell r="F30">
            <v>1046</v>
          </cell>
        </row>
        <row r="31">
          <cell r="A31" t="str">
            <v xml:space="preserve"> 116  Колбаса Балыкбурская с копченым балыком, в/у 0,35 кг срез, БАВАРУШКА ПОКОМ</v>
          </cell>
          <cell r="D31">
            <v>601</v>
          </cell>
          <cell r="F31">
            <v>940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D32">
            <v>211</v>
          </cell>
          <cell r="F32">
            <v>832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2</v>
          </cell>
          <cell r="F33">
            <v>1119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0.8</v>
          </cell>
          <cell r="F34">
            <v>437.79899999999998</v>
          </cell>
        </row>
        <row r="35">
          <cell r="A35" t="str">
            <v xml:space="preserve"> 201  Ветчина Нежная ТМ Особый рецепт, (2,5кг), ПОКОМ</v>
          </cell>
          <cell r="F35">
            <v>5269.7529999999997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D36">
            <v>0.85</v>
          </cell>
          <cell r="F36">
            <v>296.65199999999999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D37">
            <v>0.8</v>
          </cell>
          <cell r="F37">
            <v>1110.8219999999999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F38">
            <v>239.74700000000001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17.542999999999999</v>
          </cell>
          <cell r="F39">
            <v>10179.163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D40">
            <v>1.3009999999999999</v>
          </cell>
          <cell r="F40">
            <v>146.31</v>
          </cell>
        </row>
        <row r="41">
          <cell r="A41" t="str">
            <v xml:space="preserve"> 225  Колбаса Дугушка со шпиком, ВЕС, ТМ Стародворье   ПОКОМ</v>
          </cell>
          <cell r="F41">
            <v>50.706000000000003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0.8</v>
          </cell>
          <cell r="F42">
            <v>571.83500000000004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2.5</v>
          </cell>
          <cell r="F43">
            <v>4542.0879999999997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F44">
            <v>5038.2259999999997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1.6</v>
          </cell>
          <cell r="F45">
            <v>214.929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0.8</v>
          </cell>
          <cell r="F46">
            <v>333.88799999999998</v>
          </cell>
        </row>
        <row r="47">
          <cell r="A47" t="str">
            <v xml:space="preserve"> 240  Колбаса Салями охотничья, ВЕС. ПОКОМ</v>
          </cell>
          <cell r="D47">
            <v>0.30099999999999999</v>
          </cell>
          <cell r="F47">
            <v>24.777000000000001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0.8</v>
          </cell>
          <cell r="F48">
            <v>560.57100000000003</v>
          </cell>
        </row>
        <row r="49">
          <cell r="A49" t="str">
            <v xml:space="preserve"> 243  Колбаса Сервелат Зернистый, ВЕС.  ПОКОМ</v>
          </cell>
          <cell r="F49">
            <v>129.29300000000001</v>
          </cell>
        </row>
        <row r="50">
          <cell r="A50" t="str">
            <v xml:space="preserve"> 244  Колбаса Сервелат Кремлевский, ВЕС. ПОКОМ</v>
          </cell>
          <cell r="F50">
            <v>65.072000000000003</v>
          </cell>
        </row>
        <row r="51">
          <cell r="A51" t="str">
            <v xml:space="preserve"> 247  Сардельки Нежные, ВЕС.  ПОКОМ</v>
          </cell>
          <cell r="F51">
            <v>122.45099999999999</v>
          </cell>
        </row>
        <row r="52">
          <cell r="A52" t="str">
            <v xml:space="preserve"> 248  Сардельки Сочные ТМ Особый рецепт,   ПОКОМ</v>
          </cell>
          <cell r="F52">
            <v>149.51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F53">
            <v>1338.067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1.3009999999999999</v>
          </cell>
          <cell r="F54">
            <v>58.901000000000003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F55">
            <v>112.904</v>
          </cell>
        </row>
        <row r="56">
          <cell r="A56" t="str">
            <v xml:space="preserve"> 263  Шпикачки Стародворские, ВЕС.  ПОКОМ</v>
          </cell>
          <cell r="F56">
            <v>129.05799999999999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3.9529999999999998</v>
          </cell>
          <cell r="F57">
            <v>851.01199999999994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F58">
            <v>640.33699999999999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0.7</v>
          </cell>
          <cell r="F59">
            <v>493.36700000000002</v>
          </cell>
        </row>
        <row r="60">
          <cell r="A60" t="str">
            <v xml:space="preserve"> 268  Сосиски Филейбургские с филе сочного окорока, ВЕС, ТМ Баварушка  ПОКОМ</v>
          </cell>
          <cell r="F60">
            <v>0.7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3</v>
          </cell>
          <cell r="F61">
            <v>1334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5</v>
          </cell>
          <cell r="F62">
            <v>3188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6</v>
          </cell>
          <cell r="F63">
            <v>3607</v>
          </cell>
        </row>
        <row r="64">
          <cell r="A64" t="str">
            <v xml:space="preserve"> 277  Колбаса Мясорубская ТМ Стародворье с сочной грудинкой , 0,35 кг срез  ПОКОМ</v>
          </cell>
          <cell r="F64">
            <v>1</v>
          </cell>
        </row>
        <row r="65">
          <cell r="A65" t="str">
            <v xml:space="preserve"> 283  Сосиски Сочинки, ВЕС, ТМ Стародворье ПОКОМ</v>
          </cell>
          <cell r="F65">
            <v>382.63200000000001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F66">
            <v>356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3</v>
          </cell>
          <cell r="F67">
            <v>1127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F68">
            <v>751.65800000000002</v>
          </cell>
        </row>
        <row r="69">
          <cell r="A69" t="str">
            <v xml:space="preserve"> 298  Колбаса Сливушка ТМ Вязанка, 0,375кг,  ПОКОМ</v>
          </cell>
          <cell r="F69">
            <v>4</v>
          </cell>
        </row>
        <row r="70">
          <cell r="A70" t="str">
            <v xml:space="preserve"> 299  Колбаса Классическая, Вязанка п/а 0,6кг, ПОКОМ</v>
          </cell>
          <cell r="F70">
            <v>216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D71">
            <v>1</v>
          </cell>
          <cell r="F71">
            <v>3191</v>
          </cell>
        </row>
        <row r="72">
          <cell r="A72" t="str">
            <v xml:space="preserve"> 302  Сосиски Сочинки по-баварски,  0.4кг, ТМ Стародворье  ПОКОМ</v>
          </cell>
          <cell r="D72">
            <v>1</v>
          </cell>
          <cell r="F72">
            <v>3636</v>
          </cell>
        </row>
        <row r="73">
          <cell r="A73" t="str">
            <v xml:space="preserve"> 303  Колбаса Мясорубская ТМ Стародворье с рубленой грудинкой в/у 0,4 кг срез  ПОКОМ</v>
          </cell>
          <cell r="F73">
            <v>1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62.268999999999998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F75">
            <v>116.32599999999999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3</v>
          </cell>
          <cell r="F76">
            <v>905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1</v>
          </cell>
          <cell r="F77">
            <v>1356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3</v>
          </cell>
          <cell r="F78">
            <v>832</v>
          </cell>
        </row>
        <row r="79">
          <cell r="A79" t="str">
            <v xml:space="preserve"> 312  Ветчина Филейская ВЕС ТМ  Вязанка ТС Столичная  ПОКОМ</v>
          </cell>
          <cell r="F79">
            <v>300.38799999999998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D80">
            <v>5</v>
          </cell>
          <cell r="F80">
            <v>51</v>
          </cell>
        </row>
        <row r="81">
          <cell r="A81" t="str">
            <v xml:space="preserve"> 315  Колбаса вареная Молокуша ТМ Вязанка ВЕС, ПОКОМ</v>
          </cell>
          <cell r="F81">
            <v>785.91200000000003</v>
          </cell>
        </row>
        <row r="82">
          <cell r="A82" t="str">
            <v xml:space="preserve"> 316  Колбаса Нежная ТМ Зареченские ВЕС  ПОКОМ</v>
          </cell>
          <cell r="F82">
            <v>113.51600000000001</v>
          </cell>
        </row>
        <row r="83">
          <cell r="A83" t="str">
            <v xml:space="preserve"> 317 Колбаса Сервелат Рижский ТМ Зареченские, ВЕС  ПОКОМ</v>
          </cell>
          <cell r="D83">
            <v>2.1</v>
          </cell>
          <cell r="F83">
            <v>52.956000000000003</v>
          </cell>
        </row>
        <row r="84">
          <cell r="A84" t="str">
            <v xml:space="preserve"> 318  Сосиски Датские ТМ Зареченские, ВЕС  ПОКОМ</v>
          </cell>
          <cell r="F84">
            <v>2607.3629999999998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1206</v>
          </cell>
          <cell r="F85">
            <v>4594</v>
          </cell>
        </row>
        <row r="86">
          <cell r="A86" t="str">
            <v xml:space="preserve"> 321  Колбаса Сервелат Пражский ТМ Зареченские, ВЕС ПОКОМ</v>
          </cell>
          <cell r="F86">
            <v>52.314999999999998</v>
          </cell>
        </row>
        <row r="87">
          <cell r="A87" t="str">
            <v xml:space="preserve"> 322  Колбаса вареная Молокуша 0,45кг ТМ Вязанка  ПОКОМ</v>
          </cell>
          <cell r="D87">
            <v>3008</v>
          </cell>
          <cell r="F87">
            <v>6814</v>
          </cell>
        </row>
        <row r="88">
          <cell r="A88" t="str">
            <v xml:space="preserve"> 324  Ветчина Филейская ТМ Вязанка Столичная 0,45 кг ПОКОМ</v>
          </cell>
          <cell r="D88">
            <v>3</v>
          </cell>
          <cell r="F88">
            <v>887</v>
          </cell>
        </row>
        <row r="89">
          <cell r="A89" t="str">
            <v xml:space="preserve"> 325  Сосиски Сочинки по-баварски с сыром Стародворье, ВЕС ПОКОМ</v>
          </cell>
          <cell r="F89">
            <v>10.6</v>
          </cell>
        </row>
        <row r="90">
          <cell r="A90" t="str">
            <v xml:space="preserve"> 328  Сардельки Сочинки Стародворье ТМ  0,4 кг ПОКОМ</v>
          </cell>
          <cell r="D90">
            <v>1</v>
          </cell>
          <cell r="F90">
            <v>250</v>
          </cell>
        </row>
        <row r="91">
          <cell r="A91" t="str">
            <v xml:space="preserve"> 329  Сардельки Сочинки с сыром Стародворье ТМ, 0,4 кг. ПОКОМ</v>
          </cell>
          <cell r="D91">
            <v>2</v>
          </cell>
          <cell r="F91">
            <v>269</v>
          </cell>
        </row>
        <row r="92">
          <cell r="A92" t="str">
            <v xml:space="preserve"> 330  Колбаса вареная Филейская ТМ Вязанка ТС Классическая ВЕС  ПОКОМ</v>
          </cell>
          <cell r="D92">
            <v>1.35</v>
          </cell>
          <cell r="F92">
            <v>1616.394</v>
          </cell>
        </row>
        <row r="93">
          <cell r="A93" t="str">
            <v xml:space="preserve"> 331  Сосиски Сочинки по-баварски ВЕС ТМ Стародворье  Поком</v>
          </cell>
          <cell r="F93">
            <v>29.001000000000001</v>
          </cell>
        </row>
        <row r="94">
          <cell r="A94" t="str">
            <v xml:space="preserve"> 334  Паштет Любительский ТМ Стародворье ламистер 0,1 кг  ПОКОМ</v>
          </cell>
          <cell r="D94">
            <v>1</v>
          </cell>
          <cell r="F94">
            <v>292</v>
          </cell>
        </row>
        <row r="95">
          <cell r="A95" t="str">
            <v xml:space="preserve"> 335  Колбаса Сливушка ТМ Вязанка. ВЕС.  ПОКОМ </v>
          </cell>
          <cell r="F95">
            <v>73.150000000000006</v>
          </cell>
        </row>
        <row r="96">
          <cell r="A96" t="str">
            <v xml:space="preserve"> 342 Сосиски Сочинки Молочные ТМ Стародворье 0,4 кг ПОКОМ</v>
          </cell>
          <cell r="D96">
            <v>3</v>
          </cell>
          <cell r="F96">
            <v>2962</v>
          </cell>
        </row>
        <row r="97">
          <cell r="A97" t="str">
            <v xml:space="preserve"> 343 Сосиски Сочинки Сливочные ТМ Стародворье  0,4 кг</v>
          </cell>
          <cell r="D97">
            <v>2</v>
          </cell>
          <cell r="F97">
            <v>1792</v>
          </cell>
        </row>
        <row r="98">
          <cell r="A98" t="str">
            <v xml:space="preserve"> 344  Колбаса Сочинка по-европейски с сочной грудинкой ТМ Стародворье, ВЕС ПОКОМ</v>
          </cell>
          <cell r="F98">
            <v>605.78499999999997</v>
          </cell>
        </row>
        <row r="99">
          <cell r="A99" t="str">
            <v xml:space="preserve"> 345  Колбаса Сочинка по-фински с сочным окроком ТМ Стародворье ВЕС ПОКОМ</v>
          </cell>
          <cell r="F99">
            <v>417.87700000000001</v>
          </cell>
        </row>
        <row r="100">
          <cell r="A100" t="str">
            <v xml:space="preserve"> 346  Колбаса Сочинка зернистая с сочной грудинкой ТМ Стародворье.ВЕС ПОКОМ</v>
          </cell>
          <cell r="D100">
            <v>1.5509999999999999</v>
          </cell>
          <cell r="F100">
            <v>761.36699999999996</v>
          </cell>
        </row>
        <row r="101">
          <cell r="A101" t="str">
            <v xml:space="preserve"> 347  Колбаса Сочинка рубленая с сочным окороком ТМ Стародворье ВЕС ПОКОМ</v>
          </cell>
          <cell r="F101">
            <v>525.59299999999996</v>
          </cell>
        </row>
        <row r="102">
          <cell r="A102" t="str">
            <v xml:space="preserve"> 350  Сосиски Сочные без свинины ТМ Особый рецепт 0,4 кг. ПОКОМ</v>
          </cell>
          <cell r="F102">
            <v>27</v>
          </cell>
        </row>
        <row r="103">
          <cell r="A103" t="str">
            <v xml:space="preserve"> 353  Колбаса Салями запеченная ТМ Стародворье ТС Дугушка. 0,6 кг ПОКОМ</v>
          </cell>
          <cell r="F103">
            <v>36</v>
          </cell>
        </row>
        <row r="104">
          <cell r="A104" t="str">
            <v xml:space="preserve"> 354  Колбаса Рубленая запеченная ТМ Стародворье,ТС Дугушка  0,6 кг ПОКОМ</v>
          </cell>
          <cell r="F104">
            <v>25</v>
          </cell>
        </row>
        <row r="105">
          <cell r="A105" t="str">
            <v xml:space="preserve"> 355  Колбаса Сервелат запеченный ТМ Стародворье ТС Дугушка. 0,6 кг. ПОКОМ</v>
          </cell>
          <cell r="F105">
            <v>32</v>
          </cell>
        </row>
        <row r="106">
          <cell r="A106" t="str">
            <v xml:space="preserve"> 364  Сардельки Филейские Вязанка ВЕС NDX ТМ Вязанка  ПОКОМ</v>
          </cell>
          <cell r="F106">
            <v>243.721</v>
          </cell>
        </row>
        <row r="107">
          <cell r="A107" t="str">
            <v xml:space="preserve"> 368 Колбаса Балыкбургская с мраморным балыком 0,13 кг. ТМ Баварушка  ПОКОМ</v>
          </cell>
          <cell r="F107">
            <v>159</v>
          </cell>
        </row>
        <row r="108">
          <cell r="A108" t="str">
            <v xml:space="preserve"> 372  Ветчина Сочинка ТМ Стародворье. ВЕС ПОКОМ</v>
          </cell>
          <cell r="F108">
            <v>42.451000000000001</v>
          </cell>
        </row>
        <row r="109">
          <cell r="A109" t="str">
            <v xml:space="preserve"> 373 Колбаса вареная Сочинка ТМ Стародворье ВЕС ПОКОМ</v>
          </cell>
          <cell r="F109">
            <v>89.953000000000003</v>
          </cell>
        </row>
        <row r="110">
          <cell r="A110" t="str">
            <v xml:space="preserve"> 376  Колбаса Докторская Дугушка 0,6кг ГОСТ ТМ Стародворье  ПОКОМ </v>
          </cell>
          <cell r="D110">
            <v>1</v>
          </cell>
          <cell r="F110">
            <v>158</v>
          </cell>
        </row>
        <row r="111">
          <cell r="A111" t="str">
            <v xml:space="preserve"> 377  Колбаса Молочная Дугушка 0,6кг ТМ Стародворье  ПОКОМ</v>
          </cell>
          <cell r="F111">
            <v>171</v>
          </cell>
        </row>
        <row r="112">
          <cell r="A112" t="str">
            <v xml:space="preserve"> 380  Колбаса Филейбургская с филе сочного окорока 0,13кг с/в ТМ Баварушка  ПОКОМ</v>
          </cell>
          <cell r="F112">
            <v>193</v>
          </cell>
        </row>
        <row r="113">
          <cell r="A113" t="str">
            <v xml:space="preserve"> 385  Колбаски Филейбургские с филе сочного окорока, 0,28кг ТМ Баварушка  ПОКОМ</v>
          </cell>
          <cell r="D113">
            <v>1</v>
          </cell>
          <cell r="F113">
            <v>1782</v>
          </cell>
        </row>
        <row r="114">
          <cell r="A114" t="str">
            <v xml:space="preserve"> 387  Колбаса вареная Мусульманская Халяль ТМ Вязанка, 0,4 кг ПОКОМ</v>
          </cell>
          <cell r="D114">
            <v>7</v>
          </cell>
          <cell r="F114">
            <v>415</v>
          </cell>
        </row>
        <row r="115">
          <cell r="A115" t="str">
            <v xml:space="preserve"> 388  Сосиски Восточные Халяль ТМ Вязанка 0,33 кг АК. ПОКОМ</v>
          </cell>
          <cell r="D115">
            <v>8</v>
          </cell>
          <cell r="F115">
            <v>470</v>
          </cell>
        </row>
        <row r="116">
          <cell r="A116" t="str">
            <v xml:space="preserve"> 394 Колбаса полукопченая Аль-Ислами халяль ТМ Вязанка оболочка фиброуз в в/у 0,35 кг  ПОКОМ</v>
          </cell>
          <cell r="D116">
            <v>6</v>
          </cell>
          <cell r="F116">
            <v>265</v>
          </cell>
        </row>
        <row r="117">
          <cell r="A117" t="str">
            <v xml:space="preserve"> 410  Сосиски Баварские с сыром ТМ Стародворье 0,35 кг. ПОКОМ</v>
          </cell>
          <cell r="F117">
            <v>252</v>
          </cell>
        </row>
        <row r="118">
          <cell r="A118" t="str">
            <v xml:space="preserve"> ВЫВЕДЕНА!!!300  Колбаса Сервелат Мясорубский ТМ Стародворье, в/у 0,35кг  ПОКОМ</v>
          </cell>
          <cell r="F118">
            <v>2</v>
          </cell>
        </row>
        <row r="119">
          <cell r="A119" t="str">
            <v>1002 Ветчина По Швейцарскому рецепту 0,3 (Знаменский СГЦ)  МК</v>
          </cell>
          <cell r="D119">
            <v>105</v>
          </cell>
          <cell r="F119">
            <v>105</v>
          </cell>
        </row>
        <row r="120">
          <cell r="A120" t="str">
            <v>1003 Грудинка с/к (продукт из свинины мясной сырокопченый) (Знамениский СГЦ)  МК</v>
          </cell>
          <cell r="D120">
            <v>38</v>
          </cell>
          <cell r="F120">
            <v>50.167000000000002</v>
          </cell>
        </row>
        <row r="121">
          <cell r="A121" t="str">
            <v>1004 Рулька свиная бескостная в/к в/у (Знаменский СГЦ) МК</v>
          </cell>
          <cell r="D121">
            <v>38</v>
          </cell>
          <cell r="F121">
            <v>39.098999999999997</v>
          </cell>
        </row>
        <row r="122">
          <cell r="A122" t="str">
            <v>1008 Хлеб печеночный 0,3кг в/у ШТ (Знаменский СГЦ)  МК</v>
          </cell>
          <cell r="D122">
            <v>80</v>
          </cell>
          <cell r="F122">
            <v>94</v>
          </cell>
        </row>
        <row r="123">
          <cell r="A123" t="str">
            <v>3215 ВЕТЧ.МЯСНАЯ Папа может п/о 0.4кг 8шт.    ОСТАНКИНО</v>
          </cell>
          <cell r="D123">
            <v>201</v>
          </cell>
          <cell r="F123">
            <v>201</v>
          </cell>
        </row>
        <row r="124">
          <cell r="A124" t="str">
            <v>3297 СЫТНЫЕ Папа может сар б/о мгс 1*3 СНГ  ОСТАНКИНО</v>
          </cell>
          <cell r="D124">
            <v>110</v>
          </cell>
          <cell r="F124">
            <v>110</v>
          </cell>
        </row>
        <row r="125">
          <cell r="A125" t="str">
            <v>3678 СОЧНЫЕ сос п/о мгс 2*2     ОСТАНКИНО</v>
          </cell>
          <cell r="D125">
            <v>4</v>
          </cell>
          <cell r="F125">
            <v>4</v>
          </cell>
        </row>
        <row r="126">
          <cell r="A126" t="str">
            <v>3812 СОЧНЫЕ сос п/о мгс 2*2  ОСТАНКИНО</v>
          </cell>
          <cell r="D126">
            <v>1676.4</v>
          </cell>
          <cell r="F126">
            <v>1676.4</v>
          </cell>
        </row>
        <row r="127">
          <cell r="A127" t="str">
            <v>4063 МЯСНАЯ Папа может вар п/о_Л   ОСТАНКИНО</v>
          </cell>
          <cell r="D127">
            <v>1619.4</v>
          </cell>
          <cell r="F127">
            <v>1619.4</v>
          </cell>
        </row>
        <row r="128">
          <cell r="A128" t="str">
            <v>4117 ЭКСТРА Папа может с/к в/у_Л   ОСТАНКИНО</v>
          </cell>
          <cell r="D128">
            <v>27.3</v>
          </cell>
          <cell r="F128">
            <v>27.3</v>
          </cell>
        </row>
        <row r="129">
          <cell r="A129" t="str">
            <v>4342 Салями Финская п/к в/у ОСТАНКИНО</v>
          </cell>
          <cell r="D129">
            <v>303.60000000000002</v>
          </cell>
          <cell r="F129">
            <v>303.60000000000002</v>
          </cell>
        </row>
        <row r="130">
          <cell r="A130" t="str">
            <v>4574 Мясная со шпиком Папа может вар п/о ОСТАНКИНО</v>
          </cell>
          <cell r="D130">
            <v>109.8</v>
          </cell>
          <cell r="F130">
            <v>109.8</v>
          </cell>
        </row>
        <row r="131">
          <cell r="A131" t="str">
            <v>4614 ВЕТЧ.ЛЮБИТЕЛЬСКАЯ п/о _ ОСТАНКИНО</v>
          </cell>
          <cell r="D131">
            <v>170.3</v>
          </cell>
          <cell r="F131">
            <v>170.3</v>
          </cell>
        </row>
        <row r="132">
          <cell r="A132" t="str">
            <v>4813 ФИЛЕЙНАЯ Папа может вар п/о_Л   ОСТАНКИНО</v>
          </cell>
          <cell r="D132">
            <v>510.7</v>
          </cell>
          <cell r="F132">
            <v>510.7</v>
          </cell>
        </row>
        <row r="133">
          <cell r="A133" t="str">
            <v>4993 САЛЯМИ ИТАЛЬЯНСКАЯ с/к в/у 1/250*8_120c ОСТАНКИНО</v>
          </cell>
          <cell r="D133">
            <v>459</v>
          </cell>
          <cell r="F133">
            <v>459</v>
          </cell>
        </row>
        <row r="134">
          <cell r="A134" t="str">
            <v>5246 ДОКТОРСКАЯ ПРЕМИУМ вар б/о мгс_30с ОСТАНКИНО</v>
          </cell>
          <cell r="D134">
            <v>36</v>
          </cell>
          <cell r="F134">
            <v>36</v>
          </cell>
        </row>
        <row r="135">
          <cell r="A135" t="str">
            <v>5247 РУССКАЯ ПРЕМИУМ вар б/о мгс_30с ОСТАНКИНО</v>
          </cell>
          <cell r="D135">
            <v>74.400000000000006</v>
          </cell>
          <cell r="F135">
            <v>74.400000000000006</v>
          </cell>
        </row>
        <row r="136">
          <cell r="A136" t="str">
            <v>5336 ОСОБАЯ вар п/о  ОСТАНКИНО</v>
          </cell>
          <cell r="D136">
            <v>101.4</v>
          </cell>
          <cell r="F136">
            <v>101.4</v>
          </cell>
        </row>
        <row r="137">
          <cell r="A137" t="str">
            <v>5337 ОСОБАЯ СО ШПИКОМ вар п/о  ОСТАНКИНО</v>
          </cell>
          <cell r="D137">
            <v>26</v>
          </cell>
          <cell r="F137">
            <v>26</v>
          </cell>
        </row>
        <row r="138">
          <cell r="A138" t="str">
            <v>5341 СЕРВЕЛАТ ОХОТНИЧИЙ в/к в/у  ОСТАНКИНО</v>
          </cell>
          <cell r="D138">
            <v>355.32</v>
          </cell>
          <cell r="F138">
            <v>355.32</v>
          </cell>
        </row>
        <row r="139">
          <cell r="A139" t="str">
            <v>5483 ЭКСТРА Папа может с/к в/у 1/250 8шт.   ОСТАНКИНО</v>
          </cell>
          <cell r="D139">
            <v>601</v>
          </cell>
          <cell r="F139">
            <v>601</v>
          </cell>
        </row>
        <row r="140">
          <cell r="A140" t="str">
            <v>5544 Сервелат Финский в/к в/у_45с НОВАЯ ОСТАНКИНО</v>
          </cell>
          <cell r="D140">
            <v>763</v>
          </cell>
          <cell r="F140">
            <v>763</v>
          </cell>
        </row>
        <row r="141">
          <cell r="A141" t="str">
            <v>5682 САЛЯМИ МЕЛКОЗЕРНЕНАЯ с/к в/у 1/120_60с   ОСТАНКИНО</v>
          </cell>
          <cell r="D141">
            <v>1359</v>
          </cell>
          <cell r="F141">
            <v>1359</v>
          </cell>
        </row>
        <row r="142">
          <cell r="A142" t="str">
            <v>5706 АРОМАТНАЯ Папа может с/к в/у 1/250 8шт.  ОСТАНКИНО</v>
          </cell>
          <cell r="D142">
            <v>671</v>
          </cell>
          <cell r="F142">
            <v>671</v>
          </cell>
        </row>
        <row r="143">
          <cell r="A143" t="str">
            <v>5708 ПОСОЛЬСКАЯ Папа может с/к в/у ОСТАНКИНО</v>
          </cell>
          <cell r="D143">
            <v>48.2</v>
          </cell>
          <cell r="F143">
            <v>48.2</v>
          </cell>
        </row>
        <row r="144">
          <cell r="A144" t="str">
            <v>5820 СЛИВОЧНЫЕ Папа может сос п/о мгс 2*2_45с   ОСТАНКИНО</v>
          </cell>
          <cell r="D144">
            <v>75</v>
          </cell>
          <cell r="F144">
            <v>75</v>
          </cell>
        </row>
        <row r="145">
          <cell r="A145" t="str">
            <v>5851 ЭКСТРА Папа может вар п/о   ОСТАНКИНО</v>
          </cell>
          <cell r="D145">
            <v>382</v>
          </cell>
          <cell r="F145">
            <v>382</v>
          </cell>
        </row>
        <row r="146">
          <cell r="A146" t="str">
            <v>5931 ОХОТНИЧЬЯ Папа может с/к в/у 1/220 8шт.   ОСТАНКИНО</v>
          </cell>
          <cell r="D146">
            <v>562</v>
          </cell>
          <cell r="F146">
            <v>562</v>
          </cell>
        </row>
        <row r="147">
          <cell r="A147" t="str">
            <v>5981 МОЛОЧНЫЕ ТРАДИЦ. сос п/о мгс 1*6_45с   ОСТАНКИНО</v>
          </cell>
          <cell r="D147">
            <v>84.9</v>
          </cell>
          <cell r="F147">
            <v>84.9</v>
          </cell>
        </row>
        <row r="148">
          <cell r="A148" t="str">
            <v>5992 ВРЕМЯ ОКРОШКИ Папа может вар п/о 0.4кг   ОСТАНКИНО</v>
          </cell>
          <cell r="D148">
            <v>3</v>
          </cell>
          <cell r="F148">
            <v>3</v>
          </cell>
        </row>
        <row r="149">
          <cell r="A149" t="str">
            <v>6041 МОЛОЧНЫЕ К ЗАВТРАКУ сос п/о мгс 1*3  ОСТАНКИНО</v>
          </cell>
          <cell r="D149">
            <v>256.3</v>
          </cell>
          <cell r="F149">
            <v>256.3</v>
          </cell>
        </row>
        <row r="150">
          <cell r="A150" t="str">
            <v>6042 МОЛОЧНЫЕ К ЗАВТРАКУ сос п/о в/у 0.4кг   ОСТАНКИНО</v>
          </cell>
          <cell r="D150">
            <v>989</v>
          </cell>
          <cell r="F150">
            <v>989</v>
          </cell>
        </row>
        <row r="151">
          <cell r="A151" t="str">
            <v>6113 СОЧНЫЕ сос п/о мгс 1*6_Ашан  ОСТАНКИНО</v>
          </cell>
          <cell r="D151">
            <v>1592.1</v>
          </cell>
          <cell r="F151">
            <v>1593.127</v>
          </cell>
        </row>
        <row r="152">
          <cell r="A152" t="str">
            <v>6123 МОЛОЧНЫЕ КЛАССИЧЕСКИЕ ПМ сос п/о мгс 2*4   ОСТАНКИНО</v>
          </cell>
          <cell r="D152">
            <v>443</v>
          </cell>
          <cell r="F152">
            <v>443</v>
          </cell>
        </row>
        <row r="153">
          <cell r="A153" t="str">
            <v>6144 МОЛОЧНЫЕ ТРАДИЦ сос п/о в/у 1/360 (1+1) ОСТАНКИНО</v>
          </cell>
          <cell r="D153">
            <v>108</v>
          </cell>
          <cell r="F153">
            <v>108</v>
          </cell>
        </row>
        <row r="154">
          <cell r="A154" t="str">
            <v>6158 ВРЕМЯ ОЛИВЬЕ Папа может вар п/о 0.4кг   ОСТАНКИНО</v>
          </cell>
          <cell r="D154">
            <v>142</v>
          </cell>
          <cell r="F154">
            <v>142</v>
          </cell>
        </row>
        <row r="155">
          <cell r="A155" t="str">
            <v>6212 СЕРВЕЛАТ ФИНСКИЙ СН в/к в/у  ОСТАНКИНО</v>
          </cell>
          <cell r="D155">
            <v>23.4</v>
          </cell>
          <cell r="F155">
            <v>23.4</v>
          </cell>
        </row>
        <row r="156">
          <cell r="A156" t="str">
            <v>6213 СЕРВЕЛАТ ФИНСКИЙ СН в/к в/у 0.35кг 8шт.  ОСТАНКИНО</v>
          </cell>
          <cell r="D156">
            <v>226</v>
          </cell>
          <cell r="F156">
            <v>226</v>
          </cell>
        </row>
        <row r="157">
          <cell r="A157" t="str">
            <v>6215 СЕРВЕЛАТ ОРЕХОВЫЙ СН в/к в/у 0.35кг 8шт  ОСТАНКИНО</v>
          </cell>
          <cell r="D157">
            <v>169</v>
          </cell>
          <cell r="F157">
            <v>169</v>
          </cell>
        </row>
        <row r="158">
          <cell r="A158" t="str">
            <v>6217 ШПИКАЧКИ ДОМАШНИЕ СН п/о мгс 0.4кг 8шт.  ОСТАНКИНО</v>
          </cell>
          <cell r="D158">
            <v>187</v>
          </cell>
          <cell r="F158">
            <v>187</v>
          </cell>
        </row>
        <row r="159">
          <cell r="A159" t="str">
            <v>6225 ИМПЕРСКАЯ И БАЛЫКОВАЯ в/к с/н мгс 1/90  ОСТАНКИНО</v>
          </cell>
          <cell r="D159">
            <v>138</v>
          </cell>
          <cell r="F159">
            <v>138</v>
          </cell>
        </row>
        <row r="160">
          <cell r="A160" t="str">
            <v>6227 МОЛОЧНЫЕ ТРАДИЦ. сос п/о мгс 0.6кг LTF  ОСТАНКИНО</v>
          </cell>
          <cell r="D160">
            <v>87</v>
          </cell>
          <cell r="F160">
            <v>87</v>
          </cell>
        </row>
        <row r="161">
          <cell r="A161" t="str">
            <v>6228 МЯСНОЕ АССОРТИ к/з с/н мгс 1/90 10шт.  ОСТАНКИНО</v>
          </cell>
          <cell r="D161">
            <v>184</v>
          </cell>
          <cell r="F161">
            <v>184</v>
          </cell>
        </row>
        <row r="162">
          <cell r="A162" t="str">
            <v>6241 ХОТ-ДОГ Папа может сос п/о мгс 0.38кг  ОСТАНКИНО</v>
          </cell>
          <cell r="D162">
            <v>83</v>
          </cell>
          <cell r="F162">
            <v>83</v>
          </cell>
        </row>
        <row r="163">
          <cell r="A163" t="str">
            <v>6247 ДОМАШНЯЯ Папа может вар п/о 0,4кг 8шт.  ОСТАНКИНО</v>
          </cell>
          <cell r="D163">
            <v>233</v>
          </cell>
          <cell r="F163">
            <v>233</v>
          </cell>
        </row>
        <row r="164">
          <cell r="A164" t="str">
            <v>6259 К ЧАЮ Советское наследие вар н/о мгс  ОСТАНКИНО</v>
          </cell>
          <cell r="D164">
            <v>11.2</v>
          </cell>
          <cell r="F164">
            <v>11.2</v>
          </cell>
        </row>
        <row r="165">
          <cell r="A165" t="str">
            <v>6268 ГОВЯЖЬЯ Папа может вар п/о 0,4кг 8 шт.  ОСТАНКИНО</v>
          </cell>
          <cell r="D165">
            <v>374</v>
          </cell>
          <cell r="F165">
            <v>374</v>
          </cell>
        </row>
        <row r="166">
          <cell r="A166" t="str">
            <v>6279 КОРЕЙКА ПО-ОСТ.к/в в/с с/н в/у 1/150_45с  ОСТАНКИНО</v>
          </cell>
          <cell r="D166">
            <v>38</v>
          </cell>
          <cell r="F166">
            <v>38</v>
          </cell>
        </row>
        <row r="167">
          <cell r="A167" t="str">
            <v>6281 СВИНИНА ДЕЛИКАТ. к/в мл/к в/у 0.3кг 45с  ОСТАНКИНО</v>
          </cell>
          <cell r="D167">
            <v>442</v>
          </cell>
          <cell r="F167">
            <v>442</v>
          </cell>
        </row>
        <row r="168">
          <cell r="A168" t="str">
            <v>6297 ФИЛЕЙНЫЕ сос ц/о в/у 1/270 12шт_45с  ОСТАНКИНО</v>
          </cell>
          <cell r="D168">
            <v>1952</v>
          </cell>
          <cell r="F168">
            <v>1952</v>
          </cell>
        </row>
        <row r="169">
          <cell r="A169" t="str">
            <v>6301 БАЛЫКОВАЯ СН в/к в/у  ОСТАНКИНО</v>
          </cell>
          <cell r="D169">
            <v>24.5</v>
          </cell>
          <cell r="F169">
            <v>24.5</v>
          </cell>
        </row>
        <row r="170">
          <cell r="A170" t="str">
            <v>6302 БАЛЫКОВАЯ СН в/к в/у 0.35кг 8шт.  ОСТАНКИНО</v>
          </cell>
          <cell r="D170">
            <v>93</v>
          </cell>
          <cell r="F170">
            <v>93</v>
          </cell>
        </row>
        <row r="171">
          <cell r="A171" t="str">
            <v>6303 МЯСНЫЕ Папа может сос п/о мгс 1.5*3  ОСТАНКИНО</v>
          </cell>
          <cell r="D171">
            <v>260.3</v>
          </cell>
          <cell r="F171">
            <v>261.84899999999999</v>
          </cell>
        </row>
        <row r="172">
          <cell r="A172" t="str">
            <v>6325 ДОКТОРСКАЯ ПРЕМИУМ вар п/о 0.4кг 8шт.  ОСТАНКИНО</v>
          </cell>
          <cell r="D172">
            <v>541</v>
          </cell>
          <cell r="F172">
            <v>541</v>
          </cell>
        </row>
        <row r="173">
          <cell r="A173" t="str">
            <v>6333 МЯСНАЯ Папа может вар п/о 0.4кг 8шт.  ОСТАНКИНО</v>
          </cell>
          <cell r="D173">
            <v>6381</v>
          </cell>
          <cell r="F173">
            <v>6382</v>
          </cell>
        </row>
        <row r="174">
          <cell r="A174" t="str">
            <v>6353 ЭКСТРА Папа может вар п/о 0.4кг 8шт.  ОСТАНКИНО</v>
          </cell>
          <cell r="D174">
            <v>2019</v>
          </cell>
          <cell r="F174">
            <v>2019</v>
          </cell>
        </row>
        <row r="175">
          <cell r="A175" t="str">
            <v>6392 ФИЛЕЙНАЯ Папа может вар п/о 0.4кг. ОСТАНКИНО</v>
          </cell>
          <cell r="D175">
            <v>4316</v>
          </cell>
          <cell r="F175">
            <v>4319</v>
          </cell>
        </row>
        <row r="176">
          <cell r="A176" t="str">
            <v>6397 БОЯNСКАЯ Папа может п/к в/у 0.28кг 8шт.  ОСТАНКИНО</v>
          </cell>
          <cell r="D176">
            <v>2</v>
          </cell>
          <cell r="F176">
            <v>2</v>
          </cell>
        </row>
        <row r="177">
          <cell r="A177" t="str">
            <v>6427 КЛАССИЧЕСКАЯ ПМ вар п/о 0.35кг 8шт. ОСТАНКИНО</v>
          </cell>
          <cell r="D177">
            <v>1147</v>
          </cell>
          <cell r="F177">
            <v>1147</v>
          </cell>
        </row>
        <row r="178">
          <cell r="A178" t="str">
            <v>6438 БОГАТЫРСКИЕ Папа Может сос п/о в/у 0,3кг  ОСТАНКИНО</v>
          </cell>
          <cell r="D178">
            <v>450</v>
          </cell>
          <cell r="F178">
            <v>450</v>
          </cell>
        </row>
        <row r="179">
          <cell r="A179" t="str">
            <v>6448 СВИНИНА МАДЕРА с/к с/н в/у 1/100 10шт.   ОСТАНКИНО</v>
          </cell>
          <cell r="D179">
            <v>239</v>
          </cell>
          <cell r="F179">
            <v>239</v>
          </cell>
        </row>
        <row r="180">
          <cell r="A180" t="str">
            <v>6450 БЕКОН с/к с/н в/у 1/100 10шт.  ОСТАНКИНО</v>
          </cell>
          <cell r="D180">
            <v>350</v>
          </cell>
          <cell r="F180">
            <v>350</v>
          </cell>
        </row>
        <row r="181">
          <cell r="A181" t="str">
            <v>6453 ЭКСТРА Папа может с/к с/н в/у 1/100 14шт.   ОСТАНКИНО</v>
          </cell>
          <cell r="D181">
            <v>914</v>
          </cell>
          <cell r="F181">
            <v>914</v>
          </cell>
        </row>
        <row r="182">
          <cell r="A182" t="str">
            <v>6454 АРОМАТНАЯ с/к с/н в/у 1/100 14шт.  ОСТАНКИНО</v>
          </cell>
          <cell r="D182">
            <v>691</v>
          </cell>
          <cell r="F182">
            <v>691</v>
          </cell>
        </row>
        <row r="183">
          <cell r="A183" t="str">
            <v>6475 С СЫРОМ Папа может сос ц/о мгс 0.4кг6шт  ОСТАНКИНО</v>
          </cell>
          <cell r="D183">
            <v>278</v>
          </cell>
          <cell r="F183">
            <v>278</v>
          </cell>
        </row>
        <row r="184">
          <cell r="A184" t="str">
            <v>6527 ШПИКАЧКИ СОЧНЫЕ ПМ сар б/о мгс 1*3 45с ОСТАНКИНО</v>
          </cell>
          <cell r="D184">
            <v>422</v>
          </cell>
          <cell r="F184">
            <v>422</v>
          </cell>
        </row>
        <row r="185">
          <cell r="A185" t="str">
            <v>6562 СЕРВЕЛАТ КАРЕЛЬСКИЙ СН в/к в/у 0,28кг  ОСТАНКИНО</v>
          </cell>
          <cell r="D185">
            <v>602</v>
          </cell>
          <cell r="F185">
            <v>602</v>
          </cell>
        </row>
        <row r="186">
          <cell r="A186" t="str">
            <v>6563 СЛИВОЧНЫЕ СН сос п/о мгс 1*6  ОСТАНКИНО</v>
          </cell>
          <cell r="D186">
            <v>73</v>
          </cell>
          <cell r="F186">
            <v>73</v>
          </cell>
        </row>
        <row r="187">
          <cell r="A187" t="str">
            <v>6589 МОЛОЧНЫЕ ГОСТ СН сос п/о мгс 0.41кг 10шт  ОСТАНКИНО</v>
          </cell>
          <cell r="D187">
            <v>206</v>
          </cell>
          <cell r="F187">
            <v>206</v>
          </cell>
        </row>
        <row r="188">
          <cell r="A188" t="str">
            <v>6590 СЛИВОЧНЫЕ СН сос п/о мгс 0.41кг 10шт.  ОСТАНКИНО</v>
          </cell>
          <cell r="D188">
            <v>484</v>
          </cell>
          <cell r="F188">
            <v>484</v>
          </cell>
        </row>
        <row r="189">
          <cell r="A189" t="str">
            <v>6592 ДОКТОРСКАЯ СН вар п/о  ОСТАНКИНО</v>
          </cell>
          <cell r="D189">
            <v>72.8</v>
          </cell>
          <cell r="F189">
            <v>72.8</v>
          </cell>
        </row>
        <row r="190">
          <cell r="A190" t="str">
            <v>6593 ДОКТОРСКАЯ СН вар п/о 0.45кг 8шт.  ОСТАНКИНО</v>
          </cell>
          <cell r="D190">
            <v>223</v>
          </cell>
          <cell r="F190">
            <v>223</v>
          </cell>
        </row>
        <row r="191">
          <cell r="A191" t="str">
            <v>6594 МОЛОЧНАЯ СН вар п/о  ОСТАНКИНО</v>
          </cell>
          <cell r="D191">
            <v>67.150000000000006</v>
          </cell>
          <cell r="F191">
            <v>67.150000000000006</v>
          </cell>
        </row>
        <row r="192">
          <cell r="A192" t="str">
            <v>6595 МОЛОЧНАЯ СН вар п/о 0.45кг 8шт.  ОСТАНКИНО</v>
          </cell>
          <cell r="D192">
            <v>205</v>
          </cell>
          <cell r="F192">
            <v>205</v>
          </cell>
        </row>
        <row r="193">
          <cell r="A193" t="str">
            <v>6597 РУССКАЯ СН вар п/о 0.45кг 8шт.  ОСТАНКИНО</v>
          </cell>
          <cell r="D193">
            <v>3</v>
          </cell>
          <cell r="F193">
            <v>3</v>
          </cell>
        </row>
        <row r="194">
          <cell r="A194" t="str">
            <v>6601 ГОВЯЖЬИ СН сос п/о мгс 1*6  ОСТАНКИНО</v>
          </cell>
          <cell r="D194">
            <v>132</v>
          </cell>
          <cell r="F194">
            <v>132</v>
          </cell>
        </row>
        <row r="195">
          <cell r="A195" t="str">
            <v>6606 СЫТНЫЕ Папа может сар б/о мгс 1*3 45с  ОСТАНКИНО</v>
          </cell>
          <cell r="D195">
            <v>1</v>
          </cell>
          <cell r="F195">
            <v>1.986</v>
          </cell>
        </row>
        <row r="196">
          <cell r="A196" t="str">
            <v>6641 СЛИВОЧНЫЕ ПМ сос п/о мгс 0,41кг 10шт.  ОСТАНКИНО</v>
          </cell>
          <cell r="D196">
            <v>4</v>
          </cell>
          <cell r="F196">
            <v>4</v>
          </cell>
        </row>
        <row r="197">
          <cell r="A197" t="str">
            <v>6644 СОЧНЫЕ ПМ сос п/о мгс 0,41кг 10шт.  ОСТАНКИНО</v>
          </cell>
          <cell r="D197">
            <v>43</v>
          </cell>
          <cell r="F197">
            <v>47</v>
          </cell>
        </row>
        <row r="198">
          <cell r="A198" t="str">
            <v>6645 ВЕТЧ.КЛАССИЧЕСКАЯ СН п/о 0.8кг 4шт.  ОСТАНКИНО</v>
          </cell>
          <cell r="D198">
            <v>37</v>
          </cell>
          <cell r="F198">
            <v>37</v>
          </cell>
        </row>
        <row r="199">
          <cell r="A199" t="str">
            <v>6648 СОЧНЫЕ Папа может сар п/о мгс 1*3  ОСТАНКИНО</v>
          </cell>
          <cell r="D199">
            <v>30</v>
          </cell>
          <cell r="F199">
            <v>30</v>
          </cell>
        </row>
        <row r="200">
          <cell r="A200" t="str">
            <v>6650 СОЧНЫЕ С СЫРОМ ПМ сар п/о мгс 1*3  ОСТАНКИНО</v>
          </cell>
          <cell r="D200">
            <v>21</v>
          </cell>
          <cell r="F200">
            <v>21</v>
          </cell>
        </row>
        <row r="201">
          <cell r="A201" t="str">
            <v>6658 АРОМАТНАЯ С ЧЕСНОЧКОМ СН в/к мтс 0.330кг  ОСТАНКИНО</v>
          </cell>
          <cell r="D201">
            <v>10</v>
          </cell>
          <cell r="F201">
            <v>10</v>
          </cell>
        </row>
        <row r="202">
          <cell r="A202" t="str">
            <v>6661 СОЧНЫЙ ГРИЛЬ ПМ сос п/о мгс 1.5*4_Маяк  ОСТАНКИНО</v>
          </cell>
          <cell r="D202">
            <v>69</v>
          </cell>
          <cell r="F202">
            <v>69</v>
          </cell>
        </row>
        <row r="203">
          <cell r="A203" t="str">
            <v>6666 БОЯНСКАЯ Папа может п/к в/у 0,28кг 8 шт. ОСТАНКИНО</v>
          </cell>
          <cell r="D203">
            <v>1115</v>
          </cell>
          <cell r="F203">
            <v>1116</v>
          </cell>
        </row>
        <row r="204">
          <cell r="A204" t="str">
            <v>6669 ВЕНСКАЯ САЛЯМИ п/к в/у 0.28кг 8шт  ОСТАНКИНО</v>
          </cell>
          <cell r="D204">
            <v>703</v>
          </cell>
          <cell r="F204">
            <v>703</v>
          </cell>
        </row>
        <row r="205">
          <cell r="A205" t="str">
            <v>6683 СЕРВЕЛАТ ЗЕРНИСТЫЙ ПМ в/к в/у 0,35кг  ОСТАНКИНО</v>
          </cell>
          <cell r="D205">
            <v>2096</v>
          </cell>
          <cell r="F205">
            <v>2109</v>
          </cell>
        </row>
        <row r="206">
          <cell r="A206" t="str">
            <v>6684 СЕРВЕЛАТ КАРЕЛЬСКИЙ ПМ в/к в/у 0.28кг  ОСТАНКИНО</v>
          </cell>
          <cell r="D206">
            <v>2210</v>
          </cell>
          <cell r="F206">
            <v>2217</v>
          </cell>
        </row>
        <row r="207">
          <cell r="A207" t="str">
            <v>6689 СЕРВЕЛАТ ОХОТНИЧИЙ ПМ в/к в/у 0,35кг 8шт  ОСТАНКИНО</v>
          </cell>
          <cell r="D207">
            <v>5085</v>
          </cell>
          <cell r="F207">
            <v>5091</v>
          </cell>
        </row>
        <row r="208">
          <cell r="A208" t="str">
            <v>6692 СЕРВЕЛАТ ПРИМА в/к в/у 0.28кг 8шт.  ОСТАНКИНО</v>
          </cell>
          <cell r="D208">
            <v>688</v>
          </cell>
          <cell r="F208">
            <v>688</v>
          </cell>
        </row>
        <row r="209">
          <cell r="A209" t="str">
            <v>6697 СЕРВЕЛАТ ФИНСКИЙ ПМ в/к в/у 0,35кг 8шт.  ОСТАНКИНО</v>
          </cell>
          <cell r="D209">
            <v>6072</v>
          </cell>
          <cell r="F209">
            <v>6076</v>
          </cell>
        </row>
        <row r="210">
          <cell r="A210" t="str">
            <v>6713 СОЧНЫЙ ГРИЛЬ ПМ сос п/о мгс 0.41кг 8шт.  ОСТАНКИНО</v>
          </cell>
          <cell r="D210">
            <v>1645</v>
          </cell>
          <cell r="F210">
            <v>1645</v>
          </cell>
        </row>
        <row r="211">
          <cell r="A211" t="str">
            <v>6716 ОСОБАЯ Коровино (в сетке) 0.5кг 8шт.  ОСТАНКИНО</v>
          </cell>
          <cell r="D211">
            <v>158</v>
          </cell>
          <cell r="F211">
            <v>158</v>
          </cell>
        </row>
        <row r="212">
          <cell r="A212" t="str">
            <v>6722 СОЧНЫЕ ПМ сос п/о мгс 0,41кг 10шт.  ОСТАНКИНО</v>
          </cell>
          <cell r="D212">
            <v>5250</v>
          </cell>
          <cell r="F212">
            <v>5250</v>
          </cell>
        </row>
        <row r="213">
          <cell r="A213" t="str">
            <v>6726 СЛИВОЧНЫЕ ПМ сос п/о мгс 0.41кг 10шт.  ОСТАНКИНО</v>
          </cell>
          <cell r="D213">
            <v>1847</v>
          </cell>
          <cell r="F213">
            <v>1847</v>
          </cell>
        </row>
        <row r="214">
          <cell r="A214" t="str">
            <v>Балык говяжий с/к "Эликатессе" 0,10 кг.шт. нарезка (лоток с ср.защ.атм.)  СПК</v>
          </cell>
          <cell r="D214">
            <v>142</v>
          </cell>
          <cell r="F214">
            <v>142</v>
          </cell>
        </row>
        <row r="215">
          <cell r="A215" t="str">
            <v>Балык свиной с/к "Эликатессе" 0,10 кг.шт. нарезка (лоток с ср.защ.атм.)  СПК</v>
          </cell>
          <cell r="D215">
            <v>299</v>
          </cell>
          <cell r="F215">
            <v>299</v>
          </cell>
        </row>
        <row r="216">
          <cell r="A216" t="str">
            <v>БОНУС МОЛОЧНЫЕ ТРАДИЦ. сос п/о мгс 0.6кг_UZ (6083)</v>
          </cell>
          <cell r="D216">
            <v>716</v>
          </cell>
          <cell r="F216">
            <v>716</v>
          </cell>
        </row>
        <row r="217">
          <cell r="A217" t="str">
            <v>БОНУС МОЛОЧНЫЕ ТРАДИЦ. сос п/о мгс 1*6_UZ (6082)</v>
          </cell>
          <cell r="D217">
            <v>272</v>
          </cell>
          <cell r="F217">
            <v>272</v>
          </cell>
        </row>
        <row r="218">
          <cell r="A218" t="str">
            <v>БОНУС СОЧНЫЕ сос п/о мгс 0.41кг_UZ (6087)  ОСТАНКИНО</v>
          </cell>
          <cell r="D218">
            <v>417</v>
          </cell>
          <cell r="F218">
            <v>417</v>
          </cell>
        </row>
        <row r="219">
          <cell r="A219" t="str">
            <v>БОНУС СОЧНЫЕ сос п/о мгс 1*6_UZ (6088)  ОСТАНКИНО</v>
          </cell>
          <cell r="D219">
            <v>128</v>
          </cell>
          <cell r="F219">
            <v>128</v>
          </cell>
        </row>
        <row r="220">
          <cell r="A220" t="str">
            <v>БОНУС_273  Сосиски Сочинки с сочной грудинкой, МГС 0.4кг,   ПОКОМ</v>
          </cell>
          <cell r="F220">
            <v>943</v>
          </cell>
        </row>
        <row r="221">
          <cell r="A221" t="str">
            <v>БОНУС_283  Сосиски Сочинки, ВЕС, ТМ Стародворье ПОКОМ</v>
          </cell>
          <cell r="F221">
            <v>357.76600000000002</v>
          </cell>
        </row>
        <row r="222">
          <cell r="A222" t="str">
            <v>БОНУС_305  Колбаса Сервелат Мясорубский с мелкорубленным окороком в/у  ТМ Стародворье ВЕС   ПОКОМ</v>
          </cell>
          <cell r="F222">
            <v>179.37200000000001</v>
          </cell>
        </row>
        <row r="223">
          <cell r="A223" t="str">
            <v>БОНУС_Готовые чебупели сочные с мясом ТМ Горячая штучка  0,3кг зам    ПОКОМ</v>
          </cell>
          <cell r="F223">
            <v>376</v>
          </cell>
        </row>
        <row r="224">
          <cell r="A224" t="str">
            <v>БОНУС_Колбаса Докторская Особая ТМ Особый рецепт,  0,5кг, ПОКОМ</v>
          </cell>
          <cell r="F224">
            <v>291</v>
          </cell>
        </row>
        <row r="225">
          <cell r="A225" t="str">
            <v>БОНУС_Колбаса Сервелат Филедворский, фиброуз, в/у 0,35 кг срез,  ПОКОМ</v>
          </cell>
          <cell r="F225">
            <v>208</v>
          </cell>
        </row>
        <row r="226">
          <cell r="A226" t="str">
            <v>БОНУС_Консервы говядина тушеная "СПК" ж/б 0,338 кг.шт. термоус. пл. ЧМК  СПК</v>
          </cell>
          <cell r="D226">
            <v>40</v>
          </cell>
          <cell r="F226">
            <v>43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F227">
            <v>325</v>
          </cell>
        </row>
        <row r="228">
          <cell r="A228" t="str">
            <v>Бутербродная вареная 0,47 кг шт.  СПК</v>
          </cell>
          <cell r="D228">
            <v>187</v>
          </cell>
          <cell r="F228">
            <v>187</v>
          </cell>
        </row>
        <row r="229">
          <cell r="A229" t="str">
            <v>Вареники замороженные "Благолепные" с картофелем и грибами. ВЕС  ПОКОМ</v>
          </cell>
          <cell r="F229">
            <v>5</v>
          </cell>
        </row>
        <row r="230">
          <cell r="A230" t="str">
            <v>Вацлавская вареная 400 гр.шт.  СПК</v>
          </cell>
          <cell r="D230">
            <v>92</v>
          </cell>
          <cell r="F230">
            <v>92</v>
          </cell>
        </row>
        <row r="231">
          <cell r="A231" t="str">
            <v>Вацлавская вареная ВЕС СПК</v>
          </cell>
          <cell r="D231">
            <v>4</v>
          </cell>
          <cell r="F231">
            <v>4</v>
          </cell>
        </row>
        <row r="232">
          <cell r="A232" t="str">
            <v>Вацлавская п/к (черева) 390 гр.шт. термоус.пак  СПК</v>
          </cell>
          <cell r="D232">
            <v>57</v>
          </cell>
          <cell r="F232">
            <v>57</v>
          </cell>
        </row>
        <row r="233">
          <cell r="A233" t="str">
            <v>Ветчина Вацлавская 400 гр.шт.  СПК</v>
          </cell>
          <cell r="D233">
            <v>14</v>
          </cell>
          <cell r="F233">
            <v>14</v>
          </cell>
        </row>
        <row r="234">
          <cell r="A234" t="str">
            <v>Ветчина Московская ПГН от 0 до +6 60сут ВЕС МИКОЯН</v>
          </cell>
          <cell r="D234">
            <v>28.6</v>
          </cell>
          <cell r="F234">
            <v>28.6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1</v>
          </cell>
          <cell r="F235">
            <v>221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1314</v>
          </cell>
          <cell r="F236">
            <v>2780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736</v>
          </cell>
          <cell r="F237">
            <v>1518</v>
          </cell>
        </row>
        <row r="238">
          <cell r="A238" t="str">
            <v>Готовые чебуреки с мясом ТМ Горячая штучка 0,09 кг флоу-пак ПОКОМ</v>
          </cell>
          <cell r="F238">
            <v>295</v>
          </cell>
        </row>
        <row r="239">
          <cell r="A239" t="str">
            <v>Готовые чебуреки Сочный мегачебурек.Готовые жареные.ВЕС  ПОКОМ</v>
          </cell>
          <cell r="F239">
            <v>27.06</v>
          </cell>
        </row>
        <row r="240">
          <cell r="A240" t="str">
            <v>Дельгаро с/в "Эликатессе" 140 гр.шт.  СПК</v>
          </cell>
          <cell r="D240">
            <v>79</v>
          </cell>
          <cell r="F240">
            <v>79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303</v>
          </cell>
          <cell r="F241">
            <v>303</v>
          </cell>
        </row>
        <row r="242">
          <cell r="A242" t="str">
            <v>Докторская вареная в/с 0,47 кг шт.  СПК</v>
          </cell>
          <cell r="D242">
            <v>147</v>
          </cell>
          <cell r="F242">
            <v>147</v>
          </cell>
        </row>
        <row r="243">
          <cell r="A243" t="str">
            <v>Докторская вареная термоус.пак. "Высокий вкус"  СПК</v>
          </cell>
          <cell r="D243">
            <v>178</v>
          </cell>
          <cell r="F243">
            <v>178</v>
          </cell>
        </row>
        <row r="244">
          <cell r="A244" t="str">
            <v>Жар-боллы с курочкой и сыром, ВЕС ТМ Зареченские  ПОКОМ</v>
          </cell>
          <cell r="F244">
            <v>146.1</v>
          </cell>
        </row>
        <row r="245">
          <cell r="A245" t="str">
            <v>Жар-ладушки с мясом ТМ Зареченские ВЕС ПОКОМ</v>
          </cell>
          <cell r="D245">
            <v>3.7</v>
          </cell>
          <cell r="F245">
            <v>261.601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37</v>
          </cell>
        </row>
        <row r="247">
          <cell r="A247" t="str">
            <v>Жар-ладушки с мясом. ВЕС  ПОКОМ</v>
          </cell>
          <cell r="F247">
            <v>3.7</v>
          </cell>
        </row>
        <row r="248">
          <cell r="A248" t="str">
            <v>Жар-ладушки с яблоком и грушей ТМ Зареченские ВЕС ПОКОМ</v>
          </cell>
          <cell r="F248">
            <v>87.4</v>
          </cell>
        </row>
        <row r="249">
          <cell r="A249" t="str">
            <v>ЖАР-мени ВЕС ТМ Зареченские  ПОКОМ</v>
          </cell>
          <cell r="F249">
            <v>136</v>
          </cell>
        </row>
        <row r="250">
          <cell r="A250" t="str">
            <v>Жар-мени с картофелем и сочной грудинкой ТМ Зареченские ВЕС ПОКОМ</v>
          </cell>
          <cell r="F250">
            <v>3.5</v>
          </cell>
        </row>
        <row r="251">
          <cell r="A251" t="str">
            <v>Карбонад Юбилейный термоус.пак.  СПК</v>
          </cell>
          <cell r="D251">
            <v>44.5</v>
          </cell>
          <cell r="F251">
            <v>44.5</v>
          </cell>
        </row>
        <row r="252">
          <cell r="A252" t="str">
            <v>Каша гречневая с говядиной "СПК" ж/б 0,340 кг.шт. термоус. пл. ЧМК  СПК</v>
          </cell>
          <cell r="D252">
            <v>31</v>
          </cell>
          <cell r="F252">
            <v>36</v>
          </cell>
        </row>
        <row r="253">
          <cell r="A253" t="str">
            <v>Каша перловая с говядиной "СПК" ж/б 0,340 кг.шт. термоус. пл. ЧМК СПК</v>
          </cell>
          <cell r="D253">
            <v>28</v>
          </cell>
          <cell r="F253">
            <v>29</v>
          </cell>
        </row>
        <row r="254">
          <cell r="A254" t="str">
            <v>Классика с/к 235 гр.шт. "Высокий вкус"  СПК</v>
          </cell>
          <cell r="D254">
            <v>164</v>
          </cell>
          <cell r="F254">
            <v>164</v>
          </cell>
        </row>
        <row r="255">
          <cell r="A255" t="str">
            <v>Классическая с/к "Сибирский стандарт" 560 гр.шт.  СПК</v>
          </cell>
          <cell r="D255">
            <v>3024</v>
          </cell>
          <cell r="F255">
            <v>3024</v>
          </cell>
        </row>
        <row r="256">
          <cell r="A256" t="str">
            <v>КЛБ С/К БРАУНШВЕЙКСКАЯ ПОЛУСУХ. МЯСН. ПРОД.КАТ.А В/У 300 гр  Клин</v>
          </cell>
          <cell r="D256">
            <v>3</v>
          </cell>
          <cell r="F256">
            <v>3</v>
          </cell>
        </row>
        <row r="257">
          <cell r="A257" t="str">
            <v>КЛБ С/К ЗЕРНИСТАЯ МЯСН. ПРОД.КАТ.Б В/У 300 гр  Клин</v>
          </cell>
          <cell r="D257">
            <v>8</v>
          </cell>
          <cell r="F257">
            <v>8</v>
          </cell>
        </row>
        <row r="258">
          <cell r="A258" t="str">
            <v>КЛБ С/К ИСПАНСКАЯ 280г  Клин</v>
          </cell>
          <cell r="D258">
            <v>11</v>
          </cell>
          <cell r="F258">
            <v>11</v>
          </cell>
        </row>
        <row r="259">
          <cell r="A259" t="str">
            <v>КЛБ С/К КОНЬЯЧНАЯ 210Г В/У МЯСН ПРОД ЧК  Клин</v>
          </cell>
          <cell r="D259">
            <v>24</v>
          </cell>
          <cell r="F259">
            <v>24</v>
          </cell>
        </row>
        <row r="260">
          <cell r="A260" t="str">
            <v>КЛБ С/К САЛЬЧИЧОН 280Г В/У МЯСН ПРОД ЧК  Клин</v>
          </cell>
          <cell r="D260">
            <v>14</v>
          </cell>
          <cell r="F260">
            <v>14</v>
          </cell>
        </row>
        <row r="261">
          <cell r="A261" t="str">
            <v>КЛБ С/К СЕРВЕЛАТ ЧЕРНЫЙ КАБАН 210Г В/У МЯСН ПРОД  Клин</v>
          </cell>
          <cell r="D261">
            <v>18</v>
          </cell>
          <cell r="F261">
            <v>18</v>
          </cell>
        </row>
        <row r="262">
          <cell r="A262" t="str">
            <v>Колб.Марочная с/к в/у  ВЕС МИКОЯН</v>
          </cell>
          <cell r="D262">
            <v>25.5</v>
          </cell>
          <cell r="F262">
            <v>25.5</v>
          </cell>
        </row>
        <row r="263">
          <cell r="A263" t="str">
            <v>Колб.Серв.Коньячный в/к срез термо шт 350г. МИКОЯН</v>
          </cell>
          <cell r="D263">
            <v>36</v>
          </cell>
          <cell r="F263">
            <v>36</v>
          </cell>
        </row>
        <row r="264">
          <cell r="A264" t="str">
            <v>Колб.Серв.Талинский в/к термо. ВЕС МИКОЯН</v>
          </cell>
          <cell r="D264">
            <v>31</v>
          </cell>
          <cell r="F264">
            <v>31</v>
          </cell>
        </row>
        <row r="265">
          <cell r="A265" t="str">
            <v>Колбаса Кремлевская с/к в/у. ВЕС МИКОЯН</v>
          </cell>
          <cell r="D265">
            <v>30</v>
          </cell>
          <cell r="F265">
            <v>30</v>
          </cell>
        </row>
        <row r="266">
          <cell r="A266" t="str">
            <v>Колбаски ПодПивасики оригинальные с/к 0,10 кг.шт. термофор.пак.  СПК</v>
          </cell>
          <cell r="D266">
            <v>690</v>
          </cell>
          <cell r="F266">
            <v>690</v>
          </cell>
        </row>
        <row r="267">
          <cell r="A267" t="str">
            <v>Колбаски ПодПивасики острые с/к 0,10 кг.шт. термофор.пак.  СПК</v>
          </cell>
          <cell r="D267">
            <v>700</v>
          </cell>
          <cell r="F267">
            <v>700</v>
          </cell>
        </row>
        <row r="268">
          <cell r="A268" t="str">
            <v>Колбаски ПодПивасики с сыром с/к 100 гр.шт. (в ср.защ.атм.)  СПК</v>
          </cell>
          <cell r="D268">
            <v>360</v>
          </cell>
          <cell r="F268">
            <v>360</v>
          </cell>
        </row>
        <row r="269">
          <cell r="A269" t="str">
            <v>Консервы говядина тушеная "СПК" ж/б 0,338 кг.шт. термоус. пл. ЧМК  СПК</v>
          </cell>
          <cell r="D269">
            <v>216</v>
          </cell>
          <cell r="F269">
            <v>219</v>
          </cell>
        </row>
        <row r="270">
          <cell r="A270" t="str">
            <v>Коньячная с/к 0,10 кг.шт. нарезка (лоток с ср.зад.атм.) "Высокий вкус"  СПК</v>
          </cell>
          <cell r="D270">
            <v>13</v>
          </cell>
          <cell r="F270">
            <v>13</v>
          </cell>
        </row>
        <row r="271">
          <cell r="A271" t="str">
            <v>Круггетсы с сырным соусом ТМ Горячая штучка 0,25 кг зам  ПОКОМ</v>
          </cell>
          <cell r="D271">
            <v>7</v>
          </cell>
          <cell r="F271">
            <v>388</v>
          </cell>
        </row>
        <row r="272">
          <cell r="A272" t="str">
            <v>Круггетсы сочные ТМ Горячая штучка ТС Круггетсы 0,25 кг зам  ПОКОМ</v>
          </cell>
          <cell r="D272">
            <v>374</v>
          </cell>
          <cell r="F272">
            <v>1065</v>
          </cell>
        </row>
        <row r="273">
          <cell r="A273" t="str">
            <v>Ла Фаворте с/в "Эликатессе" 140 гр.шт.  СПК</v>
          </cell>
          <cell r="D273">
            <v>89</v>
          </cell>
          <cell r="F273">
            <v>89</v>
          </cell>
        </row>
        <row r="274">
          <cell r="A274" t="str">
            <v>Ливерная Печеночная "Просто выгодно" 0,3 кг.шт.  СПК</v>
          </cell>
          <cell r="D274">
            <v>253</v>
          </cell>
          <cell r="F274">
            <v>253</v>
          </cell>
        </row>
        <row r="275">
          <cell r="A275" t="str">
            <v>Любительская вареная термоус.пак. "Высокий вкус"  СПК</v>
          </cell>
          <cell r="D275">
            <v>214</v>
          </cell>
          <cell r="F275">
            <v>214</v>
          </cell>
        </row>
        <row r="276">
          <cell r="A276" t="str">
            <v>Мини-сосиски в тесте "Фрайпики" 1,8кг ВЕС, ТМ Зареченские  ПОКОМ</v>
          </cell>
          <cell r="F276">
            <v>82.8</v>
          </cell>
        </row>
        <row r="277">
          <cell r="A277" t="str">
            <v>Мини-сосиски в тесте "Фрайпики" 3,7кг ВЕС,  ПОКОМ</v>
          </cell>
          <cell r="F277">
            <v>12.4</v>
          </cell>
        </row>
        <row r="278">
          <cell r="A278" t="str">
            <v>Мини-сосиски в тесте "Фрайпики" 3,7кг ВЕС, ТМ Зареченские  ПОКОМ</v>
          </cell>
          <cell r="D278">
            <v>3.7</v>
          </cell>
          <cell r="F278">
            <v>122.1</v>
          </cell>
        </row>
        <row r="279">
          <cell r="A279" t="str">
            <v>Мусульманская вареная "Просто выгодно"  СПК</v>
          </cell>
          <cell r="D279">
            <v>20</v>
          </cell>
          <cell r="F279">
            <v>20</v>
          </cell>
        </row>
        <row r="280">
          <cell r="A280" t="str">
            <v>Мусульманская п/к "Просто выгодно" термофор.пак.  СПК</v>
          </cell>
          <cell r="D280">
            <v>15</v>
          </cell>
          <cell r="F280">
            <v>15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2</v>
          </cell>
          <cell r="F281">
            <v>1544</v>
          </cell>
        </row>
        <row r="282">
          <cell r="A282" t="str">
            <v>Наггетсы Нагетосы Сочная курочка ТМ Горячая штучка 0,25 кг зам  ПОКОМ</v>
          </cell>
          <cell r="D282">
            <v>2</v>
          </cell>
          <cell r="F282">
            <v>1947</v>
          </cell>
        </row>
        <row r="283">
          <cell r="A283" t="str">
            <v>Наггетсы с индейкой 0,25кг ТМ Вязанка ТС Няняггетсы Сливушки НД2 замор.  ПОКОМ</v>
          </cell>
          <cell r="F283">
            <v>1437</v>
          </cell>
        </row>
        <row r="284">
          <cell r="A284" t="str">
            <v>Наггетсы Хрустящие ТМ Зареченские. ВЕС ПОКОМ</v>
          </cell>
          <cell r="F284">
            <v>231</v>
          </cell>
        </row>
        <row r="285">
          <cell r="A285" t="str">
            <v>Новосибирская с/к 0,10 кг.шт. нарезка (лоток с ср.защ.атм.) "Высокий вкус"  СПК</v>
          </cell>
          <cell r="D285">
            <v>9</v>
          </cell>
          <cell r="F285">
            <v>9</v>
          </cell>
        </row>
        <row r="286">
          <cell r="A286" t="str">
            <v>Оригинальная с перцем с/к  СПК</v>
          </cell>
          <cell r="D286">
            <v>486.34500000000003</v>
          </cell>
          <cell r="F286">
            <v>1086.345</v>
          </cell>
        </row>
        <row r="287">
          <cell r="A287" t="str">
            <v>Оригинальная с перцем с/к "Сибирский стандарт" 560 гр.шт.  СПК</v>
          </cell>
          <cell r="D287">
            <v>2412</v>
          </cell>
          <cell r="F287">
            <v>2412</v>
          </cell>
        </row>
        <row r="288">
          <cell r="A288" t="str">
            <v>Особая вареная  СПК</v>
          </cell>
          <cell r="D288">
            <v>12</v>
          </cell>
          <cell r="F288">
            <v>12</v>
          </cell>
        </row>
        <row r="289">
          <cell r="A289" t="str">
            <v>Пекантино с/в "Эликатессе" 0,10 кг.шт. нарезка (лоток с.ср.защ.атм.)  СПК</v>
          </cell>
          <cell r="D289">
            <v>21</v>
          </cell>
          <cell r="F289">
            <v>21</v>
          </cell>
        </row>
        <row r="290">
          <cell r="A290" t="str">
            <v>Пельмени Grandmeni с говядиной и свининой Горячая штучка 0,75 кг Бульмени  ПОКОМ</v>
          </cell>
          <cell r="F290">
            <v>6</v>
          </cell>
        </row>
        <row r="291">
          <cell r="A291" t="str">
            <v>Пельмени Grandmeni со сливочным маслом Горячая штучка 0,75 кг ПОКОМ</v>
          </cell>
          <cell r="F291">
            <v>521</v>
          </cell>
        </row>
        <row r="292">
          <cell r="A292" t="str">
            <v>Пельмени Бигбули #МЕГАВКУСИЩЕ с сочной грудинкой 0,43 кг  ПОКОМ</v>
          </cell>
          <cell r="D292">
            <v>1</v>
          </cell>
          <cell r="F292">
            <v>86</v>
          </cell>
        </row>
        <row r="293">
          <cell r="A293" t="str">
            <v>Пельмени Бигбули #МЕГАВКУСИЩЕ с сочной грудинкой 0,9 кг  ПОКОМ</v>
          </cell>
          <cell r="D293">
            <v>1</v>
          </cell>
          <cell r="F293">
            <v>936</v>
          </cell>
        </row>
        <row r="294">
          <cell r="A294" t="str">
            <v>Пельмени Бигбули с мясом, Горячая штучка 0,43кг  ПОКОМ</v>
          </cell>
          <cell r="F294">
            <v>90</v>
          </cell>
        </row>
        <row r="295">
          <cell r="A295" t="str">
            <v>Пельмени Бигбули с мясом, Горячая штучка 0,9кг  ПОКОМ</v>
          </cell>
          <cell r="D295">
            <v>2288</v>
          </cell>
          <cell r="F295">
            <v>2515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D296">
            <v>1</v>
          </cell>
          <cell r="F296">
            <v>1612</v>
          </cell>
        </row>
        <row r="297">
          <cell r="A297" t="str">
            <v>Пельмени Бигбули со сливочным маслом #МЕГАМАСЛИЩЕ Горячая штучка 0,9 кг  ПОКОМ</v>
          </cell>
          <cell r="D297">
            <v>1</v>
          </cell>
          <cell r="F297">
            <v>179</v>
          </cell>
        </row>
        <row r="298">
          <cell r="A298" t="str">
            <v>Пельмени Бульмени с говядиной и свининой Горячая шт. 0,9 кг  ПОКОМ</v>
          </cell>
          <cell r="D298">
            <v>3</v>
          </cell>
          <cell r="F298">
            <v>1005</v>
          </cell>
        </row>
        <row r="299">
          <cell r="A299" t="str">
            <v>Пельмени Бульмени с говядиной и свининой Горячая штучка 0,43  ПОКОМ</v>
          </cell>
          <cell r="D299">
            <v>2</v>
          </cell>
          <cell r="F299">
            <v>806</v>
          </cell>
        </row>
        <row r="300">
          <cell r="A300" t="str">
            <v>Пельмени Бульмени с говядиной и свининой Наваристые Горячая штучка ВЕС  ПОКОМ</v>
          </cell>
          <cell r="D300">
            <v>5</v>
          </cell>
          <cell r="F300">
            <v>1455</v>
          </cell>
        </row>
        <row r="301">
          <cell r="A301" t="str">
            <v>Пельмени Бульмени со сливочным маслом Горячая штучка 0,9 кг  ПОКОМ</v>
          </cell>
          <cell r="D301">
            <v>8</v>
          </cell>
          <cell r="F301">
            <v>2763</v>
          </cell>
        </row>
        <row r="302">
          <cell r="A302" t="str">
            <v>Пельмени Бульмени со сливочным маслом ТМ Горячая шт. 0,43 кг  ПОКОМ</v>
          </cell>
          <cell r="D302">
            <v>1</v>
          </cell>
          <cell r="F302">
            <v>925</v>
          </cell>
        </row>
        <row r="303">
          <cell r="A303" t="str">
            <v>Пельмени Левантские ТМ Особый рецепт 0,8 кг  ПОКОМ</v>
          </cell>
          <cell r="F303">
            <v>20</v>
          </cell>
        </row>
        <row r="304">
          <cell r="A304" t="str">
            <v>Пельмени Мясорубские с рубленой грудинкой ТМ Стародворье флоупак  0,7 кг. ПОКОМ</v>
          </cell>
          <cell r="D304">
            <v>4</v>
          </cell>
          <cell r="F304">
            <v>227</v>
          </cell>
        </row>
        <row r="305">
          <cell r="A305" t="str">
            <v>Пельмени Мясорубские ТМ Стародворье фоупак равиоли 0,7 кг  ПОКОМ</v>
          </cell>
          <cell r="D305">
            <v>5</v>
          </cell>
          <cell r="F305">
            <v>1320</v>
          </cell>
        </row>
        <row r="306">
          <cell r="A306" t="str">
            <v>Пельмени Отборные из свинины и говядины 0,9 кг ТМ Стародворье ТС Медвежье ушко  ПОКОМ</v>
          </cell>
          <cell r="F306">
            <v>211</v>
          </cell>
        </row>
        <row r="307">
          <cell r="A307" t="str">
            <v>Пельмени Отборные с говядиной и свининой 0,43 кг ТМ Стародворье ТС Медвежье ушко</v>
          </cell>
          <cell r="D307">
            <v>1</v>
          </cell>
          <cell r="F307">
            <v>28</v>
          </cell>
        </row>
        <row r="308">
          <cell r="A308" t="str">
            <v>Пельмени С говядиной и свининой, ВЕС, сфера пуговки Мясная Галерея  ПОКОМ</v>
          </cell>
          <cell r="D308">
            <v>5</v>
          </cell>
          <cell r="F308">
            <v>510</v>
          </cell>
        </row>
        <row r="309">
          <cell r="A309" t="str">
            <v>Пельмени Со свининой и говядиной ТМ Особый рецепт Любимая ложка 1,0 кг  ПОКОМ</v>
          </cell>
          <cell r="F309">
            <v>656</v>
          </cell>
        </row>
        <row r="310">
          <cell r="A310" t="str">
            <v>Пельмени Сочные сфера 0,9 кг ТМ Стародворье ПОКОМ</v>
          </cell>
          <cell r="D310">
            <v>1</v>
          </cell>
          <cell r="F310">
            <v>834</v>
          </cell>
        </row>
        <row r="311">
          <cell r="A311" t="str">
            <v>По-Австрийски с/к 260 гр.шт. "Высокий вкус"  СПК</v>
          </cell>
          <cell r="D311">
            <v>112</v>
          </cell>
          <cell r="F311">
            <v>112</v>
          </cell>
        </row>
        <row r="312">
          <cell r="A312" t="str">
            <v>Покровская вареная 0,47 кг шт.  СПК</v>
          </cell>
          <cell r="D312">
            <v>39</v>
          </cell>
          <cell r="F312">
            <v>39</v>
          </cell>
        </row>
        <row r="313">
          <cell r="A313" t="str">
            <v>Праздничная с/к "Сибирский стандарт" 560 гр.шт.  СПК</v>
          </cell>
          <cell r="D313">
            <v>50</v>
          </cell>
          <cell r="F313">
            <v>50</v>
          </cell>
        </row>
        <row r="314">
          <cell r="A314" t="str">
            <v>Продукт МСЗЖ Фермерский 50% (3 кг брус)  ОСТАНКИНО</v>
          </cell>
          <cell r="D314">
            <v>193.5</v>
          </cell>
          <cell r="F314">
            <v>193.5</v>
          </cell>
        </row>
        <row r="315">
          <cell r="A315" t="str">
            <v>Салями Трюфель с/в "Эликатессе" 0,16 кг.шт.  СПК</v>
          </cell>
          <cell r="D315">
            <v>143</v>
          </cell>
          <cell r="F315">
            <v>143</v>
          </cell>
        </row>
        <row r="316">
          <cell r="A316" t="str">
            <v>Салями Финская с/к 235 гр.шт. "Высокий вкус"  СПК</v>
          </cell>
          <cell r="D316">
            <v>126</v>
          </cell>
          <cell r="F316">
            <v>126</v>
          </cell>
        </row>
        <row r="317">
          <cell r="A317" t="str">
            <v>Сардельки "Докторские" (черева) ( в ср.защ.атм.) 1.0 кг. "Высокий вкус"  СПК</v>
          </cell>
          <cell r="D317">
            <v>210.5</v>
          </cell>
          <cell r="F317">
            <v>210.78399999999999</v>
          </cell>
        </row>
        <row r="318">
          <cell r="A318" t="str">
            <v>Сардельки из говядины (черева) (в ср.защ.атм.) "Высокий вкус"  СПК</v>
          </cell>
          <cell r="D318">
            <v>165</v>
          </cell>
          <cell r="F318">
            <v>165</v>
          </cell>
        </row>
        <row r="319">
          <cell r="A319" t="str">
            <v>Сардельки из свинины (черева) ( в ср.защ.атм) "Высокий вкус"  СПК</v>
          </cell>
          <cell r="D319">
            <v>8</v>
          </cell>
          <cell r="F319">
            <v>8</v>
          </cell>
        </row>
        <row r="320">
          <cell r="A320" t="str">
            <v>Семейная с чесночком вареная (СПК+СКМ)  СПК</v>
          </cell>
          <cell r="D320">
            <v>150</v>
          </cell>
          <cell r="F320">
            <v>150</v>
          </cell>
        </row>
        <row r="321">
          <cell r="A321" t="str">
            <v>Семейная с чесночком Экстра вареная  СПК</v>
          </cell>
          <cell r="D321">
            <v>86</v>
          </cell>
          <cell r="F321">
            <v>86</v>
          </cell>
        </row>
        <row r="322">
          <cell r="A322" t="str">
            <v>Семейная с чесночком Экстра вареная 0,5 кг.шт.  СПК</v>
          </cell>
          <cell r="D322">
            <v>14</v>
          </cell>
          <cell r="F322">
            <v>14</v>
          </cell>
        </row>
        <row r="323">
          <cell r="A323" t="str">
            <v>Сервелат мелкозернистый в/к 0,5 кг.шт. термоус.пак. "Высокий вкус"  СПК</v>
          </cell>
          <cell r="D323">
            <v>65</v>
          </cell>
          <cell r="F323">
            <v>65</v>
          </cell>
        </row>
        <row r="324">
          <cell r="A324" t="str">
            <v>Сервелат Финский в/к 0,38 кг.шт. термофор.пак.  СПК</v>
          </cell>
          <cell r="D324">
            <v>70</v>
          </cell>
          <cell r="F324">
            <v>70</v>
          </cell>
        </row>
        <row r="325">
          <cell r="A325" t="str">
            <v>Сервелат Фирменный в/к 0,10 кг.шт. нарезка (лоток с ср.защ.атм.)  СПК</v>
          </cell>
          <cell r="D325">
            <v>106</v>
          </cell>
          <cell r="F325">
            <v>106</v>
          </cell>
        </row>
        <row r="326">
          <cell r="A326" t="str">
            <v>Сибирская особая с/к 0,10 кг.шт. нарезка (лоток с ср.защ.атм.)  СПК</v>
          </cell>
          <cell r="D326">
            <v>210</v>
          </cell>
          <cell r="F326">
            <v>210</v>
          </cell>
        </row>
        <row r="327">
          <cell r="A327" t="str">
            <v>Сибирская особая с/к 0,235 кг шт.  СПК</v>
          </cell>
          <cell r="D327">
            <v>492</v>
          </cell>
          <cell r="F327">
            <v>492</v>
          </cell>
        </row>
        <row r="328">
          <cell r="A328" t="str">
            <v>Славянская п/к 0,38 кг шт.термофор.пак.  СПК</v>
          </cell>
          <cell r="D328">
            <v>12</v>
          </cell>
          <cell r="F328">
            <v>12</v>
          </cell>
        </row>
        <row r="329">
          <cell r="A329" t="str">
            <v>Сосис.Кремлевские защ сред. ВЕС МИКОЯН</v>
          </cell>
          <cell r="D329">
            <v>7</v>
          </cell>
          <cell r="F329">
            <v>7</v>
          </cell>
        </row>
        <row r="330">
          <cell r="A330" t="str">
            <v>Сосиски "Баварские" 0,36 кг.шт. вак.упак.  СПК</v>
          </cell>
          <cell r="D330">
            <v>27</v>
          </cell>
          <cell r="F330">
            <v>27</v>
          </cell>
        </row>
        <row r="331">
          <cell r="A331" t="str">
            <v>Сосиски "БОЛЬШАЯ сосиска" "Сибирский стандарт" (лоток с ср.защ.атм.)  СПК</v>
          </cell>
          <cell r="D331">
            <v>96</v>
          </cell>
          <cell r="F331">
            <v>146</v>
          </cell>
        </row>
        <row r="332">
          <cell r="A332" t="str">
            <v>Сосиски "Молочные" 0,36 кг.шт. вак.упак.  СПК</v>
          </cell>
          <cell r="D332">
            <v>43</v>
          </cell>
          <cell r="F332">
            <v>43</v>
          </cell>
        </row>
        <row r="333">
          <cell r="A333" t="str">
            <v>Сосиски Мусульманские "Просто выгодно" (в ср.защ.атм.)  СПК</v>
          </cell>
          <cell r="D333">
            <v>39</v>
          </cell>
          <cell r="F333">
            <v>39</v>
          </cell>
        </row>
        <row r="334">
          <cell r="A334" t="str">
            <v>Сосиски Хот-дог ВЕС (лоток с ср.защ.атм.)   СПК</v>
          </cell>
          <cell r="D334">
            <v>57</v>
          </cell>
          <cell r="F334">
            <v>57</v>
          </cell>
        </row>
        <row r="335">
          <cell r="A335" t="str">
            <v>Сыр "Пармезан" 40% колотый 100 гр  ОСТАНКИНО</v>
          </cell>
          <cell r="D335">
            <v>4</v>
          </cell>
          <cell r="F335">
            <v>4</v>
          </cell>
        </row>
        <row r="336">
          <cell r="A336" t="str">
            <v>Сыр "Пармезан" 40% кусок 180 гр  ОСТАНКИНО</v>
          </cell>
          <cell r="D336">
            <v>56</v>
          </cell>
          <cell r="F336">
            <v>56</v>
          </cell>
        </row>
        <row r="337">
          <cell r="A337" t="str">
            <v>Сыр Боккончини копченый 40% 100 гр.  ОСТАНКИНО</v>
          </cell>
          <cell r="D337">
            <v>34</v>
          </cell>
          <cell r="F337">
            <v>34</v>
          </cell>
        </row>
        <row r="338">
          <cell r="A338" t="str">
            <v>Сыр Папа Может Гауда  45% 200гр     Останкино</v>
          </cell>
          <cell r="D338">
            <v>237</v>
          </cell>
          <cell r="F338">
            <v>237</v>
          </cell>
        </row>
        <row r="339">
          <cell r="A339" t="str">
            <v>Сыр Папа Может Гауда  45% вес     Останкино</v>
          </cell>
          <cell r="D339">
            <v>20</v>
          </cell>
          <cell r="F339">
            <v>20</v>
          </cell>
        </row>
        <row r="340">
          <cell r="A340" t="str">
            <v>Сыр Папа Может Гауда 48%, нарез, 125г (9 шт)  Останкино</v>
          </cell>
          <cell r="D340">
            <v>2</v>
          </cell>
          <cell r="F340">
            <v>2</v>
          </cell>
        </row>
        <row r="341">
          <cell r="A341" t="str">
            <v>Сыр Папа Может Голландский  45% 200гр     Останкино</v>
          </cell>
          <cell r="D341">
            <v>422</v>
          </cell>
          <cell r="F341">
            <v>422</v>
          </cell>
        </row>
        <row r="342">
          <cell r="A342" t="str">
            <v>Сыр Папа Может Голландский  45% вес      Останкино</v>
          </cell>
          <cell r="D342">
            <v>64.5</v>
          </cell>
          <cell r="F342">
            <v>64.5</v>
          </cell>
        </row>
        <row r="343">
          <cell r="A343" t="str">
            <v>Сыр Папа Может Голландский 45%, нарез, 125г (9 шт)  Останкино</v>
          </cell>
          <cell r="D343">
            <v>5</v>
          </cell>
          <cell r="F343">
            <v>5</v>
          </cell>
        </row>
        <row r="344">
          <cell r="A344" t="str">
            <v>Сыр Папа Может Министерский 45% 200г  Останкино</v>
          </cell>
          <cell r="D344">
            <v>160</v>
          </cell>
          <cell r="F344">
            <v>160</v>
          </cell>
        </row>
        <row r="345">
          <cell r="A345" t="str">
            <v>Сыр Папа Может Папин Завтрак 50% 200г  Останкино</v>
          </cell>
          <cell r="D345">
            <v>185</v>
          </cell>
          <cell r="F345">
            <v>185</v>
          </cell>
        </row>
        <row r="346">
          <cell r="A346" t="str">
            <v>Сыр Папа Может Российский  50% 200гр    Останкино</v>
          </cell>
          <cell r="D346">
            <v>589</v>
          </cell>
          <cell r="F346">
            <v>589</v>
          </cell>
        </row>
        <row r="347">
          <cell r="A347" t="str">
            <v>Сыр Папа Может Российский  50% вес    Останкино</v>
          </cell>
          <cell r="D347">
            <v>126.5</v>
          </cell>
          <cell r="F347">
            <v>128.58500000000001</v>
          </cell>
        </row>
        <row r="348">
          <cell r="A348" t="str">
            <v>Сыр Папа Может Российский 50%, нарезка 125г  Останкино</v>
          </cell>
          <cell r="D348">
            <v>41</v>
          </cell>
          <cell r="F348">
            <v>41</v>
          </cell>
        </row>
        <row r="349">
          <cell r="A349" t="str">
            <v>Сыр Папа Может Сливочный со вкусом.топл.молока 50% вес (=3,5кг)  Останкино</v>
          </cell>
          <cell r="D349">
            <v>126.5</v>
          </cell>
          <cell r="F349">
            <v>129.94300000000001</v>
          </cell>
        </row>
        <row r="350">
          <cell r="A350" t="str">
            <v>Сыр Папа Может Тильзитер   45% 200гр     Останкино</v>
          </cell>
          <cell r="D350">
            <v>292</v>
          </cell>
          <cell r="F350">
            <v>292</v>
          </cell>
        </row>
        <row r="351">
          <cell r="A351" t="str">
            <v>Сыр Папа Может Тильзитер   45% вес      Останкино</v>
          </cell>
          <cell r="D351">
            <v>67.5</v>
          </cell>
          <cell r="F351">
            <v>67.5</v>
          </cell>
        </row>
        <row r="352">
          <cell r="A352" t="str">
            <v>Сыр Папа Может Тильзитер 50%, нарезка 125г  Останкино</v>
          </cell>
          <cell r="D352">
            <v>2</v>
          </cell>
          <cell r="F352">
            <v>2</v>
          </cell>
        </row>
        <row r="353">
          <cell r="A353" t="str">
            <v>Сыр Плавл. Сливочный 55% 190гр  Останкино</v>
          </cell>
          <cell r="D353">
            <v>44</v>
          </cell>
          <cell r="F353">
            <v>44</v>
          </cell>
        </row>
        <row r="354">
          <cell r="A354" t="str">
            <v>Сыр рассольный жирный Чечил 45% 100 гр  ОСТАНКИНО</v>
          </cell>
          <cell r="D354">
            <v>87</v>
          </cell>
          <cell r="F354">
            <v>87</v>
          </cell>
        </row>
        <row r="355">
          <cell r="A355" t="str">
            <v>Сыр рассольный жирный Чечил копченый 45% 100 гр  ОСТАНКИНО</v>
          </cell>
          <cell r="D355">
            <v>68</v>
          </cell>
          <cell r="F355">
            <v>68</v>
          </cell>
        </row>
        <row r="356">
          <cell r="A356" t="str">
            <v>Сыр Скаморца свежий 40% 100 гр.  ОСТАНКИНО</v>
          </cell>
          <cell r="D356">
            <v>44</v>
          </cell>
          <cell r="F356">
            <v>44</v>
          </cell>
        </row>
        <row r="357">
          <cell r="A357" t="str">
            <v>Сыр Творож. с Зеленью 140 гр.  ОСТАНКИНО</v>
          </cell>
          <cell r="D357">
            <v>33</v>
          </cell>
          <cell r="F357">
            <v>33</v>
          </cell>
        </row>
        <row r="358">
          <cell r="A358" t="str">
            <v>Сыр Творож. Сливочный 140 гр  ОСТАНКИНО</v>
          </cell>
          <cell r="D358">
            <v>49</v>
          </cell>
          <cell r="F358">
            <v>49</v>
          </cell>
        </row>
        <row r="359">
          <cell r="A359" t="str">
            <v>Сыч/Прод Коровино Российский 50% 200г НОВАЯ СЗМЖ  ОСТАНКИНО</v>
          </cell>
          <cell r="D359">
            <v>96</v>
          </cell>
          <cell r="F359">
            <v>96</v>
          </cell>
        </row>
        <row r="360">
          <cell r="A360" t="str">
            <v>Сыч/Прод Коровино Тильзитер 50% 200г НОВАЯ СЗМЖ  ОСТАНКИНО</v>
          </cell>
          <cell r="D360">
            <v>71</v>
          </cell>
          <cell r="F360">
            <v>71</v>
          </cell>
        </row>
        <row r="361">
          <cell r="A361" t="str">
            <v>Торо Неро с/в "Эликатессе" 140 гр.шт.  СПК</v>
          </cell>
          <cell r="D361">
            <v>49</v>
          </cell>
          <cell r="F361">
            <v>49</v>
          </cell>
        </row>
        <row r="362">
          <cell r="A362" t="str">
            <v>Уши свиные копченые к пиву 0,15кг нар. д/ф шт.  СПК</v>
          </cell>
          <cell r="D362">
            <v>43</v>
          </cell>
          <cell r="F362">
            <v>43</v>
          </cell>
        </row>
        <row r="363">
          <cell r="A363" t="str">
            <v>Фестивальная пора с/к 100 гр.шт.нар. (лоток с ср.защ.атм.)  СПК</v>
          </cell>
          <cell r="D363">
            <v>213</v>
          </cell>
          <cell r="F363">
            <v>213</v>
          </cell>
        </row>
        <row r="364">
          <cell r="A364" t="str">
            <v>Фестивальная пора с/к 235 гр.шт.  СПК</v>
          </cell>
          <cell r="D364">
            <v>270</v>
          </cell>
          <cell r="F364">
            <v>270</v>
          </cell>
        </row>
        <row r="365">
          <cell r="A365" t="str">
            <v>Фестивальная с/к 0,10 кг.шт. нарезка (лоток с ср.защ.атм.)  СПК</v>
          </cell>
          <cell r="D365">
            <v>6</v>
          </cell>
          <cell r="F365">
            <v>6</v>
          </cell>
        </row>
        <row r="366">
          <cell r="A366" t="str">
            <v>Фестивальная с/к 0,235 кг.шт.  СПК</v>
          </cell>
          <cell r="D366">
            <v>67</v>
          </cell>
          <cell r="F366">
            <v>67</v>
          </cell>
        </row>
        <row r="367">
          <cell r="A367" t="str">
            <v>Фестивальная с/к ВЕС   СПК</v>
          </cell>
          <cell r="D367">
            <v>35.392000000000003</v>
          </cell>
          <cell r="F367">
            <v>35.392000000000003</v>
          </cell>
        </row>
        <row r="368">
          <cell r="A368" t="str">
            <v>Фрай-пицца с ветчиной и грибами 3,0 кг ТМ Зареченские ТС Зареченские продукты. ВЕС ПОКОМ</v>
          </cell>
          <cell r="F368">
            <v>21</v>
          </cell>
        </row>
        <row r="369">
          <cell r="A369" t="str">
            <v>Фуэт с/в "Эликатессе" 160 гр.шт.  СПК</v>
          </cell>
          <cell r="D369">
            <v>100</v>
          </cell>
          <cell r="F369">
            <v>100</v>
          </cell>
        </row>
        <row r="370">
          <cell r="A370" t="str">
            <v>Хинкали Классические ТМ Зареченские ВЕС ПОКОМ</v>
          </cell>
          <cell r="F370">
            <v>85</v>
          </cell>
        </row>
        <row r="371">
          <cell r="A371" t="str">
            <v>Хотстеры ТМ Горячая штучка ТС Хотстеры 0,25 кг зам  ПОКОМ</v>
          </cell>
          <cell r="D371">
            <v>591</v>
          </cell>
          <cell r="F371">
            <v>1780</v>
          </cell>
        </row>
        <row r="372">
          <cell r="A372" t="str">
            <v>Хрустящие крылышки острые к пиву ТМ Горячая штучка 0,3кг зам  ПОКОМ</v>
          </cell>
          <cell r="D372">
            <v>1</v>
          </cell>
          <cell r="F372">
            <v>95</v>
          </cell>
        </row>
        <row r="373">
          <cell r="A373" t="str">
            <v>Хрустящие крылышки ТМ Горячая штучка 0,3 кг зам  ПОКОМ</v>
          </cell>
          <cell r="F373">
            <v>121</v>
          </cell>
        </row>
        <row r="374">
          <cell r="A374" t="str">
            <v>Хрустящие крылышки ТМ Зареченские ТС Зареченские продукты. ВЕС ПОКОМ</v>
          </cell>
          <cell r="F374">
            <v>7.2</v>
          </cell>
        </row>
        <row r="375">
          <cell r="A375" t="str">
            <v>Хрустящие крылышки. В панировке куриные жареные.ВЕС  ПОКОМ</v>
          </cell>
          <cell r="F375">
            <v>1.8</v>
          </cell>
        </row>
        <row r="376">
          <cell r="A376" t="str">
            <v>Чебупай сочное яблоко ТМ Горячая штучка 0,2 кг зам.  ПОКОМ</v>
          </cell>
          <cell r="D376">
            <v>2</v>
          </cell>
          <cell r="F376">
            <v>55</v>
          </cell>
        </row>
        <row r="377">
          <cell r="A377" t="str">
            <v>Чебупай спелая вишня ТМ Горячая штучка 0,2 кг зам.  ПОКОМ</v>
          </cell>
          <cell r="D377">
            <v>2</v>
          </cell>
          <cell r="F377">
            <v>234</v>
          </cell>
        </row>
        <row r="378">
          <cell r="A378" t="str">
            <v>Чебупели Курочка гриль ТМ Горячая штучка, 0,3 кг зам  ПОКОМ</v>
          </cell>
          <cell r="F378">
            <v>109</v>
          </cell>
        </row>
        <row r="379">
          <cell r="A379" t="str">
            <v>Чебупицца курочка по-итальянски Горячая штучка 0,25 кг зам  ПОКОМ</v>
          </cell>
          <cell r="D379">
            <v>2513</v>
          </cell>
          <cell r="F379">
            <v>4419</v>
          </cell>
        </row>
        <row r="380">
          <cell r="A380" t="str">
            <v>Чебупицца Пепперони ТМ Горячая штучка ТС Чебупицца 0.25кг зам  ПОКОМ</v>
          </cell>
          <cell r="D380">
            <v>868</v>
          </cell>
          <cell r="F380">
            <v>3062</v>
          </cell>
        </row>
        <row r="381">
          <cell r="A381" t="str">
            <v>Чебуреки с мясом, грибами и картофелем. ВЕС  ПОКОМ</v>
          </cell>
          <cell r="F381">
            <v>3.7</v>
          </cell>
        </row>
        <row r="382">
          <cell r="A382" t="str">
            <v>Чебуреки сочные ВЕС ТМ Зареченские  ПОКОМ</v>
          </cell>
          <cell r="F382">
            <v>333</v>
          </cell>
        </row>
        <row r="383">
          <cell r="A383" t="str">
            <v>Чоризо с/к "Эликатессе" 0,20 кг.шт.  СПК</v>
          </cell>
          <cell r="D383">
            <v>2</v>
          </cell>
          <cell r="F383">
            <v>2</v>
          </cell>
        </row>
        <row r="384">
          <cell r="A384" t="str">
            <v>Шпикачки Русские (черева) (в ср.защ.атм.) "Высокий вкус"  СПК</v>
          </cell>
          <cell r="D384">
            <v>161.5</v>
          </cell>
          <cell r="F384">
            <v>161.5</v>
          </cell>
        </row>
        <row r="385">
          <cell r="A385" t="str">
            <v>Эликапреза с/в "Эликатессе" 0,10 кг.шт. нарезка (лоток с ср.защ.атм.)  СПК</v>
          </cell>
          <cell r="D385">
            <v>148</v>
          </cell>
          <cell r="F385">
            <v>148</v>
          </cell>
        </row>
        <row r="386">
          <cell r="A386" t="str">
            <v>Юбилейная с/к 0,10 кг.шт. нарезка (лоток с ср.защ.атм.)  СПК</v>
          </cell>
          <cell r="D386">
            <v>60</v>
          </cell>
          <cell r="F386">
            <v>60</v>
          </cell>
        </row>
        <row r="387">
          <cell r="A387" t="str">
            <v>Юбилейная с/к 0,235 кг.шт.  СПК</v>
          </cell>
          <cell r="D387">
            <v>1489</v>
          </cell>
          <cell r="F387">
            <v>1489</v>
          </cell>
        </row>
        <row r="388">
          <cell r="A388" t="str">
            <v>Итого</v>
          </cell>
          <cell r="D388">
            <v>108601.211</v>
          </cell>
          <cell r="F388">
            <v>248314.94099999999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30.11.2023 - 30.11.2023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11.305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44.627000000000002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64.935000000000002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98.974999999999994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38.314999999999998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236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319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317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68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-1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55</v>
          </cell>
        </row>
        <row r="22">
          <cell r="A22" t="str">
            <v xml:space="preserve"> 068  Колбаса Особая ТМ Особый рецепт, 0,5 кг, ПОКОМ</v>
          </cell>
          <cell r="D22">
            <v>19</v>
          </cell>
        </row>
        <row r="23">
          <cell r="A23" t="str">
            <v xml:space="preserve"> 079  Колбаса Сервелат Кремлевский,  0.35 кг, ПОКОМ</v>
          </cell>
          <cell r="D23">
            <v>9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192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94</v>
          </cell>
        </row>
        <row r="26">
          <cell r="A26" t="str">
            <v xml:space="preserve"> 092  Сосиски Баварские с сыром,  0.42кг,ПОКОМ</v>
          </cell>
          <cell r="D26">
            <v>48</v>
          </cell>
        </row>
        <row r="27">
          <cell r="A27" t="str">
            <v xml:space="preserve"> 096  Сосиски Баварские,  0.42кг,ПОКОМ</v>
          </cell>
          <cell r="D27">
            <v>702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92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56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60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70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62.454000000000001</v>
          </cell>
        </row>
        <row r="33">
          <cell r="A33" t="str">
            <v xml:space="preserve"> 201  Ветчина Нежная ТМ Особый рецепт, (2,5кг), ПОКОМ</v>
          </cell>
          <cell r="D33">
            <v>729.92200000000003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35.326999999999998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77.2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54.219000000000001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1388.923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15.805999999999999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7.0739999999999998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93.322999999999993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664.84400000000005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898.00199999999995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43.832000000000001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50.884999999999998</v>
          </cell>
        </row>
        <row r="45">
          <cell r="A45" t="str">
            <v xml:space="preserve"> 240  Колбаса Салями охотничья, ВЕС. ПОКОМ</v>
          </cell>
          <cell r="D45">
            <v>4.343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81.63</v>
          </cell>
        </row>
        <row r="47">
          <cell r="A47" t="str">
            <v xml:space="preserve"> 243  Колбаса Сервелат Зернистый, ВЕС.  ПОКОМ</v>
          </cell>
          <cell r="D47">
            <v>3.528</v>
          </cell>
        </row>
        <row r="48">
          <cell r="A48" t="str">
            <v xml:space="preserve"> 244  Колбаса Сервелат Кремлевский, ВЕС. ПОКОМ</v>
          </cell>
          <cell r="D48">
            <v>0.70899999999999996</v>
          </cell>
        </row>
        <row r="49">
          <cell r="A49" t="str">
            <v xml:space="preserve"> 247  Сардельки Нежные, ВЕС.  ПОКОМ</v>
          </cell>
          <cell r="D49">
            <v>27.716000000000001</v>
          </cell>
        </row>
        <row r="50">
          <cell r="A50" t="str">
            <v xml:space="preserve"> 248  Сардельки Сочные ТМ Особый рецепт,   ПОКОМ</v>
          </cell>
          <cell r="D50">
            <v>28.039000000000001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189.28899999999999</v>
          </cell>
        </row>
        <row r="52">
          <cell r="A52" t="str">
            <v xml:space="preserve"> 254 Сосиски Датские, ВЕС, ТМ КОЛБАСНЫЙ СТАНДАРТ ПОКОМ</v>
          </cell>
          <cell r="D52">
            <v>3.629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6.7649999999999997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25.933</v>
          </cell>
        </row>
        <row r="55">
          <cell r="A55" t="str">
            <v xml:space="preserve"> 263  Шпикачки Стародворские, ВЕС.  ПОКОМ</v>
          </cell>
          <cell r="D55">
            <v>23.167999999999999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49.648000000000003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68.046999999999997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56.433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210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499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349</v>
          </cell>
        </row>
        <row r="62">
          <cell r="A62" t="str">
            <v xml:space="preserve"> 283  Сосиски Сочинки, ВЕС, ТМ Стародворье ПОКОМ</v>
          </cell>
          <cell r="D62">
            <v>66.489999999999995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98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167.822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18.02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442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521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6.4550000000000001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20.004999999999999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179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220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171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33.624000000000002</v>
          </cell>
        </row>
        <row r="74">
          <cell r="A74" t="str">
            <v xml:space="preserve"> 314  Крылышки копченые на решетке 0,3 кг ТМ Ядрена копоть  ПОКОМ</v>
          </cell>
          <cell r="D74">
            <v>6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58.707999999999998</v>
          </cell>
        </row>
        <row r="76">
          <cell r="A76" t="str">
            <v xml:space="preserve"> 316  Колбаса Нежная ТМ Зареченские ВЕС  ПОКОМ</v>
          </cell>
          <cell r="D76">
            <v>16.542000000000002</v>
          </cell>
        </row>
        <row r="77">
          <cell r="A77" t="str">
            <v xml:space="preserve"> 318  Сосиски Датские ТМ Зареченские, ВЕС  ПОКОМ</v>
          </cell>
          <cell r="D77">
            <v>250.26599999999999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489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438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78</v>
          </cell>
        </row>
        <row r="81">
          <cell r="A81" t="str">
            <v xml:space="preserve"> 328  Сардельки Сочинки Стародворье ТМ  0,4 кг ПОКОМ</v>
          </cell>
          <cell r="D81">
            <v>48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47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102.977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63</v>
          </cell>
        </row>
        <row r="85">
          <cell r="A85" t="str">
            <v xml:space="preserve"> 335  Колбаса Сливушка ТМ Вязанка. ВЕС.  ПОКОМ </v>
          </cell>
          <cell r="D85">
            <v>12.076000000000001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252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211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81.155000000000001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71.825000000000003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108.78700000000001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106.492</v>
          </cell>
        </row>
        <row r="92">
          <cell r="A92" t="str">
            <v xml:space="preserve"> 350  Сосиски Сочные без свинины ТМ Особый рецепт 0,4 кг. ПОКОМ</v>
          </cell>
          <cell r="D92">
            <v>7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17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13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12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59.667000000000002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11</v>
          </cell>
        </row>
        <row r="98">
          <cell r="A98" t="str">
            <v xml:space="preserve"> 372  Ветчина Сочинка ТМ Стародворье. ВЕС ПОКОМ</v>
          </cell>
          <cell r="D98">
            <v>6.734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17.567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32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44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22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287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114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85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59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44</v>
          </cell>
        </row>
        <row r="108">
          <cell r="A108" t="str">
            <v>3215 ВЕТЧ.МЯСНАЯ Папа может п/о 0.4кг 8шт.    ОСТАНКИНО</v>
          </cell>
          <cell r="D108">
            <v>43</v>
          </cell>
        </row>
        <row r="109">
          <cell r="A109" t="str">
            <v>3297 СЫТНЫЕ Папа может сар б/о мгс 1*3 СНГ  ОСТАНКИНО</v>
          </cell>
          <cell r="D109">
            <v>20.978999999999999</v>
          </cell>
        </row>
        <row r="110">
          <cell r="A110" t="str">
            <v>3812 СОЧНЫЕ сос п/о мгс 2*2  ОСТАНКИНО</v>
          </cell>
          <cell r="D110">
            <v>250.874</v>
          </cell>
        </row>
        <row r="111">
          <cell r="A111" t="str">
            <v>4063 МЯСНАЯ Папа может вар п/о_Л   ОСТАНКИНО</v>
          </cell>
          <cell r="D111">
            <v>227.47200000000001</v>
          </cell>
        </row>
        <row r="112">
          <cell r="A112" t="str">
            <v>4117 ЭКСТРА Папа может с/к в/у_Л   ОСТАНКИНО</v>
          </cell>
          <cell r="D112">
            <v>3.923</v>
          </cell>
        </row>
        <row r="113">
          <cell r="A113" t="str">
            <v>4574 Мясная со шпиком Папа может вар п/о ОСТАНКИНО</v>
          </cell>
          <cell r="D113">
            <v>36.593000000000004</v>
          </cell>
        </row>
        <row r="114">
          <cell r="A114" t="str">
            <v>4614 ВЕТЧ.ЛЮБИТЕЛЬСКАЯ п/о _ ОСТАНКИНО</v>
          </cell>
          <cell r="D114">
            <v>15.24</v>
          </cell>
        </row>
        <row r="115">
          <cell r="A115" t="str">
            <v>4813 ФИЛЕЙНАЯ Папа может вар п/о_Л   ОСТАНКИНО</v>
          </cell>
          <cell r="D115">
            <v>48.534999999999997</v>
          </cell>
        </row>
        <row r="116">
          <cell r="A116" t="str">
            <v>4993 САЛЯМИ ИТАЛЬЯНСКАЯ с/к в/у 1/250*8_120c ОСТАНКИНО</v>
          </cell>
          <cell r="D116">
            <v>58</v>
          </cell>
        </row>
        <row r="117">
          <cell r="A117" t="str">
            <v>5247 РУССКАЯ ПРЕМИУМ вар б/о мгс_30с ОСТАНКИНО</v>
          </cell>
          <cell r="D117">
            <v>1.4850000000000001</v>
          </cell>
        </row>
        <row r="118">
          <cell r="A118" t="str">
            <v>5336 ОСОБАЯ вар п/о  ОСТАНКИНО</v>
          </cell>
          <cell r="D118">
            <v>24.123999999999999</v>
          </cell>
        </row>
        <row r="119">
          <cell r="A119" t="str">
            <v>5337 ОСОБАЯ СО ШПИКОМ вар п/о  ОСТАНКИНО</v>
          </cell>
          <cell r="D119">
            <v>6.0590000000000002</v>
          </cell>
        </row>
        <row r="120">
          <cell r="A120" t="str">
            <v>5341 СЕРВЕЛАТ ОХОТНИЧИЙ в/к в/у  ОСТАНКИНО</v>
          </cell>
          <cell r="D120">
            <v>33.052</v>
          </cell>
        </row>
        <row r="121">
          <cell r="A121" t="str">
            <v>5483 ЭКСТРА Папа может с/к в/у 1/250 8шт.   ОСТАНКИНО</v>
          </cell>
          <cell r="D121">
            <v>85</v>
          </cell>
        </row>
        <row r="122">
          <cell r="A122" t="str">
            <v>5544 Сервелат Финский в/к в/у_45с НОВАЯ ОСТАНКИНО</v>
          </cell>
          <cell r="D122">
            <v>81.866</v>
          </cell>
        </row>
        <row r="123">
          <cell r="A123" t="str">
            <v>5682 САЛЯМИ МЕЛКОЗЕРНЕНАЯ с/к в/у 1/120_60с   ОСТАНКИНО</v>
          </cell>
          <cell r="D123">
            <v>77</v>
          </cell>
        </row>
        <row r="124">
          <cell r="A124" t="str">
            <v>5706 АРОМАТНАЯ Папа может с/к в/у 1/250 8шт.  ОСТАНКИНО</v>
          </cell>
          <cell r="D124">
            <v>103</v>
          </cell>
        </row>
        <row r="125">
          <cell r="A125" t="str">
            <v>5708 ПОСОЛЬСКАЯ Папа может с/к в/у ОСТАНКИНО</v>
          </cell>
          <cell r="D125">
            <v>4.0620000000000003</v>
          </cell>
        </row>
        <row r="126">
          <cell r="A126" t="str">
            <v>5820 СЛИВОЧНЫЕ Папа может сос п/о мгс 2*2_45с   ОСТАНКИНО</v>
          </cell>
          <cell r="D126">
            <v>14.147</v>
          </cell>
        </row>
        <row r="127">
          <cell r="A127" t="str">
            <v>5851 ЭКСТРА Папа может вар п/о   ОСТАНКИНО</v>
          </cell>
          <cell r="D127">
            <v>65.355999999999995</v>
          </cell>
        </row>
        <row r="128">
          <cell r="A128" t="str">
            <v>5931 ОХОТНИЧЬЯ Папа может с/к в/у 1/220 8шт.   ОСТАНКИНО</v>
          </cell>
          <cell r="D128">
            <v>94</v>
          </cell>
        </row>
        <row r="129">
          <cell r="A129" t="str">
            <v>5981 МОЛОЧНЫЕ ТРАДИЦ. сос п/о мгс 1*6_45с   ОСТАНКИНО</v>
          </cell>
          <cell r="D129">
            <v>13.336</v>
          </cell>
        </row>
        <row r="130">
          <cell r="A130" t="str">
            <v>6041 МОЛОЧНЫЕ К ЗАВТРАКУ сос п/о мгс 1*3  ОСТАНКИНО</v>
          </cell>
          <cell r="D130">
            <v>13.282999999999999</v>
          </cell>
        </row>
        <row r="131">
          <cell r="A131" t="str">
            <v>6042 МОЛОЧНЫЕ К ЗАВТРАКУ сос п/о в/у 0.4кг   ОСТАНКИНО</v>
          </cell>
          <cell r="D131">
            <v>96</v>
          </cell>
        </row>
        <row r="132">
          <cell r="A132" t="str">
            <v>6113 СОЧНЫЕ сос п/о мгс 1*6_Ашан  ОСТАНКИНО</v>
          </cell>
          <cell r="D132">
            <v>234.54300000000001</v>
          </cell>
        </row>
        <row r="133">
          <cell r="A133" t="str">
            <v>6123 МОЛОЧНЫЕ КЛАССИЧЕСКИЕ ПМ сос п/о мгс 2*4   ОСТАНКИНО</v>
          </cell>
          <cell r="D133">
            <v>130.43299999999999</v>
          </cell>
        </row>
        <row r="134">
          <cell r="A134" t="str">
            <v>6144 МОЛОЧНЫЕ ТРАДИЦ сос п/о в/у 1/360 (1+1) ОСТАНКИНО</v>
          </cell>
          <cell r="D134">
            <v>28</v>
          </cell>
        </row>
        <row r="135">
          <cell r="A135" t="str">
            <v>6158 ВРЕМЯ ОЛИВЬЕ Папа может вар п/о 0.4кг   ОСТАНКИНО</v>
          </cell>
          <cell r="D135">
            <v>29</v>
          </cell>
        </row>
        <row r="136">
          <cell r="A136" t="str">
            <v>6212 СЕРВЕЛАТ ФИНСКИЙ СН в/к в/у  ОСТАНКИНО</v>
          </cell>
          <cell r="D136">
            <v>4.8490000000000002</v>
          </cell>
        </row>
        <row r="137">
          <cell r="A137" t="str">
            <v>6213 СЕРВЕЛАТ ФИНСКИЙ СН в/к в/у 0.35кг 8шт.  ОСТАНКИНО</v>
          </cell>
          <cell r="D137">
            <v>14</v>
          </cell>
        </row>
        <row r="138">
          <cell r="A138" t="str">
            <v>6215 СЕРВЕЛАТ ОРЕХОВЫЙ СН в/к в/у 0.35кг 8шт  ОСТАНКИНО</v>
          </cell>
          <cell r="D138">
            <v>4</v>
          </cell>
        </row>
        <row r="139">
          <cell r="A139" t="str">
            <v>6217 ШПИКАЧКИ ДОМАШНИЕ СН п/о мгс 0.4кг 8шт.  ОСТАНКИНО</v>
          </cell>
          <cell r="D139">
            <v>29</v>
          </cell>
        </row>
        <row r="140">
          <cell r="A140" t="str">
            <v>6225 ИМПЕРСКАЯ И БАЛЫКОВАЯ в/к с/н мгс 1/90  ОСТАНКИНО</v>
          </cell>
          <cell r="D140">
            <v>15</v>
          </cell>
        </row>
        <row r="141">
          <cell r="A141" t="str">
            <v>6227 МОЛОЧНЫЕ ТРАДИЦ. сос п/о мгс 0.6кг LTF  ОСТАНКИНО</v>
          </cell>
          <cell r="D141">
            <v>17</v>
          </cell>
        </row>
        <row r="142">
          <cell r="A142" t="str">
            <v>6228 МЯСНОЕ АССОРТИ к/з с/н мгс 1/90 10шт.  ОСТАНКИНО</v>
          </cell>
          <cell r="D142">
            <v>18</v>
          </cell>
        </row>
        <row r="143">
          <cell r="A143" t="str">
            <v>6241 ХОТ-ДОГ Папа может сос п/о мгс 0.38кг  ОСТАНКИНО</v>
          </cell>
          <cell r="D143">
            <v>14</v>
          </cell>
        </row>
        <row r="144">
          <cell r="A144" t="str">
            <v>6247 ДОМАШНЯЯ Папа может вар п/о 0,4кг 8шт.  ОСТАНКИНО</v>
          </cell>
          <cell r="D144">
            <v>15</v>
          </cell>
        </row>
        <row r="145">
          <cell r="A145" t="str">
            <v>6259 К ЧАЮ Советское наследие вар н/о мгс  ОСТАНКИНО</v>
          </cell>
          <cell r="D145">
            <v>4.5540000000000003</v>
          </cell>
        </row>
        <row r="146">
          <cell r="A146" t="str">
            <v>6268 ГОВЯЖЬЯ Папа может вар п/о 0,4кг 8 шт.  ОСТАНКИНО</v>
          </cell>
          <cell r="D146">
            <v>61</v>
          </cell>
        </row>
        <row r="147">
          <cell r="A147" t="str">
            <v>6281 СВИНИНА ДЕЛИКАТ. к/в мл/к в/у 0.3кг 45с  ОСТАНКИНО</v>
          </cell>
          <cell r="D147">
            <v>31</v>
          </cell>
        </row>
        <row r="148">
          <cell r="A148" t="str">
            <v>6297 ФИЛЕЙНЫЕ сос ц/о в/у 1/270 12шт_45с  ОСТАНКИНО</v>
          </cell>
          <cell r="D148">
            <v>176</v>
          </cell>
        </row>
        <row r="149">
          <cell r="A149" t="str">
            <v>6301 БАЛЫКОВАЯ СН в/к в/у  ОСТАНКИНО</v>
          </cell>
          <cell r="D149">
            <v>3.5209999999999999</v>
          </cell>
        </row>
        <row r="150">
          <cell r="A150" t="str">
            <v>6302 БАЛЫКОВАЯ СН в/к в/у 0.35кг 8шт.  ОСТАНКИНО</v>
          </cell>
          <cell r="D150">
            <v>15</v>
          </cell>
        </row>
        <row r="151">
          <cell r="A151" t="str">
            <v>6303 МЯСНЫЕ Папа может сос п/о мгс 1.5*3  ОСТАНКИНО</v>
          </cell>
          <cell r="D151">
            <v>29.866</v>
          </cell>
        </row>
        <row r="152">
          <cell r="A152" t="str">
            <v>6325 ДОКТОРСКАЯ ПРЕМИУМ вар п/о 0.4кг 8шт.  ОСТАНКИНО</v>
          </cell>
          <cell r="D152">
            <v>109</v>
          </cell>
        </row>
        <row r="153">
          <cell r="A153" t="str">
            <v>6333 МЯСНАЯ Папа может вар п/о 0.4кг 8шт.  ОСТАНКИНО</v>
          </cell>
          <cell r="D153">
            <v>624</v>
          </cell>
        </row>
        <row r="154">
          <cell r="A154" t="str">
            <v>6353 ЭКСТРА Папа может вар п/о 0.4кг 8шт.  ОСТАНКИНО</v>
          </cell>
          <cell r="D154">
            <v>316</v>
          </cell>
        </row>
        <row r="155">
          <cell r="A155" t="str">
            <v>6392 ФИЛЕЙНАЯ Папа может вар п/о 0.4кг. ОСТАНКИНО</v>
          </cell>
          <cell r="D155">
            <v>451</v>
          </cell>
        </row>
        <row r="156">
          <cell r="A156" t="str">
            <v>6427 КЛАССИЧЕСКАЯ ПМ вар п/о 0.35кг 8шт. ОСТАНКИНО</v>
          </cell>
          <cell r="D156">
            <v>104</v>
          </cell>
        </row>
        <row r="157">
          <cell r="A157" t="str">
            <v>6438 БОГАТЫРСКИЕ Папа Может сос п/о в/у 0,3кг  ОСТАНКИНО</v>
          </cell>
          <cell r="D157">
            <v>81</v>
          </cell>
        </row>
        <row r="158">
          <cell r="A158" t="str">
            <v>6448 СВИНИНА МАДЕРА с/к с/н в/у 1/100 10шт.   ОСТАНКИНО</v>
          </cell>
          <cell r="D158">
            <v>55</v>
          </cell>
        </row>
        <row r="159">
          <cell r="A159" t="str">
            <v>6450 БЕКОН с/к с/н в/у 1/100 10шт.  ОСТАНКИНО</v>
          </cell>
          <cell r="D159">
            <v>3</v>
          </cell>
        </row>
        <row r="160">
          <cell r="A160" t="str">
            <v>6453 ЭКСТРА Папа может с/к с/н в/у 1/100 14шт.   ОСТАНКИНО</v>
          </cell>
          <cell r="D160">
            <v>169</v>
          </cell>
        </row>
        <row r="161">
          <cell r="A161" t="str">
            <v>6454 АРОМАТНАЯ с/к с/н в/у 1/100 14шт.  ОСТАНКИНО</v>
          </cell>
          <cell r="D161">
            <v>117</v>
          </cell>
        </row>
        <row r="162">
          <cell r="A162" t="str">
            <v>6475 С СЫРОМ Папа может сос ц/о мгс 0.4кг6шт  ОСТАНКИНО</v>
          </cell>
          <cell r="D162">
            <v>59</v>
          </cell>
        </row>
        <row r="163">
          <cell r="A163" t="str">
            <v>6527 ШПИКАЧКИ СОЧНЫЕ ПМ сар б/о мгс 1*3 45с ОСТАНКИНО</v>
          </cell>
          <cell r="D163">
            <v>83.197000000000003</v>
          </cell>
        </row>
        <row r="164">
          <cell r="A164" t="str">
            <v>6562 СЕРВЕЛАТ КАРЕЛЬСКИЙ СН в/к в/у 0,28кг  ОСТАНКИНО</v>
          </cell>
          <cell r="D164">
            <v>128</v>
          </cell>
        </row>
        <row r="165">
          <cell r="A165" t="str">
            <v>6563 СЛИВОЧНЫЕ СН сос п/о мгс 1*6  ОСТАНКИНО</v>
          </cell>
          <cell r="D165">
            <v>6.26</v>
          </cell>
        </row>
        <row r="166">
          <cell r="A166" t="str">
            <v>6589 МОЛОЧНЫЕ ГОСТ СН сос п/о мгс 0.41кг 10шт  ОСТАНКИНО</v>
          </cell>
          <cell r="D166">
            <v>34</v>
          </cell>
        </row>
        <row r="167">
          <cell r="A167" t="str">
            <v>6590 СЛИВОЧНЫЕ СН сос п/о мгс 0.41кг 10шт.  ОСТАНКИНО</v>
          </cell>
          <cell r="D167">
            <v>66</v>
          </cell>
        </row>
        <row r="168">
          <cell r="A168" t="str">
            <v>6592 ДОКТОРСКАЯ СН вар п/о  ОСТАНКИНО</v>
          </cell>
          <cell r="D168">
            <v>12.145</v>
          </cell>
        </row>
        <row r="169">
          <cell r="A169" t="str">
            <v>6593 ДОКТОРСКАЯ СН вар п/о 0.45кг 8шт.  ОСТАНКИНО</v>
          </cell>
          <cell r="D169">
            <v>50</v>
          </cell>
        </row>
        <row r="170">
          <cell r="A170" t="str">
            <v>6594 МОЛОЧНАЯ СН вар п/о  ОСТАНКИНО</v>
          </cell>
          <cell r="D170">
            <v>16.114999999999998</v>
          </cell>
        </row>
        <row r="171">
          <cell r="A171" t="str">
            <v>6595 МОЛОЧНАЯ СН вар п/о 0.45кг 8шт.  ОСТАНКИНО</v>
          </cell>
          <cell r="D171">
            <v>40</v>
          </cell>
        </row>
        <row r="172">
          <cell r="A172" t="str">
            <v>6597 РУССКАЯ СН вар п/о 0.45кг 8шт.  ОСТАНКИНО</v>
          </cell>
          <cell r="D172">
            <v>1</v>
          </cell>
        </row>
        <row r="173">
          <cell r="A173" t="str">
            <v>6601 ГОВЯЖЬИ СН сос п/о мгс 1*6  ОСТАНКИНО</v>
          </cell>
          <cell r="D173">
            <v>16.977</v>
          </cell>
        </row>
        <row r="174">
          <cell r="A174" t="str">
            <v>6648 СОЧНЫЕ Папа может сар п/о мгс 1*3  ОСТАНКИНО</v>
          </cell>
          <cell r="D174">
            <v>5.27</v>
          </cell>
        </row>
        <row r="175">
          <cell r="A175" t="str">
            <v>6650 СОЧНЫЕ С СЫРОМ ПМ сар п/о мгс 1*3  ОСТАНКИНО</v>
          </cell>
          <cell r="D175">
            <v>4.1619999999999999</v>
          </cell>
        </row>
        <row r="176">
          <cell r="A176" t="str">
            <v>6658 АРОМАТНАЯ С ЧЕСНОЧКОМ СН в/к мтс 0.330кг  ОСТАНКИНО</v>
          </cell>
          <cell r="D176">
            <v>5</v>
          </cell>
        </row>
        <row r="177">
          <cell r="A177" t="str">
            <v>6661 СОЧНЫЙ ГРИЛЬ ПМ сос п/о мгс 1.5*4_Маяк  ОСТАНКИНО</v>
          </cell>
          <cell r="D177">
            <v>9.2799999999999994</v>
          </cell>
        </row>
        <row r="178">
          <cell r="A178" t="str">
            <v>6666 БОЯНСКАЯ Папа может п/к в/у 0,28кг 8 шт. ОСТАНКИНО</v>
          </cell>
          <cell r="D178">
            <v>210</v>
          </cell>
        </row>
        <row r="179">
          <cell r="A179" t="str">
            <v>6669 ВЕНСКАЯ САЛЯМИ п/к в/у 0.28кг 8шт  ОСТАНКИНО</v>
          </cell>
          <cell r="D179">
            <v>121</v>
          </cell>
        </row>
        <row r="180">
          <cell r="A180" t="str">
            <v>6683 СЕРВЕЛАТ ЗЕРНИСТЫЙ ПМ в/к в/у 0,35кг  ОСТАНКИНО</v>
          </cell>
          <cell r="D180">
            <v>324</v>
          </cell>
        </row>
        <row r="181">
          <cell r="A181" t="str">
            <v>6684 СЕРВЕЛАТ КАРЕЛЬСКИЙ ПМ в/к в/у 0.28кг  ОСТАНКИНО</v>
          </cell>
          <cell r="D181">
            <v>377</v>
          </cell>
        </row>
        <row r="182">
          <cell r="A182" t="str">
            <v>6689 СЕРВЕЛАТ ОХОТНИЧИЙ ПМ в/к в/у 0,35кг 8шт  ОСТАНКИНО</v>
          </cell>
          <cell r="D182">
            <v>597</v>
          </cell>
        </row>
        <row r="183">
          <cell r="A183" t="str">
            <v>6692 СЕРВЕЛАТ ПРИМА в/к в/у 0.28кг 8шт.  ОСТАНКИНО</v>
          </cell>
          <cell r="D183">
            <v>91</v>
          </cell>
        </row>
        <row r="184">
          <cell r="A184" t="str">
            <v>6697 СЕРВЕЛАТ ФИНСКИЙ ПМ в/к в/у 0,35кг 8шт.  ОСТАНКИНО</v>
          </cell>
          <cell r="D184">
            <v>745</v>
          </cell>
        </row>
        <row r="185">
          <cell r="A185" t="str">
            <v>6713 СОЧНЫЙ ГРИЛЬ ПМ сос п/о мгс 0.41кг 8шт.  ОСТАНКИНО</v>
          </cell>
          <cell r="D185">
            <v>166</v>
          </cell>
        </row>
        <row r="186">
          <cell r="A186" t="str">
            <v>6716 ОСОБАЯ Коровино (в сетке) 0.5кг 8шт.  ОСТАНКИНО</v>
          </cell>
          <cell r="D186">
            <v>26</v>
          </cell>
        </row>
        <row r="187">
          <cell r="A187" t="str">
            <v>6722 СОЧНЫЕ ПМ сос п/о мгс 0,41кг 10шт.  ОСТАНКИНО</v>
          </cell>
          <cell r="D187">
            <v>477</v>
          </cell>
        </row>
        <row r="188">
          <cell r="A188" t="str">
            <v>6726 СЛИВОЧНЫЕ ПМ сос п/о мгс 0.41кг 10шт.  ОСТАНКИНО</v>
          </cell>
          <cell r="D188">
            <v>199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25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2</v>
          </cell>
        </row>
        <row r="191">
          <cell r="A191" t="str">
            <v>БОНУС МОЛОЧНЫЕ ТРАДИЦ. сос п/о мгс 0.6кг_UZ (6083)</v>
          </cell>
          <cell r="D191">
            <v>167</v>
          </cell>
        </row>
        <row r="192">
          <cell r="A192" t="str">
            <v>БОНУС МОЛОЧНЫЕ ТРАДИЦ. сос п/о мгс 1*6_UZ (6082)</v>
          </cell>
          <cell r="D192">
            <v>47.206000000000003</v>
          </cell>
        </row>
        <row r="193">
          <cell r="A193" t="str">
            <v>БОНУС СОЧНЫЕ сос п/о мгс 0.41кг_UZ (6087)  ОСТАНКИНО</v>
          </cell>
          <cell r="D193">
            <v>91</v>
          </cell>
        </row>
        <row r="194">
          <cell r="A194" t="str">
            <v>БОНУС СОЧНЫЕ сос п/о мгс 1*6_UZ (6088)  ОСТАНКИНО</v>
          </cell>
          <cell r="D194">
            <v>9.3249999999999993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144</v>
          </cell>
        </row>
        <row r="196">
          <cell r="A196" t="str">
            <v>БОНУС_283  Сосиски Сочинки, ВЕС, ТМ Стародворье ПОКОМ</v>
          </cell>
          <cell r="D196">
            <v>35.033999999999999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23.469000000000001</v>
          </cell>
        </row>
        <row r="198">
          <cell r="A198" t="str">
            <v>БОНУС_Готовые чебупели сочные с мясом ТМ Горячая штучка  0,3кг зам    ПОКОМ</v>
          </cell>
          <cell r="D198">
            <v>87</v>
          </cell>
        </row>
        <row r="199">
          <cell r="A199" t="str">
            <v>БОНУС_Колбаса Докторская Особая ТМ Особый рецепт,  0,5кг, ПОКОМ</v>
          </cell>
          <cell r="D199">
            <v>58</v>
          </cell>
        </row>
        <row r="200">
          <cell r="A200" t="str">
            <v>БОНУС_Колбаса Сервелат Филедворский, фиброуз, в/у 0,35 кг срез,  ПОКОМ</v>
          </cell>
          <cell r="D200">
            <v>34</v>
          </cell>
        </row>
        <row r="201">
          <cell r="A201" t="str">
            <v>БОНУС_Консервы говядина тушеная "СПК" ж/б 0,338 кг.шт. термоус. пл. ЧМК  СПК</v>
          </cell>
          <cell r="D201">
            <v>14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84</v>
          </cell>
        </row>
        <row r="203">
          <cell r="A203" t="str">
            <v>Вацлавская вареная ВЕС СПК</v>
          </cell>
          <cell r="D203">
            <v>2.3919999999999999</v>
          </cell>
        </row>
        <row r="204">
          <cell r="A204" t="str">
            <v>Ветчина Вацлавская 400 гр.шт.  СПК</v>
          </cell>
          <cell r="D204">
            <v>7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53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151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225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86</v>
          </cell>
        </row>
        <row r="209">
          <cell r="A209" t="str">
            <v>Дельгаро с/в "Эликатессе" 140 гр.шт.  СПК</v>
          </cell>
          <cell r="D209">
            <v>3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5</v>
          </cell>
        </row>
        <row r="211">
          <cell r="A211" t="str">
            <v>Докторская вареная термоус.пак. "Высокий вкус"  СПК</v>
          </cell>
          <cell r="D211">
            <v>8.9269999999999996</v>
          </cell>
        </row>
        <row r="212">
          <cell r="A212" t="str">
            <v>Жар-боллы с курочкой и сыром, ВЕС ТМ Зареченские  ПОКОМ</v>
          </cell>
          <cell r="D212">
            <v>34.4</v>
          </cell>
        </row>
        <row r="213">
          <cell r="A213" t="str">
            <v>Жар-ладушки с мясом ТМ Зареченские ВЕС ПОКОМ</v>
          </cell>
          <cell r="D213">
            <v>48.1</v>
          </cell>
        </row>
        <row r="214">
          <cell r="A214" t="str">
            <v>Жар-ладушки с мясом, картофелем и грибами ВЕС ТМ Зареченские  ПОКОМ</v>
          </cell>
          <cell r="D214">
            <v>7.4</v>
          </cell>
        </row>
        <row r="215">
          <cell r="A215" t="str">
            <v>Жар-ладушки с яблоком и грушей ТМ Зареченские ВЕС ПОКОМ</v>
          </cell>
          <cell r="D215">
            <v>3.7</v>
          </cell>
        </row>
        <row r="216">
          <cell r="A216" t="str">
            <v>ЖАР-мени ВЕС ТМ Зареченские  ПОКОМ</v>
          </cell>
          <cell r="D216">
            <v>22</v>
          </cell>
        </row>
        <row r="217">
          <cell r="A217" t="str">
            <v>Карбонад Юбилейный термоус.пак.  СПК</v>
          </cell>
          <cell r="D217">
            <v>3.5379999999999998</v>
          </cell>
        </row>
        <row r="218">
          <cell r="A218" t="str">
            <v>Каша гречневая с говядиной "СПК" ж/б 0,340 кг.шт. термоус. пл. ЧМК  СПК</v>
          </cell>
          <cell r="D218">
            <v>16</v>
          </cell>
        </row>
        <row r="219">
          <cell r="A219" t="str">
            <v>Каша перловая с говядиной "СПК" ж/б 0,340 кг.шт. термоус. пл. ЧМК СПК</v>
          </cell>
          <cell r="D219">
            <v>11</v>
          </cell>
        </row>
        <row r="220">
          <cell r="A220" t="str">
            <v>Классика с/к 235 гр.шт. "Высокий вкус"  СПК</v>
          </cell>
          <cell r="D220">
            <v>35</v>
          </cell>
        </row>
        <row r="221">
          <cell r="A221" t="str">
            <v>Классическая с/к "Сибирский стандарт" 560 гр.шт.  СПК</v>
          </cell>
          <cell r="D221">
            <v>864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81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72</v>
          </cell>
        </row>
        <row r="224">
          <cell r="A224" t="str">
            <v>Консервы говядина тушеная "СПК" ж/б 0,338 кг.шт. термоус. пл. ЧМК  СПК</v>
          </cell>
          <cell r="D224">
            <v>108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108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104</v>
          </cell>
        </row>
        <row r="227">
          <cell r="A227" t="str">
            <v>Ла Фаворте с/в "Эликатессе" 140 гр.шт.  СПК</v>
          </cell>
          <cell r="D227">
            <v>9</v>
          </cell>
        </row>
        <row r="228">
          <cell r="A228" t="str">
            <v>Любительская вареная термоус.пак. "Высокий вкус"  СПК</v>
          </cell>
          <cell r="D228">
            <v>11.206</v>
          </cell>
        </row>
        <row r="229">
          <cell r="A229" t="str">
            <v>Мини-сосиски в тесте "Фрайпики" 1,8кг ВЕС, ТМ Зареченские  ПОКОМ</v>
          </cell>
          <cell r="D229">
            <v>14.4</v>
          </cell>
        </row>
        <row r="230">
          <cell r="A230" t="str">
            <v>Мини-сосиски в тесте "Фрайпики" 3,7кг ВЕС, ТМ Зареченские  ПОКОМ</v>
          </cell>
          <cell r="D230">
            <v>40.700000000000003</v>
          </cell>
        </row>
        <row r="231">
          <cell r="A231" t="str">
            <v>Мусульманская вареная "Просто выгодно"  СПК</v>
          </cell>
          <cell r="D231">
            <v>12.173999999999999</v>
          </cell>
        </row>
        <row r="232">
          <cell r="A232" t="str">
            <v>Мусульманская п/к "Просто выгодно" термофор.пак.  СПК</v>
          </cell>
          <cell r="D232">
            <v>8.0500000000000007</v>
          </cell>
        </row>
        <row r="233">
          <cell r="A233" t="str">
            <v>Наггетсы из печи 0,25кг ТМ Вязанка ТС Няняггетсы Сливушки замор.  ПОКОМ</v>
          </cell>
          <cell r="D233">
            <v>199</v>
          </cell>
        </row>
        <row r="234">
          <cell r="A234" t="str">
            <v>Наггетсы Нагетосы Сочная курочка ТМ Горячая штучка 0,25 кг зам  ПОКОМ</v>
          </cell>
          <cell r="D234">
            <v>170</v>
          </cell>
        </row>
        <row r="235">
          <cell r="A235" t="str">
            <v>Наггетсы с индейкой 0,25кг ТМ Вязанка ТС Няняггетсы Сливушки НД2 замор.  ПОКОМ</v>
          </cell>
          <cell r="D235">
            <v>215</v>
          </cell>
        </row>
        <row r="236">
          <cell r="A236" t="str">
            <v>Наггетсы Хрустящие ТМ Зареченские. ВЕС ПОКОМ</v>
          </cell>
          <cell r="D236">
            <v>60</v>
          </cell>
        </row>
        <row r="237">
          <cell r="A237" t="str">
            <v>Оригинальная с перцем с/к  СПК</v>
          </cell>
          <cell r="D237">
            <v>87.953999999999994</v>
          </cell>
        </row>
        <row r="238">
          <cell r="A238" t="str">
            <v>Оригинальная с перцем с/к "Сибирский стандарт" 560 гр.шт.  СПК</v>
          </cell>
          <cell r="D238">
            <v>864</v>
          </cell>
        </row>
        <row r="239">
          <cell r="A239" t="str">
            <v>Особая вареная  СПК</v>
          </cell>
          <cell r="D239">
            <v>2.3980000000000001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27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14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30</v>
          </cell>
        </row>
        <row r="243">
          <cell r="A243" t="str">
            <v>Пельмени Бигбули с мясом, Горячая штучка 0,43кг  ПОКОМ</v>
          </cell>
          <cell r="D243">
            <v>12</v>
          </cell>
        </row>
        <row r="244">
          <cell r="A244" t="str">
            <v>Пельмени Бигбули с мясом, Горячая штучка 0,9кг  ПОКОМ</v>
          </cell>
          <cell r="D244">
            <v>74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54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34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288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224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310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322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261</v>
          </cell>
        </row>
        <row r="252">
          <cell r="A252" t="str">
            <v>Пельмени Левантские ТМ Особый рецепт 0,8 кг  ПОКОМ</v>
          </cell>
          <cell r="D252">
            <v>3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55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227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73</v>
          </cell>
        </row>
        <row r="256">
          <cell r="A256" t="str">
            <v>Пельмени Отборные с говядиной и свининой 0,43 кг ТМ Стародворье ТС Медвежье ушко</v>
          </cell>
          <cell r="D256">
            <v>4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90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143</v>
          </cell>
        </row>
        <row r="259">
          <cell r="A259" t="str">
            <v>Пельмени Сочные сфера 0,9 кг ТМ Стародворье ПОКОМ</v>
          </cell>
          <cell r="D259">
            <v>37</v>
          </cell>
        </row>
        <row r="260">
          <cell r="A260" t="str">
            <v>По-Австрийски с/к 260 гр.шт. "Высокий вкус"  СПК</v>
          </cell>
          <cell r="D260">
            <v>14</v>
          </cell>
        </row>
        <row r="261">
          <cell r="A261" t="str">
            <v>Покровская вареная 0,47 кг шт.  СПК</v>
          </cell>
          <cell r="D261">
            <v>8</v>
          </cell>
        </row>
        <row r="262">
          <cell r="A262" t="str">
            <v>Салями Трюфель с/в "Эликатессе" 0,16 кг.шт.  СПК</v>
          </cell>
          <cell r="D262">
            <v>5</v>
          </cell>
        </row>
        <row r="263">
          <cell r="A263" t="str">
            <v>Салями Финская с/к 235 гр.шт. "Высокий вкус"  СПК</v>
          </cell>
          <cell r="D263">
            <v>4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31.571999999999999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19.565000000000001</v>
          </cell>
        </row>
        <row r="266">
          <cell r="A266" t="str">
            <v>Семейная с чесночком вареная (СПК+СКМ)  СПК</v>
          </cell>
          <cell r="D266">
            <v>138.88</v>
          </cell>
        </row>
        <row r="267">
          <cell r="A267" t="str">
            <v>Семейная с чесночком Экстра вареная  СПК</v>
          </cell>
          <cell r="D267">
            <v>4.8499999999999996</v>
          </cell>
        </row>
        <row r="268">
          <cell r="A268" t="str">
            <v>Семейная с чесночком Экстра вареная 0,5 кг.шт.  СПК</v>
          </cell>
          <cell r="D268">
            <v>6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8</v>
          </cell>
        </row>
        <row r="270">
          <cell r="A270" t="str">
            <v>Сервелат Финский в/к 0,38 кг.шт. термофор.пак.  СПК</v>
          </cell>
          <cell r="D270">
            <v>8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36</v>
          </cell>
        </row>
        <row r="272">
          <cell r="A272" t="str">
            <v>Сибирская особая с/к 0,235 кг шт.  СПК</v>
          </cell>
          <cell r="D272">
            <v>25</v>
          </cell>
        </row>
        <row r="273">
          <cell r="A273" t="str">
            <v>Славянская п/к 0,38 кг шт.термофор.пак.  СПК</v>
          </cell>
          <cell r="D273">
            <v>3</v>
          </cell>
        </row>
        <row r="274">
          <cell r="A274" t="str">
            <v>Сосиски "Баварские" 0,36 кг.шт. вак.упак.  СПК</v>
          </cell>
          <cell r="D274">
            <v>11</v>
          </cell>
        </row>
        <row r="275">
          <cell r="A275" t="str">
            <v>Сосиски "БОЛЬШАЯ сосиска" "Сибирский стандарт" (лоток с ср.защ.атм.)  СПК</v>
          </cell>
          <cell r="D275">
            <v>75.83</v>
          </cell>
        </row>
        <row r="276">
          <cell r="A276" t="str">
            <v>Сосиски "Молочные" 0,36 кг.шт. вак.упак.  СПК</v>
          </cell>
          <cell r="D276">
            <v>11</v>
          </cell>
        </row>
        <row r="277">
          <cell r="A277" t="str">
            <v>Сосиски Мусульманские "Просто выгодно" (в ср.защ.атм.)  СПК</v>
          </cell>
          <cell r="D277">
            <v>20.5</v>
          </cell>
        </row>
        <row r="278">
          <cell r="A278" t="str">
            <v>Сосиски Хот-дог ВЕС (лоток с ср.защ.атм.)   СПК</v>
          </cell>
          <cell r="D278">
            <v>25.463000000000001</v>
          </cell>
        </row>
        <row r="279">
          <cell r="A279" t="str">
            <v>Торо Неро с/в "Эликатессе" 140 гр.шт.  СПК</v>
          </cell>
          <cell r="D279">
            <v>1</v>
          </cell>
        </row>
        <row r="280">
          <cell r="A280" t="str">
            <v>Уши свиные копченые к пиву 0,15кг нар. д/ф шт.  СПК</v>
          </cell>
          <cell r="D280">
            <v>11</v>
          </cell>
        </row>
        <row r="281">
          <cell r="A281" t="str">
            <v>Фестивальная пора с/к 100 гр.шт.нар. (лоток с ср.защ.атм.)  СПК</v>
          </cell>
          <cell r="D281">
            <v>38</v>
          </cell>
        </row>
        <row r="282">
          <cell r="A282" t="str">
            <v>Фестивальная пора с/к 235 гр.шт.  СПК</v>
          </cell>
          <cell r="D282">
            <v>58</v>
          </cell>
        </row>
        <row r="283">
          <cell r="A283" t="str">
            <v>Фестивальная с/к ВЕС   СПК</v>
          </cell>
          <cell r="D283">
            <v>16.428999999999998</v>
          </cell>
        </row>
        <row r="284">
          <cell r="A284" t="str">
            <v>Фрай-пицца с ветчиной и грибами 3,0 кг ТМ Зареченские ТС Зареченские продукты. ВЕС ПОКОМ</v>
          </cell>
          <cell r="D284">
            <v>3</v>
          </cell>
        </row>
        <row r="285">
          <cell r="A285" t="str">
            <v>Хинкали Классические ТМ Зареченские ВЕС ПОКОМ</v>
          </cell>
          <cell r="D285">
            <v>10</v>
          </cell>
        </row>
        <row r="286">
          <cell r="A286" t="str">
            <v>Хотстеры ТМ Горячая штучка ТС Хотстеры 0,25 кг зам  ПОКОМ</v>
          </cell>
          <cell r="D286">
            <v>127</v>
          </cell>
        </row>
        <row r="287">
          <cell r="A287" t="str">
            <v>Хрустящие крылышки острые к пиву ТМ Горячая штучка 0,3кг зам  ПОКОМ</v>
          </cell>
          <cell r="D287">
            <v>21</v>
          </cell>
        </row>
        <row r="288">
          <cell r="A288" t="str">
            <v>Хрустящие крылышки ТМ Горячая штучка 0,3 кг зам  ПОКОМ</v>
          </cell>
          <cell r="D288">
            <v>24</v>
          </cell>
        </row>
        <row r="289">
          <cell r="A289" t="str">
            <v>Хрустящие крылышки ТМ Зареченские ТС Зареченские продукты. ВЕС ПОКОМ</v>
          </cell>
          <cell r="D289">
            <v>7.2</v>
          </cell>
        </row>
        <row r="290">
          <cell r="A290" t="str">
            <v>Хрустящие крылышки. В панировке куриные жареные.ВЕС  ПОКОМ</v>
          </cell>
          <cell r="D290">
            <v>1.8</v>
          </cell>
        </row>
        <row r="291">
          <cell r="A291" t="str">
            <v>Чебупай сочное яблоко ТМ Горячая штучка 0,2 кг зам.  ПОКОМ</v>
          </cell>
          <cell r="D291">
            <v>11</v>
          </cell>
        </row>
        <row r="292">
          <cell r="A292" t="str">
            <v>Чебупай спелая вишня ТМ Горячая штучка 0,2 кг зам.  ПОКОМ</v>
          </cell>
          <cell r="D292">
            <v>28</v>
          </cell>
        </row>
        <row r="293">
          <cell r="A293" t="str">
            <v>Чебупели Курочка гриль ТМ Горячая штучка, 0,3 кг зам  ПОКОМ</v>
          </cell>
          <cell r="D293">
            <v>21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252</v>
          </cell>
        </row>
        <row r="295">
          <cell r="A295" t="str">
            <v>Чебупицца Пепперони ТМ Горячая штучка ТС Чебупицца 0.25кг зам  ПОКОМ</v>
          </cell>
          <cell r="D295">
            <v>272</v>
          </cell>
        </row>
        <row r="296">
          <cell r="A296" t="str">
            <v>Чебуреки сочные ВЕС ТМ Зареченские  ПОКОМ</v>
          </cell>
          <cell r="D296">
            <v>75</v>
          </cell>
        </row>
        <row r="297">
          <cell r="A297" t="str">
            <v>Шпикачки Русские (черева) (в ср.защ.атм.) "Высокий вкус"  СПК</v>
          </cell>
          <cell r="D297">
            <v>19.349</v>
          </cell>
        </row>
        <row r="298">
          <cell r="A298" t="str">
            <v>Эликапреза с/в "Эликатессе" 0,10 кг.шт. нарезка (лоток с ср.защ.атм.)  СПК</v>
          </cell>
          <cell r="D298">
            <v>10</v>
          </cell>
        </row>
        <row r="299">
          <cell r="A299" t="str">
            <v>Юбилейная с/к 0,10 кг.шт. нарезка (лоток с ср.защ.атм.)  СПК</v>
          </cell>
          <cell r="D299">
            <v>26</v>
          </cell>
        </row>
        <row r="300">
          <cell r="A300" t="str">
            <v>Юбилейная с/к 0,235 кг.шт.  СПК</v>
          </cell>
          <cell r="D300">
            <v>131</v>
          </cell>
        </row>
        <row r="301">
          <cell r="A301" t="str">
            <v>Итого</v>
          </cell>
          <cell r="D301">
            <v>30369.425999999999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E96"/>
  <sheetViews>
    <sheetView tabSelected="1" workbookViewId="0">
      <pane xSplit="2" ySplit="6" topLeftCell="C55" activePane="bottomRight" state="frozen"/>
      <selection pane="topRight" activeCell="C1" sqref="C1"/>
      <selection pane="bottomLeft" activeCell="A7" sqref="A7"/>
      <selection pane="bottomRight" activeCell="S54" sqref="S54"/>
    </sheetView>
  </sheetViews>
  <sheetFormatPr defaultColWidth="10.5" defaultRowHeight="11.45" customHeight="1" outlineLevelRow="1" x14ac:dyDescent="0.2"/>
  <cols>
    <col min="1" max="1" width="52.83203125" style="1" customWidth="1"/>
    <col min="2" max="2" width="3.66406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7" width="1" style="5" customWidth="1"/>
    <col min="18" max="19" width="6.6640625" style="5" bestFit="1" customWidth="1"/>
    <col min="20" max="20" width="5.33203125" style="5" customWidth="1"/>
    <col min="21" max="21" width="5.6640625" style="5" bestFit="1" customWidth="1"/>
    <col min="22" max="23" width="1.1640625" style="5" customWidth="1"/>
    <col min="24" max="25" width="6.6640625" style="5" bestFit="1" customWidth="1"/>
    <col min="26" max="26" width="6.1640625" style="5" bestFit="1" customWidth="1"/>
    <col min="27" max="27" width="7.1640625" style="5" bestFit="1" customWidth="1"/>
    <col min="28" max="28" width="6.83203125" style="5" bestFit="1" customWidth="1"/>
    <col min="29" max="29" width="7" style="5" customWidth="1"/>
    <col min="30" max="31" width="1.8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>
      <c r="S3" s="17" t="s">
        <v>120</v>
      </c>
      <c r="AC3" s="17" t="s">
        <v>119</v>
      </c>
    </row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100</v>
      </c>
      <c r="H4" s="10" t="s">
        <v>101</v>
      </c>
      <c r="I4" s="10" t="s">
        <v>102</v>
      </c>
      <c r="J4" s="10" t="s">
        <v>103</v>
      </c>
      <c r="K4" s="10" t="s">
        <v>104</v>
      </c>
      <c r="L4" s="10" t="s">
        <v>104</v>
      </c>
      <c r="M4" s="10" t="s">
        <v>104</v>
      </c>
      <c r="N4" s="10" t="s">
        <v>104</v>
      </c>
      <c r="O4" s="10" t="s">
        <v>104</v>
      </c>
      <c r="P4" s="10" t="s">
        <v>104</v>
      </c>
      <c r="Q4" s="10" t="s">
        <v>104</v>
      </c>
      <c r="R4" s="10" t="s">
        <v>101</v>
      </c>
      <c r="S4" s="11" t="s">
        <v>104</v>
      </c>
      <c r="T4" s="10" t="s">
        <v>105</v>
      </c>
      <c r="U4" s="12" t="s">
        <v>106</v>
      </c>
      <c r="V4" s="10" t="s">
        <v>107</v>
      </c>
      <c r="W4" s="10" t="s">
        <v>108</v>
      </c>
      <c r="X4" s="10" t="s">
        <v>101</v>
      </c>
      <c r="Y4" s="10" t="s">
        <v>101</v>
      </c>
      <c r="Z4" s="10" t="s">
        <v>109</v>
      </c>
      <c r="AA4" s="10" t="s">
        <v>110</v>
      </c>
      <c r="AB4" s="10" t="s">
        <v>111</v>
      </c>
      <c r="AC4" s="12" t="s">
        <v>112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4" t="s">
        <v>113</v>
      </c>
      <c r="L5" s="14" t="s">
        <v>114</v>
      </c>
      <c r="M5" s="14" t="s">
        <v>115</v>
      </c>
      <c r="S5" s="14" t="s">
        <v>116</v>
      </c>
      <c r="X5" s="14" t="s">
        <v>117</v>
      </c>
      <c r="Y5" s="14" t="s">
        <v>118</v>
      </c>
      <c r="Z5" s="14" t="s">
        <v>113</v>
      </c>
    </row>
    <row r="6" spans="1:31" ht="11.1" customHeight="1" x14ac:dyDescent="0.2">
      <c r="A6" s="6"/>
      <c r="B6" s="6"/>
      <c r="C6" s="3"/>
      <c r="D6" s="3"/>
      <c r="E6" s="9">
        <f>SUM(E7:E103)</f>
        <v>73546.27</v>
      </c>
      <c r="F6" s="9">
        <f>SUM(F7:F103)</f>
        <v>59097.596000000005</v>
      </c>
      <c r="I6" s="9">
        <f>SUM(I7:I103)</f>
        <v>66516.432000000001</v>
      </c>
      <c r="J6" s="9">
        <f t="shared" ref="J6:S6" si="0">SUM(J7:J103)</f>
        <v>7029.8379999999988</v>
      </c>
      <c r="K6" s="9">
        <f t="shared" si="0"/>
        <v>37890</v>
      </c>
      <c r="L6" s="9">
        <f t="shared" si="0"/>
        <v>7740</v>
      </c>
      <c r="M6" s="9">
        <f t="shared" si="0"/>
        <v>14020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14709.253999999997</v>
      </c>
      <c r="S6" s="9">
        <f t="shared" si="0"/>
        <v>11070</v>
      </c>
      <c r="V6" s="9">
        <f t="shared" ref="V6" si="1">SUM(V7:V103)</f>
        <v>0</v>
      </c>
      <c r="W6" s="9">
        <f t="shared" ref="W6" si="2">SUM(W7:W103)</f>
        <v>0</v>
      </c>
      <c r="X6" s="9">
        <f t="shared" ref="X6" si="3">SUM(X7:X103)</f>
        <v>13775.673199999999</v>
      </c>
      <c r="Y6" s="9">
        <f t="shared" ref="Y6" si="4">SUM(Y7:Y103)</f>
        <v>14686.308400000007</v>
      </c>
      <c r="Z6" s="9">
        <f t="shared" ref="Z6" si="5">SUM(Z7:Z103)</f>
        <v>8503.0890000000018</v>
      </c>
      <c r="AC6" s="9">
        <f t="shared" ref="AC6" si="6">SUM(AC7:AC103)</f>
        <v>5319.4000000000005</v>
      </c>
    </row>
    <row r="7" spans="1:31" s="1" customFormat="1" ht="11.1" customHeight="1" outlineLevel="1" x14ac:dyDescent="0.2">
      <c r="A7" s="7" t="s">
        <v>10</v>
      </c>
      <c r="B7" s="7" t="s">
        <v>8</v>
      </c>
      <c r="C7" s="8">
        <v>325</v>
      </c>
      <c r="D7" s="8">
        <v>128</v>
      </c>
      <c r="E7" s="8">
        <v>198</v>
      </c>
      <c r="F7" s="8">
        <v>249</v>
      </c>
      <c r="G7" s="1">
        <f>VLOOKUP(A:A,[1]TDSheet!$A:$G,7,0)</f>
        <v>0.4</v>
      </c>
      <c r="H7" s="1">
        <f>VLOOKUP(A:A,[1]TDSheet!$A:$H,8,0)</f>
        <v>60</v>
      </c>
      <c r="I7" s="13">
        <f>VLOOKUP(A:A,[2]TDSheet!$A:$F,6,0)</f>
        <v>201</v>
      </c>
      <c r="J7" s="13">
        <f>E7-I7</f>
        <v>-3</v>
      </c>
      <c r="K7" s="13">
        <f>VLOOKUP(A:A,[1]TDSheet!$A:$L,12,0)</f>
        <v>40</v>
      </c>
      <c r="L7" s="13">
        <f>VLOOKUP(A:A,[1]TDSheet!$A:$M,13,0)</f>
        <v>0</v>
      </c>
      <c r="M7" s="13">
        <f>VLOOKUP(A:A,[1]TDSheet!$A:$S,19,0)</f>
        <v>40</v>
      </c>
      <c r="N7" s="13"/>
      <c r="O7" s="13"/>
      <c r="P7" s="13"/>
      <c r="Q7" s="13"/>
      <c r="R7" s="13">
        <f>E7/5</f>
        <v>39.6</v>
      </c>
      <c r="S7" s="15"/>
      <c r="T7" s="16">
        <f>(F7+K7+L7+M7+S7)/R7</f>
        <v>8.308080808080808</v>
      </c>
      <c r="U7" s="13">
        <f>F7/R7</f>
        <v>6.2878787878787881</v>
      </c>
      <c r="V7" s="13"/>
      <c r="W7" s="13"/>
      <c r="X7" s="13">
        <f>VLOOKUP(A:A,[1]TDSheet!$A:$X,24,0)</f>
        <v>47.6</v>
      </c>
      <c r="Y7" s="13">
        <f>VLOOKUP(A:A,[1]TDSheet!$A:$Y,25,0)</f>
        <v>43.4</v>
      </c>
      <c r="Z7" s="13">
        <f>VLOOKUP(A:A,[3]TDSheet!$A:$D,4,0)</f>
        <v>43</v>
      </c>
      <c r="AA7" s="13">
        <f>VLOOKUP(A:A,[1]TDSheet!$A:$AA,27,0)</f>
        <v>0</v>
      </c>
      <c r="AB7" s="13" t="str">
        <f>VLOOKUP(A:A,[1]TDSheet!$A:$AB,28,0)</f>
        <v>скидка</v>
      </c>
      <c r="AC7" s="13">
        <f>S7*G7</f>
        <v>0</v>
      </c>
      <c r="AD7" s="13"/>
      <c r="AE7" s="13"/>
    </row>
    <row r="8" spans="1:31" s="1" customFormat="1" ht="11.1" customHeight="1" outlineLevel="1" x14ac:dyDescent="0.2">
      <c r="A8" s="7" t="s">
        <v>11</v>
      </c>
      <c r="B8" s="7" t="s">
        <v>9</v>
      </c>
      <c r="C8" s="8">
        <v>68.622</v>
      </c>
      <c r="D8" s="8">
        <v>104.22</v>
      </c>
      <c r="E8" s="8">
        <v>108.96599999999999</v>
      </c>
      <c r="F8" s="20">
        <v>95</v>
      </c>
      <c r="G8" s="1">
        <v>1</v>
      </c>
      <c r="H8" s="1" t="e">
        <f>VLOOKUP(A:A,[1]TDSheet!$A:$H,8,0)</f>
        <v>#N/A</v>
      </c>
      <c r="I8" s="13">
        <f>VLOOKUP(A:A,[2]TDSheet!$A:$F,6,0)</f>
        <v>110</v>
      </c>
      <c r="J8" s="13">
        <f t="shared" ref="J8:J71" si="7">E8-I8</f>
        <v>-1.034000000000006</v>
      </c>
      <c r="K8" s="19">
        <v>40</v>
      </c>
      <c r="L8" s="13">
        <f>VLOOKUP(A:A,[1]TDSheet!$A:$M,13,0)</f>
        <v>0</v>
      </c>
      <c r="M8" s="19">
        <v>20</v>
      </c>
      <c r="N8" s="13"/>
      <c r="O8" s="13"/>
      <c r="P8" s="13"/>
      <c r="Q8" s="13"/>
      <c r="R8" s="13">
        <f t="shared" ref="R8:R71" si="8">E8/5</f>
        <v>21.793199999999999</v>
      </c>
      <c r="S8" s="15"/>
      <c r="T8" s="16">
        <f t="shared" ref="T8:T71" si="9">(F8+K8+L8+M8+S8)/R8</f>
        <v>7.1123102619165612</v>
      </c>
      <c r="U8" s="13">
        <f t="shared" ref="U8:U71" si="10">F8/R8</f>
        <v>4.3591579024649896</v>
      </c>
      <c r="V8" s="13"/>
      <c r="W8" s="13"/>
      <c r="X8" s="19">
        <v>27.074999999999999</v>
      </c>
      <c r="Y8" s="19">
        <v>22.6</v>
      </c>
      <c r="Z8" s="13">
        <f>VLOOKUP(A:A,[3]TDSheet!$A:$D,4,0)</f>
        <v>20.978999999999999</v>
      </c>
      <c r="AA8" s="13" t="e">
        <f>VLOOKUP(A:A,[1]TDSheet!$A:$AA,27,0)</f>
        <v>#N/A</v>
      </c>
      <c r="AB8" s="13" t="e">
        <f>VLOOKUP(A:A,[1]TDSheet!$A:$AB,28,0)</f>
        <v>#N/A</v>
      </c>
      <c r="AC8" s="13">
        <f t="shared" ref="AC8:AC71" si="11">S8*G8</f>
        <v>0</v>
      </c>
      <c r="AD8" s="13"/>
      <c r="AE8" s="13"/>
    </row>
    <row r="9" spans="1:31" s="1" customFormat="1" ht="11.1" customHeight="1" outlineLevel="1" x14ac:dyDescent="0.2">
      <c r="A9" s="7" t="s">
        <v>12</v>
      </c>
      <c r="B9" s="7" t="s">
        <v>9</v>
      </c>
      <c r="C9" s="8">
        <v>729.37599999999998</v>
      </c>
      <c r="D9" s="8">
        <v>2468.739</v>
      </c>
      <c r="E9" s="8">
        <v>1642.701</v>
      </c>
      <c r="F9" s="8">
        <v>1370.528</v>
      </c>
      <c r="G9" s="1">
        <f>VLOOKUP(A:A,[1]TDSheet!$A:$G,7,0)</f>
        <v>1</v>
      </c>
      <c r="H9" s="1">
        <f>VLOOKUP(A:A,[1]TDSheet!$A:$H,8,0)</f>
        <v>45</v>
      </c>
      <c r="I9" s="13">
        <f>VLOOKUP(A:A,[2]TDSheet!$A:$F,6,0)</f>
        <v>1676.4</v>
      </c>
      <c r="J9" s="13">
        <f t="shared" si="7"/>
        <v>-33.699000000000069</v>
      </c>
      <c r="K9" s="13">
        <f>VLOOKUP(A:A,[1]TDSheet!$A:$L,12,0)</f>
        <v>400</v>
      </c>
      <c r="L9" s="13">
        <f>VLOOKUP(A:A,[1]TDSheet!$A:$M,13,0)</f>
        <v>0</v>
      </c>
      <c r="M9" s="13">
        <f>VLOOKUP(A:A,[1]TDSheet!$A:$S,19,0)</f>
        <v>650</v>
      </c>
      <c r="N9" s="13"/>
      <c r="O9" s="13"/>
      <c r="P9" s="13"/>
      <c r="Q9" s="13"/>
      <c r="R9" s="13">
        <f t="shared" si="8"/>
        <v>328.54020000000003</v>
      </c>
      <c r="S9" s="15">
        <v>600</v>
      </c>
      <c r="T9" s="16">
        <f t="shared" si="9"/>
        <v>9.1937851136634112</v>
      </c>
      <c r="U9" s="13">
        <f t="shared" si="10"/>
        <v>4.1715686543077526</v>
      </c>
      <c r="V9" s="13"/>
      <c r="W9" s="13"/>
      <c r="X9" s="13">
        <f>VLOOKUP(A:A,[1]TDSheet!$A:$X,24,0)</f>
        <v>321.05579999999998</v>
      </c>
      <c r="Y9" s="13">
        <f>VLOOKUP(A:A,[1]TDSheet!$A:$Y,25,0)</f>
        <v>302.14859999999999</v>
      </c>
      <c r="Z9" s="13">
        <f>VLOOKUP(A:A,[3]TDSheet!$A:$D,4,0)</f>
        <v>250.874</v>
      </c>
      <c r="AA9" s="13" t="str">
        <f>VLOOKUP(A:A,[1]TDSheet!$A:$AA,27,0)</f>
        <v>м900</v>
      </c>
      <c r="AB9" s="13" t="str">
        <f>VLOOKUP(A:A,[1]TDSheet!$A:$AB,28,0)</f>
        <v>м300</v>
      </c>
      <c r="AC9" s="13">
        <f t="shared" si="11"/>
        <v>600</v>
      </c>
      <c r="AD9" s="13"/>
      <c r="AE9" s="13"/>
    </row>
    <row r="10" spans="1:31" s="1" customFormat="1" ht="11.1" customHeight="1" outlineLevel="1" x14ac:dyDescent="0.2">
      <c r="A10" s="7" t="s">
        <v>13</v>
      </c>
      <c r="B10" s="7" t="s">
        <v>9</v>
      </c>
      <c r="C10" s="8">
        <v>3034.49</v>
      </c>
      <c r="D10" s="8">
        <v>570.45699999999999</v>
      </c>
      <c r="E10" s="8">
        <v>1645.4749999999999</v>
      </c>
      <c r="F10" s="8">
        <v>1916.4179999999999</v>
      </c>
      <c r="G10" s="1">
        <f>VLOOKUP(A:A,[1]TDSheet!$A:$G,7,0)</f>
        <v>1</v>
      </c>
      <c r="H10" s="1">
        <f>VLOOKUP(A:A,[1]TDSheet!$A:$H,8,0)</f>
        <v>60</v>
      </c>
      <c r="I10" s="13">
        <f>VLOOKUP(A:A,[2]TDSheet!$A:$F,6,0)</f>
        <v>1619.4</v>
      </c>
      <c r="J10" s="13">
        <f t="shared" si="7"/>
        <v>26.074999999999818</v>
      </c>
      <c r="K10" s="13">
        <f>VLOOKUP(A:A,[1]TDSheet!$A:$L,12,0)</f>
        <v>1200</v>
      </c>
      <c r="L10" s="13">
        <f>VLOOKUP(A:A,[1]TDSheet!$A:$M,13,0)</f>
        <v>300</v>
      </c>
      <c r="M10" s="13">
        <f>VLOOKUP(A:A,[1]TDSheet!$A:$S,19,0)</f>
        <v>0</v>
      </c>
      <c r="N10" s="13"/>
      <c r="O10" s="13"/>
      <c r="P10" s="13"/>
      <c r="Q10" s="13"/>
      <c r="R10" s="13">
        <f t="shared" si="8"/>
        <v>329.09499999999997</v>
      </c>
      <c r="S10" s="15">
        <v>600</v>
      </c>
      <c r="T10" s="16">
        <f t="shared" si="9"/>
        <v>12.204433370303407</v>
      </c>
      <c r="U10" s="13">
        <f t="shared" si="10"/>
        <v>5.8232972242057768</v>
      </c>
      <c r="V10" s="13"/>
      <c r="W10" s="13"/>
      <c r="X10" s="13">
        <f>VLOOKUP(A:A,[1]TDSheet!$A:$X,24,0)</f>
        <v>341.50380000000001</v>
      </c>
      <c r="Y10" s="13">
        <f>VLOOKUP(A:A,[1]TDSheet!$A:$Y,25,0)</f>
        <v>321.53899999999999</v>
      </c>
      <c r="Z10" s="13">
        <f>VLOOKUP(A:A,[3]TDSheet!$A:$D,4,0)</f>
        <v>227.47200000000001</v>
      </c>
      <c r="AA10" s="13" t="str">
        <f>VLOOKUP(A:A,[1]TDSheet!$A:$AA,27,0)</f>
        <v>пл800</v>
      </c>
      <c r="AB10" s="13">
        <f>VLOOKUP(A:A,[1]TDSheet!$A:$AB,28,0)</f>
        <v>0</v>
      </c>
      <c r="AC10" s="13">
        <f t="shared" si="11"/>
        <v>600</v>
      </c>
      <c r="AD10" s="13"/>
      <c r="AE10" s="13"/>
    </row>
    <row r="11" spans="1:31" s="1" customFormat="1" ht="11.1" customHeight="1" outlineLevel="1" x14ac:dyDescent="0.2">
      <c r="A11" s="7" t="s">
        <v>14</v>
      </c>
      <c r="B11" s="7" t="s">
        <v>9</v>
      </c>
      <c r="C11" s="8">
        <v>67.427000000000007</v>
      </c>
      <c r="D11" s="8">
        <v>101.786</v>
      </c>
      <c r="E11" s="8">
        <v>28.047999999999998</v>
      </c>
      <c r="F11" s="8">
        <v>141.16499999999999</v>
      </c>
      <c r="G11" s="1">
        <f>VLOOKUP(A:A,[1]TDSheet!$A:$G,7,0)</f>
        <v>1</v>
      </c>
      <c r="H11" s="1">
        <f>VLOOKUP(A:A,[1]TDSheet!$A:$H,8,0)</f>
        <v>120</v>
      </c>
      <c r="I11" s="13">
        <f>VLOOKUP(A:A,[2]TDSheet!$A:$F,6,0)</f>
        <v>27.3</v>
      </c>
      <c r="J11" s="13">
        <f t="shared" si="7"/>
        <v>0.74799999999999756</v>
      </c>
      <c r="K11" s="13">
        <f>VLOOKUP(A:A,[1]TDSheet!$A:$L,12,0)</f>
        <v>0</v>
      </c>
      <c r="L11" s="13">
        <f>VLOOKUP(A:A,[1]TDSheet!$A:$M,13,0)</f>
        <v>0</v>
      </c>
      <c r="M11" s="13">
        <f>VLOOKUP(A:A,[1]TDSheet!$A:$S,19,0)</f>
        <v>0</v>
      </c>
      <c r="N11" s="13"/>
      <c r="O11" s="13"/>
      <c r="P11" s="13"/>
      <c r="Q11" s="13"/>
      <c r="R11" s="13">
        <f t="shared" si="8"/>
        <v>5.6095999999999995</v>
      </c>
      <c r="S11" s="15"/>
      <c r="T11" s="16">
        <f t="shared" si="9"/>
        <v>25.164895892755279</v>
      </c>
      <c r="U11" s="13">
        <f t="shared" si="10"/>
        <v>25.164895892755279</v>
      </c>
      <c r="V11" s="13"/>
      <c r="W11" s="13"/>
      <c r="X11" s="13">
        <f>VLOOKUP(A:A,[1]TDSheet!$A:$X,24,0)</f>
        <v>8.2075999999999993</v>
      </c>
      <c r="Y11" s="13">
        <f>VLOOKUP(A:A,[1]TDSheet!$A:$Y,25,0)</f>
        <v>11.751200000000001</v>
      </c>
      <c r="Z11" s="13">
        <f>VLOOKUP(A:A,[3]TDSheet!$A:$D,4,0)</f>
        <v>3.923</v>
      </c>
      <c r="AA11" s="13">
        <f>VLOOKUP(A:A,[1]TDSheet!$A:$AA,27,0)</f>
        <v>0</v>
      </c>
      <c r="AB11" s="13" t="e">
        <f>VLOOKUP(A:A,[1]TDSheet!$A:$AB,28,0)</f>
        <v>#N/A</v>
      </c>
      <c r="AC11" s="13">
        <f t="shared" si="11"/>
        <v>0</v>
      </c>
      <c r="AD11" s="13"/>
      <c r="AE11" s="13"/>
    </row>
    <row r="12" spans="1:31" s="1" customFormat="1" ht="11.1" customHeight="1" outlineLevel="1" x14ac:dyDescent="0.2">
      <c r="A12" s="7" t="s">
        <v>15</v>
      </c>
      <c r="B12" s="7" t="s">
        <v>9</v>
      </c>
      <c r="C12" s="8">
        <v>124.276</v>
      </c>
      <c r="D12" s="8">
        <v>105.32899999999999</v>
      </c>
      <c r="E12" s="8">
        <v>111.012</v>
      </c>
      <c r="F12" s="8">
        <v>115.904</v>
      </c>
      <c r="G12" s="1">
        <f>VLOOKUP(A:A,[1]TDSheet!$A:$G,7,0)</f>
        <v>1</v>
      </c>
      <c r="H12" s="1">
        <f>VLOOKUP(A:A,[1]TDSheet!$A:$H,8,0)</f>
        <v>60</v>
      </c>
      <c r="I12" s="13">
        <f>VLOOKUP(A:A,[2]TDSheet!$A:$F,6,0)</f>
        <v>109.8</v>
      </c>
      <c r="J12" s="13">
        <f t="shared" si="7"/>
        <v>1.2120000000000033</v>
      </c>
      <c r="K12" s="13">
        <f>VLOOKUP(A:A,[1]TDSheet!$A:$L,12,0)</f>
        <v>50</v>
      </c>
      <c r="L12" s="13">
        <f>VLOOKUP(A:A,[1]TDSheet!$A:$M,13,0)</f>
        <v>0</v>
      </c>
      <c r="M12" s="13">
        <f>VLOOKUP(A:A,[1]TDSheet!$A:$S,19,0)</f>
        <v>0</v>
      </c>
      <c r="N12" s="13"/>
      <c r="O12" s="13"/>
      <c r="P12" s="13"/>
      <c r="Q12" s="13"/>
      <c r="R12" s="13">
        <f t="shared" si="8"/>
        <v>22.202400000000001</v>
      </c>
      <c r="S12" s="15">
        <v>40</v>
      </c>
      <c r="T12" s="16">
        <f t="shared" si="9"/>
        <v>9.2739523655100342</v>
      </c>
      <c r="U12" s="13">
        <f t="shared" si="10"/>
        <v>5.2203365401938528</v>
      </c>
      <c r="V12" s="13"/>
      <c r="W12" s="13"/>
      <c r="X12" s="13">
        <f>VLOOKUP(A:A,[1]TDSheet!$A:$X,24,0)</f>
        <v>22.657</v>
      </c>
      <c r="Y12" s="13">
        <f>VLOOKUP(A:A,[1]TDSheet!$A:$Y,25,0)</f>
        <v>22.5182</v>
      </c>
      <c r="Z12" s="13">
        <f>VLOOKUP(A:A,[3]TDSheet!$A:$D,4,0)</f>
        <v>36.593000000000004</v>
      </c>
      <c r="AA12" s="13">
        <f>VLOOKUP(A:A,[1]TDSheet!$A:$AA,27,0)</f>
        <v>0</v>
      </c>
      <c r="AB12" s="13">
        <f>VLOOKUP(A:A,[1]TDSheet!$A:$AB,28,0)</f>
        <v>0</v>
      </c>
      <c r="AC12" s="13">
        <f t="shared" si="11"/>
        <v>40</v>
      </c>
      <c r="AD12" s="13"/>
      <c r="AE12" s="13"/>
    </row>
    <row r="13" spans="1:31" s="1" customFormat="1" ht="11.1" customHeight="1" outlineLevel="1" x14ac:dyDescent="0.2">
      <c r="A13" s="7" t="s">
        <v>16</v>
      </c>
      <c r="B13" s="7" t="s">
        <v>9</v>
      </c>
      <c r="C13" s="8">
        <v>211.29300000000001</v>
      </c>
      <c r="D13" s="8">
        <v>82.265000000000001</v>
      </c>
      <c r="E13" s="8">
        <v>171.965</v>
      </c>
      <c r="F13" s="8">
        <v>118.518</v>
      </c>
      <c r="G13" s="1">
        <f>VLOOKUP(A:A,[1]TDSheet!$A:$G,7,0)</f>
        <v>1</v>
      </c>
      <c r="H13" s="1">
        <f>VLOOKUP(A:A,[1]TDSheet!$A:$H,8,0)</f>
        <v>60</v>
      </c>
      <c r="I13" s="13">
        <f>VLOOKUP(A:A,[2]TDSheet!$A:$F,6,0)</f>
        <v>170.3</v>
      </c>
      <c r="J13" s="13">
        <f t="shared" si="7"/>
        <v>1.664999999999992</v>
      </c>
      <c r="K13" s="13">
        <f>VLOOKUP(A:A,[1]TDSheet!$A:$L,12,0)</f>
        <v>70</v>
      </c>
      <c r="L13" s="13">
        <f>VLOOKUP(A:A,[1]TDSheet!$A:$M,13,0)</f>
        <v>0</v>
      </c>
      <c r="M13" s="13">
        <f>VLOOKUP(A:A,[1]TDSheet!$A:$S,19,0)</f>
        <v>90</v>
      </c>
      <c r="N13" s="13"/>
      <c r="O13" s="13"/>
      <c r="P13" s="13"/>
      <c r="Q13" s="13"/>
      <c r="R13" s="13">
        <f t="shared" si="8"/>
        <v>34.393000000000001</v>
      </c>
      <c r="S13" s="15"/>
      <c r="T13" s="16">
        <f t="shared" si="9"/>
        <v>8.0981013578344445</v>
      </c>
      <c r="U13" s="13">
        <f t="shared" si="10"/>
        <v>3.4459919169598465</v>
      </c>
      <c r="V13" s="13"/>
      <c r="W13" s="13"/>
      <c r="X13" s="13">
        <f>VLOOKUP(A:A,[1]TDSheet!$A:$X,24,0)</f>
        <v>35.547399999999996</v>
      </c>
      <c r="Y13" s="13">
        <f>VLOOKUP(A:A,[1]TDSheet!$A:$Y,25,0)</f>
        <v>28.255000000000003</v>
      </c>
      <c r="Z13" s="13">
        <f>VLOOKUP(A:A,[3]TDSheet!$A:$D,4,0)</f>
        <v>15.24</v>
      </c>
      <c r="AA13" s="13">
        <f>VLOOKUP(A:A,[1]TDSheet!$A:$AA,27,0)</f>
        <v>0</v>
      </c>
      <c r="AB13" s="13">
        <f>VLOOKUP(A:A,[1]TDSheet!$A:$AB,28,0)</f>
        <v>0</v>
      </c>
      <c r="AC13" s="13">
        <f t="shared" si="11"/>
        <v>0</v>
      </c>
      <c r="AD13" s="13"/>
      <c r="AE13" s="13"/>
    </row>
    <row r="14" spans="1:31" s="1" customFormat="1" ht="11.1" customHeight="1" outlineLevel="1" x14ac:dyDescent="0.2">
      <c r="A14" s="7" t="s">
        <v>17</v>
      </c>
      <c r="B14" s="7" t="s">
        <v>9</v>
      </c>
      <c r="C14" s="8">
        <v>408.49099999999999</v>
      </c>
      <c r="D14" s="8">
        <v>269.75299999999999</v>
      </c>
      <c r="E14" s="8">
        <v>428.07900000000001</v>
      </c>
      <c r="F14" s="8">
        <v>200.386</v>
      </c>
      <c r="G14" s="1">
        <f>VLOOKUP(A:A,[1]TDSheet!$A:$G,7,0)</f>
        <v>1</v>
      </c>
      <c r="H14" s="1">
        <f>VLOOKUP(A:A,[1]TDSheet!$A:$H,8,0)</f>
        <v>60</v>
      </c>
      <c r="I14" s="13">
        <f>VLOOKUP(A:A,[2]TDSheet!$A:$F,6,0)</f>
        <v>510.7</v>
      </c>
      <c r="J14" s="13">
        <f t="shared" si="7"/>
        <v>-82.620999999999981</v>
      </c>
      <c r="K14" s="13">
        <f>VLOOKUP(A:A,[1]TDSheet!$A:$L,12,0)</f>
        <v>400</v>
      </c>
      <c r="L14" s="13">
        <f>VLOOKUP(A:A,[1]TDSheet!$A:$M,13,0)</f>
        <v>0</v>
      </c>
      <c r="M14" s="13">
        <f>VLOOKUP(A:A,[1]TDSheet!$A:$S,19,0)</f>
        <v>450</v>
      </c>
      <c r="N14" s="13"/>
      <c r="O14" s="13"/>
      <c r="P14" s="13"/>
      <c r="Q14" s="13"/>
      <c r="R14" s="13">
        <f t="shared" si="8"/>
        <v>85.615800000000007</v>
      </c>
      <c r="S14" s="15"/>
      <c r="T14" s="16">
        <f t="shared" si="9"/>
        <v>12.26859995468126</v>
      </c>
      <c r="U14" s="13">
        <f t="shared" si="10"/>
        <v>2.3405259309613409</v>
      </c>
      <c r="V14" s="13"/>
      <c r="W14" s="13"/>
      <c r="X14" s="13">
        <f>VLOOKUP(A:A,[1]TDSheet!$A:$X,24,0)</f>
        <v>61.283799999999999</v>
      </c>
      <c r="Y14" s="13">
        <f>VLOOKUP(A:A,[1]TDSheet!$A:$Y,25,0)</f>
        <v>70.022799999999989</v>
      </c>
      <c r="Z14" s="13">
        <f>VLOOKUP(A:A,[3]TDSheet!$A:$D,4,0)</f>
        <v>48.534999999999997</v>
      </c>
      <c r="AA14" s="13">
        <f>VLOOKUP(A:A,[1]TDSheet!$A:$AA,27,0)</f>
        <v>0</v>
      </c>
      <c r="AB14" s="13" t="e">
        <f>VLOOKUP(A:A,[1]TDSheet!$A:$AB,28,0)</f>
        <v>#N/A</v>
      </c>
      <c r="AC14" s="13">
        <f t="shared" si="11"/>
        <v>0</v>
      </c>
      <c r="AD14" s="13"/>
      <c r="AE14" s="13"/>
    </row>
    <row r="15" spans="1:31" s="1" customFormat="1" ht="11.1" customHeight="1" outlineLevel="1" x14ac:dyDescent="0.2">
      <c r="A15" s="7" t="s">
        <v>18</v>
      </c>
      <c r="B15" s="7" t="s">
        <v>8</v>
      </c>
      <c r="C15" s="8">
        <v>1150</v>
      </c>
      <c r="D15" s="8">
        <v>101</v>
      </c>
      <c r="E15" s="8">
        <v>432</v>
      </c>
      <c r="F15" s="8">
        <v>685</v>
      </c>
      <c r="G15" s="1">
        <f>VLOOKUP(A:A,[1]TDSheet!$A:$G,7,0)</f>
        <v>0.25</v>
      </c>
      <c r="H15" s="1">
        <f>VLOOKUP(A:A,[1]TDSheet!$A:$H,8,0)</f>
        <v>120</v>
      </c>
      <c r="I15" s="13">
        <f>VLOOKUP(A:A,[2]TDSheet!$A:$F,6,0)</f>
        <v>459</v>
      </c>
      <c r="J15" s="13">
        <f t="shared" si="7"/>
        <v>-27</v>
      </c>
      <c r="K15" s="13">
        <f>VLOOKUP(A:A,[1]TDSheet!$A:$L,12,0)</f>
        <v>1000</v>
      </c>
      <c r="L15" s="13">
        <f>VLOOKUP(A:A,[1]TDSheet!$A:$M,13,0)</f>
        <v>0</v>
      </c>
      <c r="M15" s="13">
        <f>VLOOKUP(A:A,[1]TDSheet!$A:$S,19,0)</f>
        <v>0</v>
      </c>
      <c r="N15" s="13"/>
      <c r="O15" s="13"/>
      <c r="P15" s="13"/>
      <c r="Q15" s="13"/>
      <c r="R15" s="13">
        <f t="shared" si="8"/>
        <v>86.4</v>
      </c>
      <c r="S15" s="15">
        <v>400</v>
      </c>
      <c r="T15" s="16">
        <f t="shared" si="9"/>
        <v>24.131944444444443</v>
      </c>
      <c r="U15" s="13">
        <f t="shared" si="10"/>
        <v>7.9282407407407405</v>
      </c>
      <c r="V15" s="13"/>
      <c r="W15" s="13"/>
      <c r="X15" s="13">
        <f>VLOOKUP(A:A,[1]TDSheet!$A:$X,24,0)</f>
        <v>89.4</v>
      </c>
      <c r="Y15" s="13">
        <f>VLOOKUP(A:A,[1]TDSheet!$A:$Y,25,0)</f>
        <v>105.8</v>
      </c>
      <c r="Z15" s="13">
        <f>VLOOKUP(A:A,[3]TDSheet!$A:$D,4,0)</f>
        <v>58</v>
      </c>
      <c r="AA15" s="13">
        <f>VLOOKUP(A:A,[1]TDSheet!$A:$AA,27,0)</f>
        <v>0</v>
      </c>
      <c r="AB15" s="13" t="e">
        <f>VLOOKUP(A:A,[1]TDSheet!$A:$AB,28,0)</f>
        <v>#N/A</v>
      </c>
      <c r="AC15" s="13">
        <f t="shared" si="11"/>
        <v>100</v>
      </c>
      <c r="AD15" s="13"/>
      <c r="AE15" s="13"/>
    </row>
    <row r="16" spans="1:31" s="1" customFormat="1" ht="11.1" customHeight="1" outlineLevel="1" x14ac:dyDescent="0.2">
      <c r="A16" s="7" t="s">
        <v>19</v>
      </c>
      <c r="B16" s="7" t="s">
        <v>9</v>
      </c>
      <c r="C16" s="8"/>
      <c r="D16" s="8">
        <v>62.258000000000003</v>
      </c>
      <c r="E16" s="8">
        <v>35.670999999999999</v>
      </c>
      <c r="F16" s="8">
        <v>26.587</v>
      </c>
      <c r="G16" s="1">
        <f>VLOOKUP(A:A,[1]TDSheet!$A:$G,7,0)</f>
        <v>1</v>
      </c>
      <c r="H16" s="1">
        <f>VLOOKUP(A:A,[1]TDSheet!$A:$H,8,0)</f>
        <v>30</v>
      </c>
      <c r="I16" s="13">
        <f>VLOOKUP(A:A,[2]TDSheet!$A:$F,6,0)</f>
        <v>36</v>
      </c>
      <c r="J16" s="13">
        <f t="shared" si="7"/>
        <v>-0.32900000000000063</v>
      </c>
      <c r="K16" s="13">
        <f>VLOOKUP(A:A,[1]TDSheet!$A:$L,12,0)</f>
        <v>10</v>
      </c>
      <c r="L16" s="13">
        <f>VLOOKUP(A:A,[1]TDSheet!$A:$M,13,0)</f>
        <v>0</v>
      </c>
      <c r="M16" s="13">
        <f>VLOOKUP(A:A,[1]TDSheet!$A:$S,19,0)</f>
        <v>0</v>
      </c>
      <c r="N16" s="13"/>
      <c r="O16" s="13"/>
      <c r="P16" s="13"/>
      <c r="Q16" s="13"/>
      <c r="R16" s="13">
        <f t="shared" si="8"/>
        <v>7.1341999999999999</v>
      </c>
      <c r="S16" s="15">
        <v>10</v>
      </c>
      <c r="T16" s="16">
        <f t="shared" si="9"/>
        <v>6.5300944745030982</v>
      </c>
      <c r="U16" s="13">
        <f t="shared" si="10"/>
        <v>3.7266967564688405</v>
      </c>
      <c r="V16" s="13"/>
      <c r="W16" s="13"/>
      <c r="X16" s="13">
        <f>VLOOKUP(A:A,[1]TDSheet!$A:$X,24,0)</f>
        <v>4.1706000000000003</v>
      </c>
      <c r="Y16" s="13">
        <f>VLOOKUP(A:A,[1]TDSheet!$A:$Y,25,0)</f>
        <v>8.281600000000001</v>
      </c>
      <c r="Z16" s="13">
        <v>0</v>
      </c>
      <c r="AA16" s="13" t="str">
        <f>VLOOKUP(A:A,[1]TDSheet!$A:$AA,27,0)</f>
        <v>увел</v>
      </c>
      <c r="AB16" s="13">
        <f>VLOOKUP(A:A,[1]TDSheet!$A:$AB,28,0)</f>
        <v>0</v>
      </c>
      <c r="AC16" s="13">
        <f t="shared" si="11"/>
        <v>10</v>
      </c>
      <c r="AD16" s="13"/>
      <c r="AE16" s="13"/>
    </row>
    <row r="17" spans="1:31" s="1" customFormat="1" ht="11.1" customHeight="1" outlineLevel="1" x14ac:dyDescent="0.2">
      <c r="A17" s="7" t="s">
        <v>20</v>
      </c>
      <c r="B17" s="7" t="s">
        <v>9</v>
      </c>
      <c r="C17" s="8">
        <v>57.960999999999999</v>
      </c>
      <c r="D17" s="8">
        <v>23.684000000000001</v>
      </c>
      <c r="E17" s="8">
        <v>74.292000000000002</v>
      </c>
      <c r="F17" s="8">
        <v>7.3529999999999998</v>
      </c>
      <c r="G17" s="1">
        <f>VLOOKUP(A:A,[1]TDSheet!$A:$G,7,0)</f>
        <v>1</v>
      </c>
      <c r="H17" s="1">
        <f>VLOOKUP(A:A,[1]TDSheet!$A:$H,8,0)</f>
        <v>30</v>
      </c>
      <c r="I17" s="13">
        <f>VLOOKUP(A:A,[2]TDSheet!$A:$F,6,0)</f>
        <v>74.400000000000006</v>
      </c>
      <c r="J17" s="13">
        <f t="shared" si="7"/>
        <v>-0.10800000000000409</v>
      </c>
      <c r="K17" s="13">
        <f>VLOOKUP(A:A,[1]TDSheet!$A:$L,12,0)</f>
        <v>10</v>
      </c>
      <c r="L17" s="13">
        <f>VLOOKUP(A:A,[1]TDSheet!$A:$M,13,0)</f>
        <v>0</v>
      </c>
      <c r="M17" s="13">
        <f>VLOOKUP(A:A,[1]TDSheet!$A:$S,19,0)</f>
        <v>50</v>
      </c>
      <c r="N17" s="13"/>
      <c r="O17" s="13"/>
      <c r="P17" s="13"/>
      <c r="Q17" s="13"/>
      <c r="R17" s="13">
        <f t="shared" si="8"/>
        <v>14.8584</v>
      </c>
      <c r="S17" s="15">
        <v>30</v>
      </c>
      <c r="T17" s="16">
        <f t="shared" si="9"/>
        <v>6.5520513648845107</v>
      </c>
      <c r="U17" s="13">
        <f t="shared" si="10"/>
        <v>0.49487158778872559</v>
      </c>
      <c r="V17" s="13"/>
      <c r="W17" s="13"/>
      <c r="X17" s="13">
        <f>VLOOKUP(A:A,[1]TDSheet!$A:$X,24,0)</f>
        <v>13.907599999999999</v>
      </c>
      <c r="Y17" s="13">
        <f>VLOOKUP(A:A,[1]TDSheet!$A:$Y,25,0)</f>
        <v>10.3506</v>
      </c>
      <c r="Z17" s="13">
        <f>VLOOKUP(A:A,[3]TDSheet!$A:$D,4,0)</f>
        <v>1.4850000000000001</v>
      </c>
      <c r="AA17" s="13">
        <f>VLOOKUP(A:A,[1]TDSheet!$A:$AA,27,0)</f>
        <v>0</v>
      </c>
      <c r="AB17" s="13">
        <f>VLOOKUP(A:A,[1]TDSheet!$A:$AB,28,0)</f>
        <v>0</v>
      </c>
      <c r="AC17" s="13">
        <f t="shared" si="11"/>
        <v>30</v>
      </c>
      <c r="AD17" s="13"/>
      <c r="AE17" s="13"/>
    </row>
    <row r="18" spans="1:31" s="1" customFormat="1" ht="11.1" customHeight="1" outlineLevel="1" x14ac:dyDescent="0.2">
      <c r="A18" s="7" t="s">
        <v>21</v>
      </c>
      <c r="B18" s="7" t="s">
        <v>9</v>
      </c>
      <c r="C18" s="8">
        <v>209.63</v>
      </c>
      <c r="D18" s="8">
        <v>58.677</v>
      </c>
      <c r="E18" s="8">
        <v>96.204999999999998</v>
      </c>
      <c r="F18" s="8">
        <v>166.03700000000001</v>
      </c>
      <c r="G18" s="1">
        <f>VLOOKUP(A:A,[1]TDSheet!$A:$G,7,0)</f>
        <v>1</v>
      </c>
      <c r="H18" s="1">
        <f>VLOOKUP(A:A,[1]TDSheet!$A:$H,8,0)</f>
        <v>60</v>
      </c>
      <c r="I18" s="13">
        <f>VLOOKUP(A:A,[2]TDSheet!$A:$F,6,0)</f>
        <v>101.4</v>
      </c>
      <c r="J18" s="13">
        <f t="shared" si="7"/>
        <v>-5.1950000000000074</v>
      </c>
      <c r="K18" s="13">
        <f>VLOOKUP(A:A,[1]TDSheet!$A:$L,12,0)</f>
        <v>70</v>
      </c>
      <c r="L18" s="13">
        <f>VLOOKUP(A:A,[1]TDSheet!$A:$M,13,0)</f>
        <v>0</v>
      </c>
      <c r="M18" s="13">
        <f>VLOOKUP(A:A,[1]TDSheet!$A:$S,19,0)</f>
        <v>0</v>
      </c>
      <c r="N18" s="13"/>
      <c r="O18" s="13"/>
      <c r="P18" s="13"/>
      <c r="Q18" s="13"/>
      <c r="R18" s="13">
        <f t="shared" si="8"/>
        <v>19.241</v>
      </c>
      <c r="S18" s="15"/>
      <c r="T18" s="16">
        <f t="shared" si="9"/>
        <v>12.267397744399979</v>
      </c>
      <c r="U18" s="13">
        <f t="shared" si="10"/>
        <v>8.6293331947403988</v>
      </c>
      <c r="V18" s="13"/>
      <c r="W18" s="13"/>
      <c r="X18" s="13">
        <f>VLOOKUP(A:A,[1]TDSheet!$A:$X,24,0)</f>
        <v>34.070999999999998</v>
      </c>
      <c r="Y18" s="13">
        <f>VLOOKUP(A:A,[1]TDSheet!$A:$Y,25,0)</f>
        <v>30.113400000000002</v>
      </c>
      <c r="Z18" s="13">
        <f>VLOOKUP(A:A,[3]TDSheet!$A:$D,4,0)</f>
        <v>24.123999999999999</v>
      </c>
      <c r="AA18" s="13" t="str">
        <f>VLOOKUP(A:A,[1]TDSheet!$A:$AA,27,0)</f>
        <v>увел</v>
      </c>
      <c r="AB18" s="13" t="str">
        <f>VLOOKUP(A:A,[1]TDSheet!$A:$AB,28,0)</f>
        <v>скидка</v>
      </c>
      <c r="AC18" s="13">
        <f t="shared" si="11"/>
        <v>0</v>
      </c>
      <c r="AD18" s="13"/>
      <c r="AE18" s="13"/>
    </row>
    <row r="19" spans="1:31" s="1" customFormat="1" ht="11.1" customHeight="1" outlineLevel="1" x14ac:dyDescent="0.2">
      <c r="A19" s="7" t="s">
        <v>22</v>
      </c>
      <c r="B19" s="7" t="s">
        <v>9</v>
      </c>
      <c r="C19" s="8">
        <v>46.185000000000002</v>
      </c>
      <c r="D19" s="8">
        <v>24.140999999999998</v>
      </c>
      <c r="E19" s="8">
        <v>26.07</v>
      </c>
      <c r="F19" s="8">
        <v>44.256</v>
      </c>
      <c r="G19" s="1">
        <f>VLOOKUP(A:A,[1]TDSheet!$A:$G,7,0)</f>
        <v>1</v>
      </c>
      <c r="H19" s="1">
        <f>VLOOKUP(A:A,[1]TDSheet!$A:$H,8,0)</f>
        <v>60</v>
      </c>
      <c r="I19" s="13">
        <f>VLOOKUP(A:A,[2]TDSheet!$A:$F,6,0)</f>
        <v>26</v>
      </c>
      <c r="J19" s="13">
        <f t="shared" si="7"/>
        <v>7.0000000000000284E-2</v>
      </c>
      <c r="K19" s="13">
        <f>VLOOKUP(A:A,[1]TDSheet!$A:$L,12,0)</f>
        <v>20</v>
      </c>
      <c r="L19" s="13">
        <f>VLOOKUP(A:A,[1]TDSheet!$A:$M,13,0)</f>
        <v>0</v>
      </c>
      <c r="M19" s="13">
        <f>VLOOKUP(A:A,[1]TDSheet!$A:$S,19,0)</f>
        <v>0</v>
      </c>
      <c r="N19" s="13"/>
      <c r="O19" s="13"/>
      <c r="P19" s="13"/>
      <c r="Q19" s="13"/>
      <c r="R19" s="13">
        <f t="shared" si="8"/>
        <v>5.2140000000000004</v>
      </c>
      <c r="S19" s="15"/>
      <c r="T19" s="16">
        <f t="shared" si="9"/>
        <v>12.323743766781741</v>
      </c>
      <c r="U19" s="13">
        <f t="shared" si="10"/>
        <v>8.4879171461449943</v>
      </c>
      <c r="V19" s="13"/>
      <c r="W19" s="13"/>
      <c r="X19" s="13">
        <f>VLOOKUP(A:A,[1]TDSheet!$A:$X,24,0)</f>
        <v>8.7766000000000002</v>
      </c>
      <c r="Y19" s="13">
        <f>VLOOKUP(A:A,[1]TDSheet!$A:$Y,25,0)</f>
        <v>8.0017999999999994</v>
      </c>
      <c r="Z19" s="13">
        <f>VLOOKUP(A:A,[3]TDSheet!$A:$D,4,0)</f>
        <v>6.0590000000000002</v>
      </c>
      <c r="AA19" s="13">
        <f>VLOOKUP(A:A,[1]TDSheet!$A:$AA,27,0)</f>
        <v>0</v>
      </c>
      <c r="AB19" s="13">
        <f>VLOOKUP(A:A,[1]TDSheet!$A:$AB,28,0)</f>
        <v>0</v>
      </c>
      <c r="AC19" s="13">
        <f t="shared" si="11"/>
        <v>0</v>
      </c>
      <c r="AD19" s="13"/>
      <c r="AE19" s="13"/>
    </row>
    <row r="20" spans="1:31" s="1" customFormat="1" ht="11.1" customHeight="1" outlineLevel="1" x14ac:dyDescent="0.2">
      <c r="A20" s="7" t="s">
        <v>23</v>
      </c>
      <c r="B20" s="7" t="s">
        <v>9</v>
      </c>
      <c r="C20" s="8">
        <v>343.31</v>
      </c>
      <c r="D20" s="8">
        <v>337.43299999999999</v>
      </c>
      <c r="E20" s="8">
        <v>355.73700000000002</v>
      </c>
      <c r="F20" s="8">
        <v>267.63799999999998</v>
      </c>
      <c r="G20" s="1">
        <f>VLOOKUP(A:A,[1]TDSheet!$A:$G,7,0)</f>
        <v>1</v>
      </c>
      <c r="H20" s="1">
        <f>VLOOKUP(A:A,[1]TDSheet!$A:$H,8,0)</f>
        <v>45</v>
      </c>
      <c r="I20" s="13">
        <f>VLOOKUP(A:A,[2]TDSheet!$A:$F,6,0)</f>
        <v>355.32</v>
      </c>
      <c r="J20" s="13">
        <f t="shared" si="7"/>
        <v>0.41700000000003001</v>
      </c>
      <c r="K20" s="13">
        <f>VLOOKUP(A:A,[1]TDSheet!$A:$L,12,0)</f>
        <v>220</v>
      </c>
      <c r="L20" s="13">
        <f>VLOOKUP(A:A,[1]TDSheet!$A:$M,13,0)</f>
        <v>0</v>
      </c>
      <c r="M20" s="13">
        <f>VLOOKUP(A:A,[1]TDSheet!$A:$S,19,0)</f>
        <v>150</v>
      </c>
      <c r="N20" s="13"/>
      <c r="O20" s="13"/>
      <c r="P20" s="13"/>
      <c r="Q20" s="13"/>
      <c r="R20" s="13">
        <f t="shared" si="8"/>
        <v>71.147400000000005</v>
      </c>
      <c r="S20" s="15">
        <v>70</v>
      </c>
      <c r="T20" s="16">
        <f t="shared" si="9"/>
        <v>9.9460837641291153</v>
      </c>
      <c r="U20" s="13">
        <f t="shared" si="10"/>
        <v>3.761739712203116</v>
      </c>
      <c r="V20" s="13"/>
      <c r="W20" s="13"/>
      <c r="X20" s="13">
        <f>VLOOKUP(A:A,[1]TDSheet!$A:$X,24,0)</f>
        <v>63.559000000000005</v>
      </c>
      <c r="Y20" s="13">
        <f>VLOOKUP(A:A,[1]TDSheet!$A:$Y,25,0)</f>
        <v>69.322400000000002</v>
      </c>
      <c r="Z20" s="13">
        <f>VLOOKUP(A:A,[3]TDSheet!$A:$D,4,0)</f>
        <v>33.052</v>
      </c>
      <c r="AA20" s="13" t="str">
        <f>VLOOKUP(A:A,[1]TDSheet!$A:$AA,27,0)</f>
        <v>акция</v>
      </c>
      <c r="AB20" s="13" t="str">
        <f>VLOOKUP(A:A,[1]TDSheet!$A:$AB,28,0)</f>
        <v>скидка</v>
      </c>
      <c r="AC20" s="13">
        <f t="shared" si="11"/>
        <v>70</v>
      </c>
      <c r="AD20" s="13"/>
      <c r="AE20" s="13"/>
    </row>
    <row r="21" spans="1:31" s="1" customFormat="1" ht="11.1" customHeight="1" outlineLevel="1" x14ac:dyDescent="0.2">
      <c r="A21" s="7" t="s">
        <v>24</v>
      </c>
      <c r="B21" s="7" t="s">
        <v>8</v>
      </c>
      <c r="C21" s="8">
        <v>1069</v>
      </c>
      <c r="D21" s="8">
        <v>1152</v>
      </c>
      <c r="E21" s="8">
        <v>585</v>
      </c>
      <c r="F21" s="8">
        <v>1201</v>
      </c>
      <c r="G21" s="1">
        <f>VLOOKUP(A:A,[1]TDSheet!$A:$G,7,0)</f>
        <v>0.25</v>
      </c>
      <c r="H21" s="1">
        <f>VLOOKUP(A:A,[1]TDSheet!$A:$H,8,0)</f>
        <v>120</v>
      </c>
      <c r="I21" s="13">
        <f>VLOOKUP(A:A,[2]TDSheet!$A:$F,6,0)</f>
        <v>601</v>
      </c>
      <c r="J21" s="13">
        <f t="shared" si="7"/>
        <v>-16</v>
      </c>
      <c r="K21" s="13">
        <f>VLOOKUP(A:A,[1]TDSheet!$A:$L,12,0)</f>
        <v>1000</v>
      </c>
      <c r="L21" s="13">
        <f>VLOOKUP(A:A,[1]TDSheet!$A:$M,13,0)</f>
        <v>0</v>
      </c>
      <c r="M21" s="13">
        <f>VLOOKUP(A:A,[1]TDSheet!$A:$S,19,0)</f>
        <v>0</v>
      </c>
      <c r="N21" s="13"/>
      <c r="O21" s="13"/>
      <c r="P21" s="13"/>
      <c r="Q21" s="13"/>
      <c r="R21" s="13">
        <f t="shared" si="8"/>
        <v>117</v>
      </c>
      <c r="S21" s="15">
        <v>400</v>
      </c>
      <c r="T21" s="16">
        <f t="shared" si="9"/>
        <v>22.23076923076923</v>
      </c>
      <c r="U21" s="13">
        <f t="shared" si="10"/>
        <v>10.264957264957266</v>
      </c>
      <c r="V21" s="13"/>
      <c r="W21" s="13"/>
      <c r="X21" s="13">
        <f>VLOOKUP(A:A,[1]TDSheet!$A:$X,24,0)</f>
        <v>151.80000000000001</v>
      </c>
      <c r="Y21" s="13">
        <f>VLOOKUP(A:A,[1]TDSheet!$A:$Y,25,0)</f>
        <v>141</v>
      </c>
      <c r="Z21" s="13">
        <f>VLOOKUP(A:A,[3]TDSheet!$A:$D,4,0)</f>
        <v>85</v>
      </c>
      <c r="AA21" s="13">
        <f>VLOOKUP(A:A,[1]TDSheet!$A:$AA,27,0)</f>
        <v>0</v>
      </c>
      <c r="AB21" s="13" t="str">
        <f>VLOOKUP(A:A,[1]TDSheet!$A:$AB,28,0)</f>
        <v>скидка</v>
      </c>
      <c r="AC21" s="13">
        <f t="shared" si="11"/>
        <v>100</v>
      </c>
      <c r="AD21" s="13"/>
      <c r="AE21" s="13"/>
    </row>
    <row r="22" spans="1:31" s="1" customFormat="1" ht="11.1" customHeight="1" outlineLevel="1" x14ac:dyDescent="0.2">
      <c r="A22" s="7" t="s">
        <v>25</v>
      </c>
      <c r="B22" s="7" t="s">
        <v>9</v>
      </c>
      <c r="C22" s="8">
        <v>799.04700000000003</v>
      </c>
      <c r="D22" s="8">
        <v>527.221</v>
      </c>
      <c r="E22" s="8">
        <v>759.17700000000002</v>
      </c>
      <c r="F22" s="8">
        <v>539.89700000000005</v>
      </c>
      <c r="G22" s="1">
        <f>VLOOKUP(A:A,[1]TDSheet!$A:$G,7,0)</f>
        <v>1</v>
      </c>
      <c r="H22" s="1">
        <f>VLOOKUP(A:A,[1]TDSheet!$A:$H,8,0)</f>
        <v>45</v>
      </c>
      <c r="I22" s="13">
        <f>VLOOKUP(A:A,[2]TDSheet!$A:$F,6,0)</f>
        <v>763</v>
      </c>
      <c r="J22" s="13">
        <f t="shared" si="7"/>
        <v>-3.8229999999999791</v>
      </c>
      <c r="K22" s="13">
        <f>VLOOKUP(A:A,[1]TDSheet!$A:$L,12,0)</f>
        <v>350</v>
      </c>
      <c r="L22" s="13">
        <f>VLOOKUP(A:A,[1]TDSheet!$A:$M,13,0)</f>
        <v>100</v>
      </c>
      <c r="M22" s="13">
        <f>VLOOKUP(A:A,[1]TDSheet!$A:$S,19,0)</f>
        <v>220</v>
      </c>
      <c r="N22" s="13"/>
      <c r="O22" s="13"/>
      <c r="P22" s="13"/>
      <c r="Q22" s="13"/>
      <c r="R22" s="13">
        <f t="shared" si="8"/>
        <v>151.83539999999999</v>
      </c>
      <c r="S22" s="15">
        <v>300</v>
      </c>
      <c r="T22" s="16">
        <f t="shared" si="9"/>
        <v>9.9443015265214836</v>
      </c>
      <c r="U22" s="13">
        <f t="shared" si="10"/>
        <v>3.5558045093568436</v>
      </c>
      <c r="V22" s="13"/>
      <c r="W22" s="13"/>
      <c r="X22" s="13">
        <f>VLOOKUP(A:A,[1]TDSheet!$A:$X,24,0)</f>
        <v>145.3724</v>
      </c>
      <c r="Y22" s="13">
        <f>VLOOKUP(A:A,[1]TDSheet!$A:$Y,25,0)</f>
        <v>142.12280000000001</v>
      </c>
      <c r="Z22" s="13">
        <f>VLOOKUP(A:A,[3]TDSheet!$A:$D,4,0)</f>
        <v>81.866</v>
      </c>
      <c r="AA22" s="13" t="str">
        <f>VLOOKUP(A:A,[1]TDSheet!$A:$AA,27,0)</f>
        <v>акция</v>
      </c>
      <c r="AB22" s="13" t="str">
        <f>VLOOKUP(A:A,[1]TDSheet!$A:$AB,28,0)</f>
        <v>скидка</v>
      </c>
      <c r="AC22" s="13">
        <f t="shared" si="11"/>
        <v>300</v>
      </c>
      <c r="AD22" s="13"/>
      <c r="AE22" s="13"/>
    </row>
    <row r="23" spans="1:31" s="1" customFormat="1" ht="11.1" customHeight="1" outlineLevel="1" x14ac:dyDescent="0.2">
      <c r="A23" s="7" t="s">
        <v>26</v>
      </c>
      <c r="B23" s="7" t="s">
        <v>8</v>
      </c>
      <c r="C23" s="8">
        <v>1345</v>
      </c>
      <c r="D23" s="8">
        <v>1241</v>
      </c>
      <c r="E23" s="8">
        <v>1349</v>
      </c>
      <c r="F23" s="8">
        <v>1214</v>
      </c>
      <c r="G23" s="1">
        <f>VLOOKUP(A:A,[1]TDSheet!$A:$G,7,0)</f>
        <v>0.12</v>
      </c>
      <c r="H23" s="1">
        <f>VLOOKUP(A:A,[1]TDSheet!$A:$H,8,0)</f>
        <v>60</v>
      </c>
      <c r="I23" s="13">
        <f>VLOOKUP(A:A,[2]TDSheet!$A:$F,6,0)</f>
        <v>1359</v>
      </c>
      <c r="J23" s="13">
        <f t="shared" si="7"/>
        <v>-10</v>
      </c>
      <c r="K23" s="13">
        <f>VLOOKUP(A:A,[1]TDSheet!$A:$L,12,0)</f>
        <v>800</v>
      </c>
      <c r="L23" s="13">
        <f>VLOOKUP(A:A,[1]TDSheet!$A:$M,13,0)</f>
        <v>0</v>
      </c>
      <c r="M23" s="13">
        <f>VLOOKUP(A:A,[1]TDSheet!$A:$S,19,0)</f>
        <v>200</v>
      </c>
      <c r="N23" s="13"/>
      <c r="O23" s="13"/>
      <c r="P23" s="13"/>
      <c r="Q23" s="13"/>
      <c r="R23" s="13">
        <f t="shared" si="8"/>
        <v>269.8</v>
      </c>
      <c r="S23" s="15"/>
      <c r="T23" s="16">
        <f t="shared" si="9"/>
        <v>8.2060785767234989</v>
      </c>
      <c r="U23" s="13">
        <f t="shared" si="10"/>
        <v>4.4996293550778352</v>
      </c>
      <c r="V23" s="13"/>
      <c r="W23" s="13"/>
      <c r="X23" s="13">
        <f>VLOOKUP(A:A,[1]TDSheet!$A:$X,24,0)</f>
        <v>312.2</v>
      </c>
      <c r="Y23" s="13">
        <f>VLOOKUP(A:A,[1]TDSheet!$A:$Y,25,0)</f>
        <v>312.60000000000002</v>
      </c>
      <c r="Z23" s="13">
        <f>VLOOKUP(A:A,[3]TDSheet!$A:$D,4,0)</f>
        <v>77</v>
      </c>
      <c r="AA23" s="13" t="str">
        <f>VLOOKUP(A:A,[1]TDSheet!$A:$AA,27,0)</f>
        <v>яб ак ян</v>
      </c>
      <c r="AB23" s="13" t="str">
        <f>VLOOKUP(A:A,[1]TDSheet!$A:$AB,28,0)</f>
        <v>скидка</v>
      </c>
      <c r="AC23" s="13">
        <f t="shared" si="11"/>
        <v>0</v>
      </c>
      <c r="AD23" s="13"/>
      <c r="AE23" s="13"/>
    </row>
    <row r="24" spans="1:31" s="1" customFormat="1" ht="11.1" customHeight="1" outlineLevel="1" x14ac:dyDescent="0.2">
      <c r="A24" s="7" t="s">
        <v>27</v>
      </c>
      <c r="B24" s="7" t="s">
        <v>8</v>
      </c>
      <c r="C24" s="8">
        <v>1041</v>
      </c>
      <c r="D24" s="8">
        <v>802</v>
      </c>
      <c r="E24" s="8">
        <v>631</v>
      </c>
      <c r="F24" s="8">
        <v>1143</v>
      </c>
      <c r="G24" s="1">
        <f>VLOOKUP(A:A,[1]TDSheet!$A:$G,7,0)</f>
        <v>0.25</v>
      </c>
      <c r="H24" s="1">
        <f>VLOOKUP(A:A,[1]TDSheet!$A:$H,8,0)</f>
        <v>120</v>
      </c>
      <c r="I24" s="13">
        <f>VLOOKUP(A:A,[2]TDSheet!$A:$F,6,0)</f>
        <v>671</v>
      </c>
      <c r="J24" s="13">
        <f t="shared" si="7"/>
        <v>-40</v>
      </c>
      <c r="K24" s="13">
        <f>VLOOKUP(A:A,[1]TDSheet!$A:$L,12,0)</f>
        <v>1000</v>
      </c>
      <c r="L24" s="13">
        <f>VLOOKUP(A:A,[1]TDSheet!$A:$M,13,0)</f>
        <v>0</v>
      </c>
      <c r="M24" s="13">
        <f>VLOOKUP(A:A,[1]TDSheet!$A:$S,19,0)</f>
        <v>0</v>
      </c>
      <c r="N24" s="13"/>
      <c r="O24" s="13"/>
      <c r="P24" s="13"/>
      <c r="Q24" s="13"/>
      <c r="R24" s="13">
        <f t="shared" si="8"/>
        <v>126.2</v>
      </c>
      <c r="S24" s="15">
        <v>800</v>
      </c>
      <c r="T24" s="16">
        <f t="shared" si="9"/>
        <v>23.320126782884309</v>
      </c>
      <c r="U24" s="13">
        <f t="shared" si="10"/>
        <v>9.0570522979397783</v>
      </c>
      <c r="V24" s="13"/>
      <c r="W24" s="13"/>
      <c r="X24" s="13">
        <f>VLOOKUP(A:A,[1]TDSheet!$A:$X,24,0)</f>
        <v>123.4</v>
      </c>
      <c r="Y24" s="13">
        <f>VLOOKUP(A:A,[1]TDSheet!$A:$Y,25,0)</f>
        <v>142</v>
      </c>
      <c r="Z24" s="13">
        <f>VLOOKUP(A:A,[3]TDSheet!$A:$D,4,0)</f>
        <v>103</v>
      </c>
      <c r="AA24" s="13">
        <f>VLOOKUP(A:A,[1]TDSheet!$A:$AA,27,0)</f>
        <v>0</v>
      </c>
      <c r="AB24" s="13" t="str">
        <f>VLOOKUP(A:A,[1]TDSheet!$A:$AB,28,0)</f>
        <v>м1000</v>
      </c>
      <c r="AC24" s="13">
        <f t="shared" si="11"/>
        <v>200</v>
      </c>
      <c r="AD24" s="13"/>
      <c r="AE24" s="13"/>
    </row>
    <row r="25" spans="1:31" s="1" customFormat="1" ht="11.1" customHeight="1" outlineLevel="1" x14ac:dyDescent="0.2">
      <c r="A25" s="7" t="s">
        <v>28</v>
      </c>
      <c r="B25" s="7" t="s">
        <v>9</v>
      </c>
      <c r="C25" s="8">
        <v>91.89</v>
      </c>
      <c r="D25" s="8">
        <v>160.672</v>
      </c>
      <c r="E25" s="8">
        <v>43.363999999999997</v>
      </c>
      <c r="F25" s="8">
        <v>203.464</v>
      </c>
      <c r="G25" s="1">
        <f>VLOOKUP(A:A,[1]TDSheet!$A:$G,7,0)</f>
        <v>1</v>
      </c>
      <c r="H25" s="1">
        <f>VLOOKUP(A:A,[1]TDSheet!$A:$H,8,0)</f>
        <v>120</v>
      </c>
      <c r="I25" s="13">
        <f>VLOOKUP(A:A,[2]TDSheet!$A:$F,6,0)</f>
        <v>48.2</v>
      </c>
      <c r="J25" s="13">
        <f t="shared" si="7"/>
        <v>-4.8360000000000056</v>
      </c>
      <c r="K25" s="13">
        <f>VLOOKUP(A:A,[1]TDSheet!$A:$L,12,0)</f>
        <v>120</v>
      </c>
      <c r="L25" s="13">
        <f>VLOOKUP(A:A,[1]TDSheet!$A:$M,13,0)</f>
        <v>0</v>
      </c>
      <c r="M25" s="13">
        <f>VLOOKUP(A:A,[1]TDSheet!$A:$S,19,0)</f>
        <v>0</v>
      </c>
      <c r="N25" s="13"/>
      <c r="O25" s="13"/>
      <c r="P25" s="13"/>
      <c r="Q25" s="13"/>
      <c r="R25" s="13">
        <f t="shared" si="8"/>
        <v>8.6727999999999987</v>
      </c>
      <c r="S25" s="15"/>
      <c r="T25" s="16">
        <f t="shared" si="9"/>
        <v>37.296374873166684</v>
      </c>
      <c r="U25" s="13">
        <f t="shared" si="10"/>
        <v>23.460012913937831</v>
      </c>
      <c r="V25" s="13"/>
      <c r="W25" s="13"/>
      <c r="X25" s="13">
        <f>VLOOKUP(A:A,[1]TDSheet!$A:$X,24,0)</f>
        <v>18.372</v>
      </c>
      <c r="Y25" s="13">
        <f>VLOOKUP(A:A,[1]TDSheet!$A:$Y,25,0)</f>
        <v>18.7136</v>
      </c>
      <c r="Z25" s="13">
        <f>VLOOKUP(A:A,[3]TDSheet!$A:$D,4,0)</f>
        <v>4.0620000000000003</v>
      </c>
      <c r="AA25" s="13" t="str">
        <f>VLOOKUP(A:A,[1]TDSheet!$A:$AA,27,0)</f>
        <v>увел</v>
      </c>
      <c r="AB25" s="13" t="str">
        <f>VLOOKUP(A:A,[1]TDSheet!$A:$AB,28,0)</f>
        <v>м190</v>
      </c>
      <c r="AC25" s="13">
        <f t="shared" si="11"/>
        <v>0</v>
      </c>
      <c r="AD25" s="13"/>
      <c r="AE25" s="13"/>
    </row>
    <row r="26" spans="1:31" s="1" customFormat="1" ht="11.1" customHeight="1" outlineLevel="1" x14ac:dyDescent="0.2">
      <c r="A26" s="7" t="s">
        <v>29</v>
      </c>
      <c r="B26" s="7" t="s">
        <v>9</v>
      </c>
      <c r="C26" s="8">
        <v>36.494999999999997</v>
      </c>
      <c r="D26" s="8">
        <v>158.27799999999999</v>
      </c>
      <c r="E26" s="8">
        <v>56.933</v>
      </c>
      <c r="F26" s="8">
        <v>135.83099999999999</v>
      </c>
      <c r="G26" s="1">
        <f>VLOOKUP(A:A,[1]TDSheet!$A:$G,7,0)</f>
        <v>1</v>
      </c>
      <c r="H26" s="1">
        <f>VLOOKUP(A:A,[1]TDSheet!$A:$H,8,0)</f>
        <v>45</v>
      </c>
      <c r="I26" s="13">
        <f>VLOOKUP(A:A,[2]TDSheet!$A:$F,6,0)</f>
        <v>75</v>
      </c>
      <c r="J26" s="13">
        <f t="shared" si="7"/>
        <v>-18.067</v>
      </c>
      <c r="K26" s="13">
        <f>VLOOKUP(A:A,[1]TDSheet!$A:$L,12,0)</f>
        <v>70</v>
      </c>
      <c r="L26" s="13">
        <f>VLOOKUP(A:A,[1]TDSheet!$A:$M,13,0)</f>
        <v>0</v>
      </c>
      <c r="M26" s="13">
        <f>VLOOKUP(A:A,[1]TDSheet!$A:$S,19,0)</f>
        <v>0</v>
      </c>
      <c r="N26" s="13"/>
      <c r="O26" s="13"/>
      <c r="P26" s="13"/>
      <c r="Q26" s="13"/>
      <c r="R26" s="13">
        <f t="shared" si="8"/>
        <v>11.3866</v>
      </c>
      <c r="S26" s="15"/>
      <c r="T26" s="16">
        <f t="shared" si="9"/>
        <v>18.076598809126516</v>
      </c>
      <c r="U26" s="13">
        <f t="shared" si="10"/>
        <v>11.929021832680519</v>
      </c>
      <c r="V26" s="13"/>
      <c r="W26" s="13"/>
      <c r="X26" s="13">
        <f>VLOOKUP(A:A,[1]TDSheet!$A:$X,24,0)</f>
        <v>8.6112000000000002</v>
      </c>
      <c r="Y26" s="13">
        <f>VLOOKUP(A:A,[1]TDSheet!$A:$Y,25,0)</f>
        <v>23.704599999999999</v>
      </c>
      <c r="Z26" s="13">
        <f>VLOOKUP(A:A,[3]TDSheet!$A:$D,4,0)</f>
        <v>14.147</v>
      </c>
      <c r="AA26" s="21" t="str">
        <f>VLOOKUP(A:A,[1]TDSheet!$A:$AA,27,0)</f>
        <v>увел</v>
      </c>
      <c r="AB26" s="13" t="e">
        <f>VLOOKUP(A:A,[1]TDSheet!$A:$AB,28,0)</f>
        <v>#N/A</v>
      </c>
      <c r="AC26" s="13">
        <f t="shared" si="11"/>
        <v>0</v>
      </c>
      <c r="AD26" s="13"/>
      <c r="AE26" s="13"/>
    </row>
    <row r="27" spans="1:31" s="1" customFormat="1" ht="11.1" customHeight="1" outlineLevel="1" x14ac:dyDescent="0.2">
      <c r="A27" s="7" t="s">
        <v>30</v>
      </c>
      <c r="B27" s="7" t="s">
        <v>9</v>
      </c>
      <c r="C27" s="8">
        <v>593.70000000000005</v>
      </c>
      <c r="D27" s="8">
        <v>320.98399999999998</v>
      </c>
      <c r="E27" s="8">
        <v>378.21300000000002</v>
      </c>
      <c r="F27" s="8">
        <v>522.85799999999995</v>
      </c>
      <c r="G27" s="1">
        <f>VLOOKUP(A:A,[1]TDSheet!$A:$G,7,0)</f>
        <v>1</v>
      </c>
      <c r="H27" s="1">
        <f>VLOOKUP(A:A,[1]TDSheet!$A:$H,8,0)</f>
        <v>60</v>
      </c>
      <c r="I27" s="13">
        <f>VLOOKUP(A:A,[2]TDSheet!$A:$F,6,0)</f>
        <v>382</v>
      </c>
      <c r="J27" s="13">
        <f t="shared" si="7"/>
        <v>-3.7869999999999777</v>
      </c>
      <c r="K27" s="13">
        <f>VLOOKUP(A:A,[1]TDSheet!$A:$L,12,0)</f>
        <v>300</v>
      </c>
      <c r="L27" s="13">
        <f>VLOOKUP(A:A,[1]TDSheet!$A:$M,13,0)</f>
        <v>0</v>
      </c>
      <c r="M27" s="13">
        <f>VLOOKUP(A:A,[1]TDSheet!$A:$S,19,0)</f>
        <v>150</v>
      </c>
      <c r="N27" s="13"/>
      <c r="O27" s="13"/>
      <c r="P27" s="13"/>
      <c r="Q27" s="13"/>
      <c r="R27" s="13">
        <f t="shared" si="8"/>
        <v>75.642600000000002</v>
      </c>
      <c r="S27" s="15"/>
      <c r="T27" s="16">
        <f t="shared" si="9"/>
        <v>12.861244854090154</v>
      </c>
      <c r="U27" s="13">
        <f t="shared" si="10"/>
        <v>6.9122161321794851</v>
      </c>
      <c r="V27" s="13"/>
      <c r="W27" s="13"/>
      <c r="X27" s="13">
        <f>VLOOKUP(A:A,[1]TDSheet!$A:$X,24,0)</f>
        <v>98.188000000000002</v>
      </c>
      <c r="Y27" s="13">
        <f>VLOOKUP(A:A,[1]TDSheet!$A:$Y,25,0)</f>
        <v>89.31219999999999</v>
      </c>
      <c r="Z27" s="13">
        <f>VLOOKUP(A:A,[3]TDSheet!$A:$D,4,0)</f>
        <v>65.355999999999995</v>
      </c>
      <c r="AA27" s="13" t="str">
        <f>VLOOKUP(A:A,[1]TDSheet!$A:$AA,27,0)</f>
        <v>акция</v>
      </c>
      <c r="AB27" s="13" t="str">
        <f>VLOOKUP(A:A,[1]TDSheet!$A:$AB,28,0)</f>
        <v>скидка</v>
      </c>
      <c r="AC27" s="13">
        <f t="shared" si="11"/>
        <v>0</v>
      </c>
      <c r="AD27" s="13"/>
      <c r="AE27" s="13"/>
    </row>
    <row r="28" spans="1:31" s="1" customFormat="1" ht="11.1" customHeight="1" outlineLevel="1" x14ac:dyDescent="0.2">
      <c r="A28" s="7" t="s">
        <v>31</v>
      </c>
      <c r="B28" s="7" t="s">
        <v>8</v>
      </c>
      <c r="C28" s="8">
        <v>625</v>
      </c>
      <c r="D28" s="8">
        <v>519</v>
      </c>
      <c r="E28" s="8">
        <v>555</v>
      </c>
      <c r="F28" s="8">
        <v>365</v>
      </c>
      <c r="G28" s="1">
        <f>VLOOKUP(A:A,[1]TDSheet!$A:$G,7,0)</f>
        <v>0.22</v>
      </c>
      <c r="H28" s="1">
        <f>VLOOKUP(A:A,[1]TDSheet!$A:$H,8,0)</f>
        <v>120</v>
      </c>
      <c r="I28" s="13">
        <f>VLOOKUP(A:A,[2]TDSheet!$A:$F,6,0)</f>
        <v>562</v>
      </c>
      <c r="J28" s="13">
        <f t="shared" si="7"/>
        <v>-7</v>
      </c>
      <c r="K28" s="13">
        <f>VLOOKUP(A:A,[1]TDSheet!$A:$L,12,0)</f>
        <v>400</v>
      </c>
      <c r="L28" s="13">
        <f>VLOOKUP(A:A,[1]TDSheet!$A:$M,13,0)</f>
        <v>0</v>
      </c>
      <c r="M28" s="13">
        <f>VLOOKUP(A:A,[1]TDSheet!$A:$S,19,0)</f>
        <v>200</v>
      </c>
      <c r="N28" s="13"/>
      <c r="O28" s="13"/>
      <c r="P28" s="13"/>
      <c r="Q28" s="13"/>
      <c r="R28" s="13">
        <f t="shared" si="8"/>
        <v>111</v>
      </c>
      <c r="S28" s="15">
        <v>200</v>
      </c>
      <c r="T28" s="16">
        <f t="shared" si="9"/>
        <v>10.495495495495495</v>
      </c>
      <c r="U28" s="13">
        <f t="shared" si="10"/>
        <v>3.2882882882882885</v>
      </c>
      <c r="V28" s="13"/>
      <c r="W28" s="13"/>
      <c r="X28" s="13">
        <f>VLOOKUP(A:A,[1]TDSheet!$A:$X,24,0)</f>
        <v>123.4</v>
      </c>
      <c r="Y28" s="13">
        <f>VLOOKUP(A:A,[1]TDSheet!$A:$Y,25,0)</f>
        <v>113.4</v>
      </c>
      <c r="Z28" s="13">
        <f>VLOOKUP(A:A,[3]TDSheet!$A:$D,4,0)</f>
        <v>94</v>
      </c>
      <c r="AA28" s="13" t="str">
        <f>VLOOKUP(A:A,[1]TDSheet!$A:$AA,27,0)</f>
        <v>яб ак ян</v>
      </c>
      <c r="AB28" s="13" t="e">
        <f>VLOOKUP(A:A,[1]TDSheet!$A:$AB,28,0)</f>
        <v>#N/A</v>
      </c>
      <c r="AC28" s="13">
        <f t="shared" si="11"/>
        <v>44</v>
      </c>
      <c r="AD28" s="13"/>
      <c r="AE28" s="13"/>
    </row>
    <row r="29" spans="1:31" s="1" customFormat="1" ht="11.1" customHeight="1" outlineLevel="1" x14ac:dyDescent="0.2">
      <c r="A29" s="7" t="s">
        <v>32</v>
      </c>
      <c r="B29" s="7" t="s">
        <v>9</v>
      </c>
      <c r="C29" s="8">
        <v>411.447</v>
      </c>
      <c r="D29" s="8">
        <v>166.672</v>
      </c>
      <c r="E29" s="20">
        <v>363</v>
      </c>
      <c r="F29" s="20">
        <v>306</v>
      </c>
      <c r="G29" s="1">
        <f>VLOOKUP(A:A,[1]TDSheet!$A:$G,7,0)</f>
        <v>1</v>
      </c>
      <c r="H29" s="1">
        <f>VLOOKUP(A:A,[1]TDSheet!$A:$H,8,0)</f>
        <v>45</v>
      </c>
      <c r="I29" s="13">
        <f>VLOOKUP(A:A,[2]TDSheet!$A:$F,6,0)</f>
        <v>84.9</v>
      </c>
      <c r="J29" s="13">
        <f t="shared" si="7"/>
        <v>278.10000000000002</v>
      </c>
      <c r="K29" s="13">
        <f>VLOOKUP(A:A,[1]TDSheet!$A:$L,12,0)</f>
        <v>70</v>
      </c>
      <c r="L29" s="13">
        <f>VLOOKUP(A:A,[1]TDSheet!$A:$M,13,0)</f>
        <v>0</v>
      </c>
      <c r="M29" s="13">
        <f>VLOOKUP(A:A,[1]TDSheet!$A:$S,19,0)</f>
        <v>120</v>
      </c>
      <c r="N29" s="13"/>
      <c r="O29" s="13"/>
      <c r="P29" s="13"/>
      <c r="Q29" s="13"/>
      <c r="R29" s="13">
        <f t="shared" si="8"/>
        <v>72.599999999999994</v>
      </c>
      <c r="S29" s="15"/>
      <c r="T29" s="16">
        <f t="shared" si="9"/>
        <v>6.8319559228650144</v>
      </c>
      <c r="U29" s="13">
        <f t="shared" si="10"/>
        <v>4.2148760330578519</v>
      </c>
      <c r="V29" s="13"/>
      <c r="W29" s="13"/>
      <c r="X29" s="13">
        <f>VLOOKUP(A:A,[1]TDSheet!$A:$X,24,0)</f>
        <v>72</v>
      </c>
      <c r="Y29" s="13">
        <f>VLOOKUP(A:A,[1]TDSheet!$A:$Y,25,0)</f>
        <v>64.599999999999994</v>
      </c>
      <c r="Z29" s="13">
        <f>VLOOKUP(A:A,[3]TDSheet!$A:$D,4,0)</f>
        <v>13.336</v>
      </c>
      <c r="AA29" s="13" t="str">
        <f>VLOOKUP(A:A,[1]TDSheet!$A:$AA,27,0)</f>
        <v>пл100</v>
      </c>
      <c r="AB29" s="13" t="e">
        <f>VLOOKUP(A:A,[1]TDSheet!$A:$AB,28,0)</f>
        <v>#N/A</v>
      </c>
      <c r="AC29" s="13">
        <f t="shared" si="11"/>
        <v>0</v>
      </c>
      <c r="AD29" s="13"/>
      <c r="AE29" s="13"/>
    </row>
    <row r="30" spans="1:31" s="1" customFormat="1" ht="11.1" customHeight="1" outlineLevel="1" x14ac:dyDescent="0.2">
      <c r="A30" s="7" t="s">
        <v>33</v>
      </c>
      <c r="B30" s="7" t="s">
        <v>9</v>
      </c>
      <c r="C30" s="8">
        <v>303.47399999999999</v>
      </c>
      <c r="D30" s="8">
        <v>117.036</v>
      </c>
      <c r="E30" s="8">
        <v>256.38900000000001</v>
      </c>
      <c r="F30" s="8">
        <v>158.108</v>
      </c>
      <c r="G30" s="1">
        <f>VLOOKUP(A:A,[1]TDSheet!$A:$G,7,0)</f>
        <v>1</v>
      </c>
      <c r="H30" s="1">
        <f>VLOOKUP(A:A,[1]TDSheet!$A:$H,8,0)</f>
        <v>45</v>
      </c>
      <c r="I30" s="13">
        <f>VLOOKUP(A:A,[2]TDSheet!$A:$F,6,0)</f>
        <v>256.3</v>
      </c>
      <c r="J30" s="13">
        <f t="shared" si="7"/>
        <v>8.8999999999998636E-2</v>
      </c>
      <c r="K30" s="13">
        <f>VLOOKUP(A:A,[1]TDSheet!$A:$L,12,0)</f>
        <v>170</v>
      </c>
      <c r="L30" s="13">
        <f>VLOOKUP(A:A,[1]TDSheet!$A:$M,13,0)</f>
        <v>0</v>
      </c>
      <c r="M30" s="13">
        <f>VLOOKUP(A:A,[1]TDSheet!$A:$S,19,0)</f>
        <v>80</v>
      </c>
      <c r="N30" s="13"/>
      <c r="O30" s="13"/>
      <c r="P30" s="13"/>
      <c r="Q30" s="13"/>
      <c r="R30" s="13">
        <f t="shared" si="8"/>
        <v>51.277799999999999</v>
      </c>
      <c r="S30" s="15">
        <v>50</v>
      </c>
      <c r="T30" s="16">
        <f t="shared" si="9"/>
        <v>8.9338466158844572</v>
      </c>
      <c r="U30" s="13">
        <f t="shared" si="10"/>
        <v>3.0833616106775255</v>
      </c>
      <c r="V30" s="13"/>
      <c r="W30" s="13"/>
      <c r="X30" s="13">
        <f>VLOOKUP(A:A,[1]TDSheet!$A:$X,24,0)</f>
        <v>50.067599999999999</v>
      </c>
      <c r="Y30" s="13">
        <f>VLOOKUP(A:A,[1]TDSheet!$A:$Y,25,0)</f>
        <v>49.5822</v>
      </c>
      <c r="Z30" s="13">
        <f>VLOOKUP(A:A,[3]TDSheet!$A:$D,4,0)</f>
        <v>13.282999999999999</v>
      </c>
      <c r="AA30" s="13" t="str">
        <f>VLOOKUP(A:A,[1]TDSheet!$A:$AA,27,0)</f>
        <v>зв50</v>
      </c>
      <c r="AB30" s="13" t="e">
        <f>VLOOKUP(A:A,[1]TDSheet!$A:$AB,28,0)</f>
        <v>#N/A</v>
      </c>
      <c r="AC30" s="13">
        <f t="shared" si="11"/>
        <v>50</v>
      </c>
      <c r="AD30" s="13"/>
      <c r="AE30" s="13"/>
    </row>
    <row r="31" spans="1:31" s="1" customFormat="1" ht="11.1" customHeight="1" outlineLevel="1" x14ac:dyDescent="0.2">
      <c r="A31" s="7" t="s">
        <v>34</v>
      </c>
      <c r="B31" s="7" t="s">
        <v>8</v>
      </c>
      <c r="C31" s="8">
        <v>1139</v>
      </c>
      <c r="D31" s="8">
        <v>732</v>
      </c>
      <c r="E31" s="8">
        <v>975</v>
      </c>
      <c r="F31" s="8">
        <v>861</v>
      </c>
      <c r="G31" s="1">
        <f>VLOOKUP(A:A,[1]TDSheet!$A:$G,7,0)</f>
        <v>0.4</v>
      </c>
      <c r="H31" s="1">
        <f>VLOOKUP(A:A,[1]TDSheet!$A:$H,8,0)</f>
        <v>45</v>
      </c>
      <c r="I31" s="13">
        <f>VLOOKUP(A:A,[2]TDSheet!$A:$F,6,0)</f>
        <v>989</v>
      </c>
      <c r="J31" s="13">
        <f t="shared" si="7"/>
        <v>-14</v>
      </c>
      <c r="K31" s="13">
        <f>VLOOKUP(A:A,[1]TDSheet!$A:$L,12,0)</f>
        <v>320</v>
      </c>
      <c r="L31" s="13">
        <f>VLOOKUP(A:A,[1]TDSheet!$A:$M,13,0)</f>
        <v>0</v>
      </c>
      <c r="M31" s="13">
        <f>VLOOKUP(A:A,[1]TDSheet!$A:$S,19,0)</f>
        <v>480</v>
      </c>
      <c r="N31" s="13"/>
      <c r="O31" s="13"/>
      <c r="P31" s="13"/>
      <c r="Q31" s="13"/>
      <c r="R31" s="13">
        <f t="shared" si="8"/>
        <v>195</v>
      </c>
      <c r="S31" s="15">
        <v>200</v>
      </c>
      <c r="T31" s="16">
        <f t="shared" si="9"/>
        <v>9.5435897435897434</v>
      </c>
      <c r="U31" s="13">
        <f t="shared" si="10"/>
        <v>4.4153846153846157</v>
      </c>
      <c r="V31" s="13"/>
      <c r="W31" s="13"/>
      <c r="X31" s="13">
        <f>VLOOKUP(A:A,[1]TDSheet!$A:$X,24,0)</f>
        <v>216.2</v>
      </c>
      <c r="Y31" s="13">
        <f>VLOOKUP(A:A,[1]TDSheet!$A:$Y,25,0)</f>
        <v>196</v>
      </c>
      <c r="Z31" s="13">
        <f>VLOOKUP(A:A,[3]TDSheet!$A:$D,4,0)</f>
        <v>96</v>
      </c>
      <c r="AA31" s="13" t="str">
        <f>VLOOKUP(A:A,[1]TDSheet!$A:$AA,27,0)</f>
        <v>увел</v>
      </c>
      <c r="AB31" s="13" t="e">
        <f>VLOOKUP(A:A,[1]TDSheet!$A:$AB,28,0)</f>
        <v>#N/A</v>
      </c>
      <c r="AC31" s="13">
        <f t="shared" si="11"/>
        <v>80</v>
      </c>
      <c r="AD31" s="13"/>
      <c r="AE31" s="13"/>
    </row>
    <row r="32" spans="1:31" s="1" customFormat="1" ht="11.1" customHeight="1" outlineLevel="1" x14ac:dyDescent="0.2">
      <c r="A32" s="7" t="s">
        <v>35</v>
      </c>
      <c r="B32" s="7" t="s">
        <v>9</v>
      </c>
      <c r="C32" s="8">
        <v>2310.09</v>
      </c>
      <c r="D32" s="8">
        <v>720.89599999999996</v>
      </c>
      <c r="E32" s="20">
        <v>1688</v>
      </c>
      <c r="F32" s="20">
        <v>1449</v>
      </c>
      <c r="G32" s="1">
        <f>VLOOKUP(A:A,[1]TDSheet!$A:$G,7,0)</f>
        <v>1</v>
      </c>
      <c r="H32" s="1">
        <f>VLOOKUP(A:A,[1]TDSheet!$A:$H,8,0)</f>
        <v>45</v>
      </c>
      <c r="I32" s="13">
        <f>VLOOKUP(A:A,[2]TDSheet!$A:$F,6,0)</f>
        <v>1593.127</v>
      </c>
      <c r="J32" s="13">
        <f t="shared" si="7"/>
        <v>94.873000000000047</v>
      </c>
      <c r="K32" s="13">
        <f>VLOOKUP(A:A,[1]TDSheet!$A:$L,12,0)</f>
        <v>250</v>
      </c>
      <c r="L32" s="13">
        <f>VLOOKUP(A:A,[1]TDSheet!$A:$M,13,0)</f>
        <v>200</v>
      </c>
      <c r="M32" s="13">
        <f>VLOOKUP(A:A,[1]TDSheet!$A:$S,19,0)</f>
        <v>800</v>
      </c>
      <c r="N32" s="13"/>
      <c r="O32" s="13"/>
      <c r="P32" s="13"/>
      <c r="Q32" s="13"/>
      <c r="R32" s="13">
        <f t="shared" si="8"/>
        <v>337.6</v>
      </c>
      <c r="S32" s="15">
        <v>500</v>
      </c>
      <c r="T32" s="16">
        <f t="shared" si="9"/>
        <v>9.4757109004739331</v>
      </c>
      <c r="U32" s="13">
        <f t="shared" si="10"/>
        <v>4.2920616113744074</v>
      </c>
      <c r="V32" s="13"/>
      <c r="W32" s="13"/>
      <c r="X32" s="13">
        <f>VLOOKUP(A:A,[1]TDSheet!$A:$X,24,0)</f>
        <v>435.6</v>
      </c>
      <c r="Y32" s="13">
        <f>VLOOKUP(A:A,[1]TDSheet!$A:$Y,25,0)</f>
        <v>306</v>
      </c>
      <c r="Z32" s="13">
        <f>VLOOKUP(A:A,[3]TDSheet!$A:$D,4,0)</f>
        <v>234.54300000000001</v>
      </c>
      <c r="AA32" s="13">
        <f>VLOOKUP(A:A,[1]TDSheet!$A:$AA,27,0)</f>
        <v>0</v>
      </c>
      <c r="AB32" s="13" t="e">
        <f>VLOOKUP(A:A,[1]TDSheet!$A:$AB,28,0)</f>
        <v>#N/A</v>
      </c>
      <c r="AC32" s="13">
        <f t="shared" si="11"/>
        <v>500</v>
      </c>
      <c r="AD32" s="13"/>
      <c r="AE32" s="13"/>
    </row>
    <row r="33" spans="1:31" s="1" customFormat="1" ht="11.1" customHeight="1" outlineLevel="1" x14ac:dyDescent="0.2">
      <c r="A33" s="7" t="s">
        <v>36</v>
      </c>
      <c r="B33" s="7" t="s">
        <v>9</v>
      </c>
      <c r="C33" s="8">
        <v>523.41700000000003</v>
      </c>
      <c r="D33" s="8">
        <v>611.65</v>
      </c>
      <c r="E33" s="8">
        <v>461.39499999999998</v>
      </c>
      <c r="F33" s="8">
        <v>665.13099999999997</v>
      </c>
      <c r="G33" s="1">
        <f>VLOOKUP(A:A,[1]TDSheet!$A:$G,7,0)</f>
        <v>1</v>
      </c>
      <c r="H33" s="1">
        <f>VLOOKUP(A:A,[1]TDSheet!$A:$H,8,0)</f>
        <v>45</v>
      </c>
      <c r="I33" s="13">
        <f>VLOOKUP(A:A,[2]TDSheet!$A:$F,6,0)</f>
        <v>443</v>
      </c>
      <c r="J33" s="13">
        <f t="shared" si="7"/>
        <v>18.394999999999982</v>
      </c>
      <c r="K33" s="13">
        <f>VLOOKUP(A:A,[1]TDSheet!$A:$L,12,0)</f>
        <v>150</v>
      </c>
      <c r="L33" s="13">
        <f>VLOOKUP(A:A,[1]TDSheet!$A:$M,13,0)</f>
        <v>0</v>
      </c>
      <c r="M33" s="13">
        <f>VLOOKUP(A:A,[1]TDSheet!$A:$S,19,0)</f>
        <v>0</v>
      </c>
      <c r="N33" s="13"/>
      <c r="O33" s="13"/>
      <c r="P33" s="13"/>
      <c r="Q33" s="13"/>
      <c r="R33" s="13">
        <f t="shared" si="8"/>
        <v>92.278999999999996</v>
      </c>
      <c r="S33" s="15"/>
      <c r="T33" s="16">
        <f t="shared" si="9"/>
        <v>8.8333315272163766</v>
      </c>
      <c r="U33" s="13">
        <f t="shared" si="10"/>
        <v>7.2078262659976806</v>
      </c>
      <c r="V33" s="13"/>
      <c r="W33" s="13"/>
      <c r="X33" s="13">
        <f>VLOOKUP(A:A,[1]TDSheet!$A:$X,24,0)</f>
        <v>115.25640000000001</v>
      </c>
      <c r="Y33" s="13">
        <f>VLOOKUP(A:A,[1]TDSheet!$A:$Y,25,0)</f>
        <v>119.94659999999999</v>
      </c>
      <c r="Z33" s="13">
        <f>VLOOKUP(A:A,[3]TDSheet!$A:$D,4,0)</f>
        <v>130.43299999999999</v>
      </c>
      <c r="AA33" s="13" t="str">
        <f>VLOOKUP(A:A,[1]TDSheet!$A:$AA,27,0)</f>
        <v>костик</v>
      </c>
      <c r="AB33" s="13" t="e">
        <f>VLOOKUP(A:A,[1]TDSheet!$A:$AB,28,0)</f>
        <v>#N/A</v>
      </c>
      <c r="AC33" s="13">
        <f t="shared" si="11"/>
        <v>0</v>
      </c>
      <c r="AD33" s="13"/>
      <c r="AE33" s="13"/>
    </row>
    <row r="34" spans="1:31" s="1" customFormat="1" ht="11.1" customHeight="1" outlineLevel="1" x14ac:dyDescent="0.2">
      <c r="A34" s="7" t="s">
        <v>91</v>
      </c>
      <c r="B34" s="7" t="s">
        <v>8</v>
      </c>
      <c r="C34" s="8">
        <v>298</v>
      </c>
      <c r="D34" s="8">
        <v>2</v>
      </c>
      <c r="E34" s="8">
        <v>108</v>
      </c>
      <c r="F34" s="8">
        <v>192</v>
      </c>
      <c r="G34" s="1">
        <f>VLOOKUP(A:A,[1]TDSheet!$A:$G,7,0)</f>
        <v>0.36</v>
      </c>
      <c r="H34" s="1">
        <f>VLOOKUP(A:A,[1]TDSheet!$A:$H,8,0)</f>
        <v>45</v>
      </c>
      <c r="I34" s="13">
        <f>VLOOKUP(A:A,[2]TDSheet!$A:$F,6,0)</f>
        <v>108</v>
      </c>
      <c r="J34" s="13">
        <f t="shared" si="7"/>
        <v>0</v>
      </c>
      <c r="K34" s="13">
        <f>VLOOKUP(A:A,[1]TDSheet!$A:$L,12,0)</f>
        <v>0</v>
      </c>
      <c r="L34" s="13">
        <f>VLOOKUP(A:A,[1]TDSheet!$A:$M,13,0)</f>
        <v>0</v>
      </c>
      <c r="M34" s="13">
        <f>VLOOKUP(A:A,[1]TDSheet!$A:$S,19,0)</f>
        <v>0</v>
      </c>
      <c r="N34" s="13"/>
      <c r="O34" s="13"/>
      <c r="P34" s="13"/>
      <c r="Q34" s="13"/>
      <c r="R34" s="13">
        <f t="shared" si="8"/>
        <v>21.6</v>
      </c>
      <c r="S34" s="15"/>
      <c r="T34" s="16">
        <f t="shared" si="9"/>
        <v>8.8888888888888875</v>
      </c>
      <c r="U34" s="13">
        <f t="shared" si="10"/>
        <v>8.8888888888888875</v>
      </c>
      <c r="V34" s="13"/>
      <c r="W34" s="13"/>
      <c r="X34" s="13">
        <f>VLOOKUP(A:A,[1]TDSheet!$A:$X,24,0)</f>
        <v>7</v>
      </c>
      <c r="Y34" s="13">
        <f>VLOOKUP(A:A,[1]TDSheet!$A:$Y,25,0)</f>
        <v>24</v>
      </c>
      <c r="Z34" s="13">
        <f>VLOOKUP(A:A,[3]TDSheet!$A:$D,4,0)</f>
        <v>28</v>
      </c>
      <c r="AA34" s="13" t="str">
        <f>VLOOKUP(A:A,[1]TDSheet!$A:$AA,27,0)</f>
        <v>костик</v>
      </c>
      <c r="AB34" s="13" t="e">
        <f>VLOOKUP(A:A,[1]TDSheet!$A:$AB,28,0)</f>
        <v>#N/A</v>
      </c>
      <c r="AC34" s="13">
        <f t="shared" si="11"/>
        <v>0</v>
      </c>
      <c r="AD34" s="13"/>
      <c r="AE34" s="13"/>
    </row>
    <row r="35" spans="1:31" s="1" customFormat="1" ht="11.1" customHeight="1" outlineLevel="1" x14ac:dyDescent="0.2">
      <c r="A35" s="7" t="s">
        <v>37</v>
      </c>
      <c r="B35" s="7" t="s">
        <v>8</v>
      </c>
      <c r="C35" s="8">
        <v>161</v>
      </c>
      <c r="D35" s="8">
        <v>45</v>
      </c>
      <c r="E35" s="8">
        <v>140</v>
      </c>
      <c r="F35" s="8">
        <v>64</v>
      </c>
      <c r="G35" s="1">
        <f>VLOOKUP(A:A,[1]TDSheet!$A:$G,7,0)</f>
        <v>0.4</v>
      </c>
      <c r="H35" s="1">
        <f>VLOOKUP(A:A,[1]TDSheet!$A:$H,8,0)</f>
        <v>60</v>
      </c>
      <c r="I35" s="13">
        <f>VLOOKUP(A:A,[2]TDSheet!$A:$F,6,0)</f>
        <v>142</v>
      </c>
      <c r="J35" s="13">
        <f t="shared" si="7"/>
        <v>-2</v>
      </c>
      <c r="K35" s="13">
        <f>VLOOKUP(A:A,[1]TDSheet!$A:$L,12,0)</f>
        <v>0</v>
      </c>
      <c r="L35" s="13">
        <f>VLOOKUP(A:A,[1]TDSheet!$A:$M,13,0)</f>
        <v>0</v>
      </c>
      <c r="M35" s="13">
        <f>VLOOKUP(A:A,[1]TDSheet!$A:$S,19,0)</f>
        <v>0</v>
      </c>
      <c r="N35" s="13"/>
      <c r="O35" s="13"/>
      <c r="P35" s="13"/>
      <c r="Q35" s="13"/>
      <c r="R35" s="13">
        <f t="shared" si="8"/>
        <v>28</v>
      </c>
      <c r="S35" s="15">
        <v>160</v>
      </c>
      <c r="T35" s="16">
        <f t="shared" si="9"/>
        <v>8</v>
      </c>
      <c r="U35" s="13">
        <f t="shared" si="10"/>
        <v>2.2857142857142856</v>
      </c>
      <c r="V35" s="13"/>
      <c r="W35" s="13"/>
      <c r="X35" s="13">
        <f>VLOOKUP(A:A,[1]TDSheet!$A:$X,24,0)</f>
        <v>20.6</v>
      </c>
      <c r="Y35" s="13">
        <f>VLOOKUP(A:A,[1]TDSheet!$A:$Y,25,0)</f>
        <v>10.4</v>
      </c>
      <c r="Z35" s="13">
        <f>VLOOKUP(A:A,[3]TDSheet!$A:$D,4,0)</f>
        <v>29</v>
      </c>
      <c r="AA35" s="13" t="str">
        <f>VLOOKUP(A:A,[1]TDSheet!$A:$AA,27,0)</f>
        <v>увел</v>
      </c>
      <c r="AB35" s="13" t="e">
        <f>VLOOKUP(A:A,[1]TDSheet!$A:$AB,28,0)</f>
        <v>#N/A</v>
      </c>
      <c r="AC35" s="13">
        <f t="shared" si="11"/>
        <v>64</v>
      </c>
      <c r="AD35" s="13"/>
      <c r="AE35" s="13"/>
    </row>
    <row r="36" spans="1:31" s="1" customFormat="1" ht="11.1" customHeight="1" outlineLevel="1" x14ac:dyDescent="0.2">
      <c r="A36" s="7" t="s">
        <v>38</v>
      </c>
      <c r="B36" s="7" t="s">
        <v>9</v>
      </c>
      <c r="C36" s="8">
        <v>45.862000000000002</v>
      </c>
      <c r="D36" s="8">
        <v>16.78</v>
      </c>
      <c r="E36" s="8">
        <v>7.6509999999999998</v>
      </c>
      <c r="F36" s="8">
        <v>38.210999999999999</v>
      </c>
      <c r="G36" s="1">
        <f>VLOOKUP(A:A,[1]TDSheet!$A:$G,7,0)</f>
        <v>1</v>
      </c>
      <c r="H36" s="1">
        <f>VLOOKUP(A:A,[1]TDSheet!$A:$H,8,0)</f>
        <v>45</v>
      </c>
      <c r="I36" s="13">
        <f>VLOOKUP(A:A,[2]TDSheet!$A:$F,6,0)</f>
        <v>23.4</v>
      </c>
      <c r="J36" s="13">
        <f t="shared" si="7"/>
        <v>-15.748999999999999</v>
      </c>
      <c r="K36" s="13">
        <f>VLOOKUP(A:A,[1]TDSheet!$A:$L,12,0)</f>
        <v>0</v>
      </c>
      <c r="L36" s="13">
        <f>VLOOKUP(A:A,[1]TDSheet!$A:$M,13,0)</f>
        <v>0</v>
      </c>
      <c r="M36" s="13">
        <f>VLOOKUP(A:A,[1]TDSheet!$A:$S,19,0)</f>
        <v>0</v>
      </c>
      <c r="N36" s="13"/>
      <c r="O36" s="13"/>
      <c r="P36" s="13"/>
      <c r="Q36" s="13"/>
      <c r="R36" s="13">
        <f t="shared" si="8"/>
        <v>1.5302</v>
      </c>
      <c r="S36" s="15"/>
      <c r="T36" s="16">
        <f t="shared" si="9"/>
        <v>24.971245588811918</v>
      </c>
      <c r="U36" s="13">
        <f t="shared" si="10"/>
        <v>24.971245588811918</v>
      </c>
      <c r="V36" s="13"/>
      <c r="W36" s="13"/>
      <c r="X36" s="13">
        <f>VLOOKUP(A:A,[1]TDSheet!$A:$X,24,0)</f>
        <v>1.3992</v>
      </c>
      <c r="Y36" s="13">
        <f>VLOOKUP(A:A,[1]TDSheet!$A:$Y,25,0)</f>
        <v>0.55800000000000005</v>
      </c>
      <c r="Z36" s="13">
        <f>VLOOKUP(A:A,[3]TDSheet!$A:$D,4,0)</f>
        <v>4.8490000000000002</v>
      </c>
      <c r="AA36" s="21" t="str">
        <f>VLOOKUP(A:A,[1]TDSheet!$A:$AA,27,0)</f>
        <v>увел</v>
      </c>
      <c r="AB36" s="13" t="e">
        <f>VLOOKUP(A:A,[1]TDSheet!$A:$AB,28,0)</f>
        <v>#N/A</v>
      </c>
      <c r="AC36" s="13">
        <f t="shared" si="11"/>
        <v>0</v>
      </c>
      <c r="AD36" s="13"/>
      <c r="AE36" s="13"/>
    </row>
    <row r="37" spans="1:31" s="1" customFormat="1" ht="11.1" customHeight="1" outlineLevel="1" x14ac:dyDescent="0.2">
      <c r="A37" s="7" t="s">
        <v>39</v>
      </c>
      <c r="B37" s="7" t="s">
        <v>8</v>
      </c>
      <c r="C37" s="8">
        <v>337</v>
      </c>
      <c r="D37" s="8">
        <v>148</v>
      </c>
      <c r="E37" s="8">
        <v>207</v>
      </c>
      <c r="F37" s="8">
        <v>251</v>
      </c>
      <c r="G37" s="1">
        <f>VLOOKUP(A:A,[1]TDSheet!$A:$G,7,0)</f>
        <v>0.35</v>
      </c>
      <c r="H37" s="1">
        <f>VLOOKUP(A:A,[1]TDSheet!$A:$H,8,0)</f>
        <v>45</v>
      </c>
      <c r="I37" s="13">
        <f>VLOOKUP(A:A,[2]TDSheet!$A:$F,6,0)</f>
        <v>226</v>
      </c>
      <c r="J37" s="13">
        <f t="shared" si="7"/>
        <v>-19</v>
      </c>
      <c r="K37" s="13">
        <f>VLOOKUP(A:A,[1]TDSheet!$A:$L,12,0)</f>
        <v>0</v>
      </c>
      <c r="L37" s="13">
        <f>VLOOKUP(A:A,[1]TDSheet!$A:$M,13,0)</f>
        <v>0</v>
      </c>
      <c r="M37" s="13">
        <f>VLOOKUP(A:A,[1]TDSheet!$A:$S,19,0)</f>
        <v>120</v>
      </c>
      <c r="N37" s="13"/>
      <c r="O37" s="13"/>
      <c r="P37" s="13"/>
      <c r="Q37" s="13"/>
      <c r="R37" s="13">
        <f t="shared" si="8"/>
        <v>41.4</v>
      </c>
      <c r="S37" s="15"/>
      <c r="T37" s="16">
        <f t="shared" si="9"/>
        <v>8.9613526570048307</v>
      </c>
      <c r="U37" s="13">
        <f t="shared" si="10"/>
        <v>6.06280193236715</v>
      </c>
      <c r="V37" s="13"/>
      <c r="W37" s="13"/>
      <c r="X37" s="13">
        <f>VLOOKUP(A:A,[1]TDSheet!$A:$X,24,0)</f>
        <v>59.2</v>
      </c>
      <c r="Y37" s="13">
        <f>VLOOKUP(A:A,[1]TDSheet!$A:$Y,25,0)</f>
        <v>37.6</v>
      </c>
      <c r="Z37" s="13">
        <f>VLOOKUP(A:A,[3]TDSheet!$A:$D,4,0)</f>
        <v>14</v>
      </c>
      <c r="AA37" s="13" t="str">
        <f>VLOOKUP(A:A,[1]TDSheet!$A:$AA,27,0)</f>
        <v>магаз</v>
      </c>
      <c r="AB37" s="13" t="e">
        <f>VLOOKUP(A:A,[1]TDSheet!$A:$AB,28,0)</f>
        <v>#N/A</v>
      </c>
      <c r="AC37" s="13">
        <f t="shared" si="11"/>
        <v>0</v>
      </c>
      <c r="AD37" s="13"/>
      <c r="AE37" s="13"/>
    </row>
    <row r="38" spans="1:31" s="1" customFormat="1" ht="11.1" customHeight="1" outlineLevel="1" x14ac:dyDescent="0.2">
      <c r="A38" s="7" t="s">
        <v>40</v>
      </c>
      <c r="B38" s="7" t="s">
        <v>8</v>
      </c>
      <c r="C38" s="8">
        <v>360</v>
      </c>
      <c r="D38" s="8">
        <v>12</v>
      </c>
      <c r="E38" s="8">
        <v>165</v>
      </c>
      <c r="F38" s="8">
        <v>195</v>
      </c>
      <c r="G38" s="1">
        <f>VLOOKUP(A:A,[1]TDSheet!$A:$G,7,0)</f>
        <v>0.35</v>
      </c>
      <c r="H38" s="1">
        <f>VLOOKUP(A:A,[1]TDSheet!$A:$H,8,0)</f>
        <v>45</v>
      </c>
      <c r="I38" s="13">
        <f>VLOOKUP(A:A,[2]TDSheet!$A:$F,6,0)</f>
        <v>169</v>
      </c>
      <c r="J38" s="13">
        <f t="shared" si="7"/>
        <v>-4</v>
      </c>
      <c r="K38" s="13">
        <f>VLOOKUP(A:A,[1]TDSheet!$A:$L,12,0)</f>
        <v>0</v>
      </c>
      <c r="L38" s="13">
        <f>VLOOKUP(A:A,[1]TDSheet!$A:$M,13,0)</f>
        <v>0</v>
      </c>
      <c r="M38" s="13">
        <f>VLOOKUP(A:A,[1]TDSheet!$A:$S,19,0)</f>
        <v>40</v>
      </c>
      <c r="N38" s="13"/>
      <c r="O38" s="13"/>
      <c r="P38" s="13"/>
      <c r="Q38" s="13"/>
      <c r="R38" s="13">
        <f t="shared" si="8"/>
        <v>33</v>
      </c>
      <c r="S38" s="15">
        <v>80</v>
      </c>
      <c r="T38" s="16">
        <f t="shared" si="9"/>
        <v>9.545454545454545</v>
      </c>
      <c r="U38" s="13">
        <f t="shared" si="10"/>
        <v>5.9090909090909092</v>
      </c>
      <c r="V38" s="13"/>
      <c r="W38" s="13"/>
      <c r="X38" s="13">
        <f>VLOOKUP(A:A,[1]TDSheet!$A:$X,24,0)</f>
        <v>45.6</v>
      </c>
      <c r="Y38" s="13">
        <f>VLOOKUP(A:A,[1]TDSheet!$A:$Y,25,0)</f>
        <v>25.8</v>
      </c>
      <c r="Z38" s="13">
        <f>VLOOKUP(A:A,[3]TDSheet!$A:$D,4,0)</f>
        <v>4</v>
      </c>
      <c r="AA38" s="13" t="str">
        <f>VLOOKUP(A:A,[1]TDSheet!$A:$AA,27,0)</f>
        <v>магаз</v>
      </c>
      <c r="AB38" s="13" t="e">
        <f>VLOOKUP(A:A,[1]TDSheet!$A:$AB,28,0)</f>
        <v>#N/A</v>
      </c>
      <c r="AC38" s="13">
        <f t="shared" si="11"/>
        <v>28</v>
      </c>
      <c r="AD38" s="13"/>
      <c r="AE38" s="13"/>
    </row>
    <row r="39" spans="1:31" s="1" customFormat="1" ht="11.1" customHeight="1" outlineLevel="1" x14ac:dyDescent="0.2">
      <c r="A39" s="7" t="s">
        <v>41</v>
      </c>
      <c r="B39" s="7" t="s">
        <v>8</v>
      </c>
      <c r="C39" s="8">
        <v>181</v>
      </c>
      <c r="D39" s="8">
        <v>113</v>
      </c>
      <c r="E39" s="8">
        <v>187</v>
      </c>
      <c r="F39" s="8">
        <v>107</v>
      </c>
      <c r="G39" s="1">
        <f>VLOOKUP(A:A,[1]TDSheet!$A:$G,7,0)</f>
        <v>0.4</v>
      </c>
      <c r="H39" s="1">
        <f>VLOOKUP(A:A,[1]TDSheet!$A:$H,8,0)</f>
        <v>45</v>
      </c>
      <c r="I39" s="13">
        <f>VLOOKUP(A:A,[2]TDSheet!$A:$F,6,0)</f>
        <v>187</v>
      </c>
      <c r="J39" s="13">
        <f t="shared" si="7"/>
        <v>0</v>
      </c>
      <c r="K39" s="13">
        <f>VLOOKUP(A:A,[1]TDSheet!$A:$L,12,0)</f>
        <v>80</v>
      </c>
      <c r="L39" s="13">
        <f>VLOOKUP(A:A,[1]TDSheet!$A:$M,13,0)</f>
        <v>0</v>
      </c>
      <c r="M39" s="13">
        <f>VLOOKUP(A:A,[1]TDSheet!$A:$S,19,0)</f>
        <v>80</v>
      </c>
      <c r="N39" s="13"/>
      <c r="O39" s="13"/>
      <c r="P39" s="13"/>
      <c r="Q39" s="13"/>
      <c r="R39" s="13">
        <f t="shared" si="8"/>
        <v>37.4</v>
      </c>
      <c r="S39" s="15"/>
      <c r="T39" s="16">
        <f t="shared" si="9"/>
        <v>7.1390374331550808</v>
      </c>
      <c r="U39" s="13">
        <f t="shared" si="10"/>
        <v>2.8609625668449197</v>
      </c>
      <c r="V39" s="13"/>
      <c r="W39" s="13"/>
      <c r="X39" s="13">
        <f>VLOOKUP(A:A,[1]TDSheet!$A:$X,24,0)</f>
        <v>35</v>
      </c>
      <c r="Y39" s="13">
        <f>VLOOKUP(A:A,[1]TDSheet!$A:$Y,25,0)</f>
        <v>36</v>
      </c>
      <c r="Z39" s="13">
        <f>VLOOKUP(A:A,[3]TDSheet!$A:$D,4,0)</f>
        <v>29</v>
      </c>
      <c r="AA39" s="13" t="str">
        <f>VLOOKUP(A:A,[1]TDSheet!$A:$AA,27,0)</f>
        <v>магаз</v>
      </c>
      <c r="AB39" s="13" t="e">
        <f>VLOOKUP(A:A,[1]TDSheet!$A:$AB,28,0)</f>
        <v>#N/A</v>
      </c>
      <c r="AC39" s="13">
        <f t="shared" si="11"/>
        <v>0</v>
      </c>
      <c r="AD39" s="13"/>
      <c r="AE39" s="13"/>
    </row>
    <row r="40" spans="1:31" s="1" customFormat="1" ht="11.1" customHeight="1" outlineLevel="1" x14ac:dyDescent="0.2">
      <c r="A40" s="7" t="s">
        <v>92</v>
      </c>
      <c r="B40" s="7" t="s">
        <v>8</v>
      </c>
      <c r="C40" s="8">
        <v>169</v>
      </c>
      <c r="D40" s="8">
        <v>205</v>
      </c>
      <c r="E40" s="8">
        <v>134</v>
      </c>
      <c r="F40" s="8">
        <v>236</v>
      </c>
      <c r="G40" s="1">
        <f>VLOOKUP(A:A,[1]TDSheet!$A:$G,7,0)</f>
        <v>0.09</v>
      </c>
      <c r="H40" s="1" t="e">
        <f>VLOOKUP(A:A,[1]TDSheet!$A:$H,8,0)</f>
        <v>#N/A</v>
      </c>
      <c r="I40" s="13">
        <f>VLOOKUP(A:A,[2]TDSheet!$A:$F,6,0)</f>
        <v>138</v>
      </c>
      <c r="J40" s="13">
        <f t="shared" si="7"/>
        <v>-4</v>
      </c>
      <c r="K40" s="13">
        <f>VLOOKUP(A:A,[1]TDSheet!$A:$L,12,0)</f>
        <v>0</v>
      </c>
      <c r="L40" s="13">
        <f>VLOOKUP(A:A,[1]TDSheet!$A:$M,13,0)</f>
        <v>0</v>
      </c>
      <c r="M40" s="13">
        <f>VLOOKUP(A:A,[1]TDSheet!$A:$S,19,0)</f>
        <v>0</v>
      </c>
      <c r="N40" s="13"/>
      <c r="O40" s="13"/>
      <c r="P40" s="13"/>
      <c r="Q40" s="13"/>
      <c r="R40" s="13">
        <f t="shared" si="8"/>
        <v>26.8</v>
      </c>
      <c r="S40" s="15"/>
      <c r="T40" s="16">
        <f t="shared" si="9"/>
        <v>8.8059701492537314</v>
      </c>
      <c r="U40" s="13">
        <f t="shared" si="10"/>
        <v>8.8059701492537314</v>
      </c>
      <c r="V40" s="13"/>
      <c r="W40" s="13"/>
      <c r="X40" s="13">
        <f>VLOOKUP(A:A,[1]TDSheet!$A:$X,24,0)</f>
        <v>0</v>
      </c>
      <c r="Y40" s="13">
        <f>VLOOKUP(A:A,[1]TDSheet!$A:$Y,25,0)</f>
        <v>15.8</v>
      </c>
      <c r="Z40" s="13">
        <f>VLOOKUP(A:A,[3]TDSheet!$A:$D,4,0)</f>
        <v>15</v>
      </c>
      <c r="AA40" s="13" t="str">
        <f>VLOOKUP(A:A,[1]TDSheet!$A:$AA,27,0)</f>
        <v>костик</v>
      </c>
      <c r="AB40" s="13" t="e">
        <f>VLOOKUP(A:A,[1]TDSheet!$A:$AB,28,0)</f>
        <v>#N/A</v>
      </c>
      <c r="AC40" s="13">
        <f t="shared" si="11"/>
        <v>0</v>
      </c>
      <c r="AD40" s="13"/>
      <c r="AE40" s="13"/>
    </row>
    <row r="41" spans="1:31" s="1" customFormat="1" ht="11.1" customHeight="1" outlineLevel="1" x14ac:dyDescent="0.2">
      <c r="A41" s="7" t="s">
        <v>42</v>
      </c>
      <c r="B41" s="7" t="s">
        <v>8</v>
      </c>
      <c r="C41" s="8">
        <v>656</v>
      </c>
      <c r="D41" s="8">
        <v>373</v>
      </c>
      <c r="E41" s="20">
        <v>789</v>
      </c>
      <c r="F41" s="20">
        <v>418</v>
      </c>
      <c r="G41" s="1">
        <f>VLOOKUP(A:A,[1]TDSheet!$A:$G,7,0)</f>
        <v>0.6</v>
      </c>
      <c r="H41" s="1">
        <f>VLOOKUP(A:A,[1]TDSheet!$A:$H,8,0)</f>
        <v>45</v>
      </c>
      <c r="I41" s="13">
        <f>VLOOKUP(A:A,[2]TDSheet!$A:$F,6,0)</f>
        <v>87</v>
      </c>
      <c r="J41" s="13">
        <f t="shared" si="7"/>
        <v>702</v>
      </c>
      <c r="K41" s="13">
        <f>VLOOKUP(A:A,[1]TDSheet!$A:$L,12,0)</f>
        <v>480</v>
      </c>
      <c r="L41" s="13">
        <f>VLOOKUP(A:A,[1]TDSheet!$A:$M,13,0)</f>
        <v>0</v>
      </c>
      <c r="M41" s="13">
        <f>VLOOKUP(A:A,[1]TDSheet!$A:$S,19,0)</f>
        <v>160</v>
      </c>
      <c r="N41" s="13"/>
      <c r="O41" s="13"/>
      <c r="P41" s="13"/>
      <c r="Q41" s="13"/>
      <c r="R41" s="13">
        <f t="shared" si="8"/>
        <v>157.80000000000001</v>
      </c>
      <c r="S41" s="15"/>
      <c r="T41" s="16">
        <f t="shared" si="9"/>
        <v>6.7046894803548795</v>
      </c>
      <c r="U41" s="13">
        <f t="shared" si="10"/>
        <v>2.6489226869455003</v>
      </c>
      <c r="V41" s="13"/>
      <c r="W41" s="13"/>
      <c r="X41" s="13">
        <f>VLOOKUP(A:A,[1]TDSheet!$A:$X,24,0)</f>
        <v>180.2</v>
      </c>
      <c r="Y41" s="13">
        <f>VLOOKUP(A:A,[1]TDSheet!$A:$Y,25,0)</f>
        <v>161.6</v>
      </c>
      <c r="Z41" s="13">
        <f>VLOOKUP(A:A,[3]TDSheet!$A:$D,4,0)</f>
        <v>17</v>
      </c>
      <c r="AA41" s="19" t="s">
        <v>121</v>
      </c>
      <c r="AB41" s="13" t="e">
        <f>VLOOKUP(A:A,[1]TDSheet!$A:$AB,28,0)</f>
        <v>#N/A</v>
      </c>
      <c r="AC41" s="13">
        <f t="shared" si="11"/>
        <v>0</v>
      </c>
      <c r="AD41" s="13"/>
      <c r="AE41" s="13"/>
    </row>
    <row r="42" spans="1:31" s="1" customFormat="1" ht="11.1" customHeight="1" outlineLevel="1" x14ac:dyDescent="0.2">
      <c r="A42" s="7" t="s">
        <v>93</v>
      </c>
      <c r="B42" s="7" t="s">
        <v>8</v>
      </c>
      <c r="C42" s="8">
        <v>165</v>
      </c>
      <c r="D42" s="8">
        <v>209</v>
      </c>
      <c r="E42" s="8">
        <v>171</v>
      </c>
      <c r="F42" s="8">
        <v>192</v>
      </c>
      <c r="G42" s="1">
        <f>VLOOKUP(A:A,[1]TDSheet!$A:$G,7,0)</f>
        <v>0.09</v>
      </c>
      <c r="H42" s="1" t="e">
        <f>VLOOKUP(A:A,[1]TDSheet!$A:$H,8,0)</f>
        <v>#N/A</v>
      </c>
      <c r="I42" s="13">
        <f>VLOOKUP(A:A,[2]TDSheet!$A:$F,6,0)</f>
        <v>184</v>
      </c>
      <c r="J42" s="13">
        <f t="shared" si="7"/>
        <v>-13</v>
      </c>
      <c r="K42" s="13">
        <f>VLOOKUP(A:A,[1]TDSheet!$A:$L,12,0)</f>
        <v>0</v>
      </c>
      <c r="L42" s="13">
        <f>VLOOKUP(A:A,[1]TDSheet!$A:$M,13,0)</f>
        <v>0</v>
      </c>
      <c r="M42" s="13">
        <f>VLOOKUP(A:A,[1]TDSheet!$A:$S,19,0)</f>
        <v>0</v>
      </c>
      <c r="N42" s="13"/>
      <c r="O42" s="13"/>
      <c r="P42" s="13"/>
      <c r="Q42" s="13"/>
      <c r="R42" s="13">
        <f t="shared" si="8"/>
        <v>34.200000000000003</v>
      </c>
      <c r="S42" s="15">
        <v>120</v>
      </c>
      <c r="T42" s="16">
        <f t="shared" si="9"/>
        <v>9.1228070175438596</v>
      </c>
      <c r="U42" s="13">
        <f t="shared" si="10"/>
        <v>5.6140350877192979</v>
      </c>
      <c r="V42" s="13"/>
      <c r="W42" s="13"/>
      <c r="X42" s="13">
        <f>VLOOKUP(A:A,[1]TDSheet!$A:$X,24,0)</f>
        <v>0</v>
      </c>
      <c r="Y42" s="13">
        <f>VLOOKUP(A:A,[1]TDSheet!$A:$Y,25,0)</f>
        <v>17</v>
      </c>
      <c r="Z42" s="13">
        <f>VLOOKUP(A:A,[3]TDSheet!$A:$D,4,0)</f>
        <v>18</v>
      </c>
      <c r="AA42" s="13" t="str">
        <f>VLOOKUP(A:A,[1]TDSheet!$A:$AA,27,0)</f>
        <v>костик</v>
      </c>
      <c r="AB42" s="13" t="e">
        <f>VLOOKUP(A:A,[1]TDSheet!$A:$AB,28,0)</f>
        <v>#N/A</v>
      </c>
      <c r="AC42" s="13">
        <f t="shared" si="11"/>
        <v>10.799999999999999</v>
      </c>
      <c r="AD42" s="13"/>
      <c r="AE42" s="13"/>
    </row>
    <row r="43" spans="1:31" s="1" customFormat="1" ht="11.1" customHeight="1" outlineLevel="1" x14ac:dyDescent="0.2">
      <c r="A43" s="7" t="s">
        <v>43</v>
      </c>
      <c r="B43" s="7" t="s">
        <v>8</v>
      </c>
      <c r="C43" s="8">
        <v>99</v>
      </c>
      <c r="D43" s="8">
        <v>86</v>
      </c>
      <c r="E43" s="8">
        <v>77</v>
      </c>
      <c r="F43" s="8">
        <v>100</v>
      </c>
      <c r="G43" s="1">
        <f>VLOOKUP(A:A,[1]TDSheet!$A:$G,7,0)</f>
        <v>0.38</v>
      </c>
      <c r="H43" s="1">
        <f>VLOOKUP(A:A,[1]TDSheet!$A:$H,8,0)</f>
        <v>45</v>
      </c>
      <c r="I43" s="13">
        <f>VLOOKUP(A:A,[2]TDSheet!$A:$F,6,0)</f>
        <v>83</v>
      </c>
      <c r="J43" s="13">
        <f t="shared" si="7"/>
        <v>-6</v>
      </c>
      <c r="K43" s="13">
        <f>VLOOKUP(A:A,[1]TDSheet!$A:$L,12,0)</f>
        <v>80</v>
      </c>
      <c r="L43" s="13">
        <f>VLOOKUP(A:A,[1]TDSheet!$A:$M,13,0)</f>
        <v>0</v>
      </c>
      <c r="M43" s="13">
        <f>VLOOKUP(A:A,[1]TDSheet!$A:$S,19,0)</f>
        <v>0</v>
      </c>
      <c r="N43" s="13"/>
      <c r="O43" s="13"/>
      <c r="P43" s="13"/>
      <c r="Q43" s="13"/>
      <c r="R43" s="13">
        <f t="shared" si="8"/>
        <v>15.4</v>
      </c>
      <c r="S43" s="15"/>
      <c r="T43" s="16">
        <f t="shared" si="9"/>
        <v>11.688311688311687</v>
      </c>
      <c r="U43" s="13">
        <f t="shared" si="10"/>
        <v>6.4935064935064934</v>
      </c>
      <c r="V43" s="13"/>
      <c r="W43" s="13"/>
      <c r="X43" s="13">
        <f>VLOOKUP(A:A,[1]TDSheet!$A:$X,24,0)</f>
        <v>19.8</v>
      </c>
      <c r="Y43" s="13">
        <f>VLOOKUP(A:A,[1]TDSheet!$A:$Y,25,0)</f>
        <v>23.6</v>
      </c>
      <c r="Z43" s="13">
        <f>VLOOKUP(A:A,[3]TDSheet!$A:$D,4,0)</f>
        <v>14</v>
      </c>
      <c r="AA43" s="13">
        <f>VLOOKUP(A:A,[1]TDSheet!$A:$AA,27,0)</f>
        <v>0</v>
      </c>
      <c r="AB43" s="13" t="e">
        <f>VLOOKUP(A:A,[1]TDSheet!$A:$AB,28,0)</f>
        <v>#N/A</v>
      </c>
      <c r="AC43" s="13">
        <f t="shared" si="11"/>
        <v>0</v>
      </c>
      <c r="AD43" s="13"/>
      <c r="AE43" s="13"/>
    </row>
    <row r="44" spans="1:31" s="1" customFormat="1" ht="11.1" customHeight="1" outlineLevel="1" x14ac:dyDescent="0.2">
      <c r="A44" s="7" t="s">
        <v>44</v>
      </c>
      <c r="B44" s="7" t="s">
        <v>8</v>
      </c>
      <c r="C44" s="8">
        <v>162</v>
      </c>
      <c r="D44" s="8">
        <v>287</v>
      </c>
      <c r="E44" s="8">
        <v>236</v>
      </c>
      <c r="F44" s="8">
        <v>209</v>
      </c>
      <c r="G44" s="1">
        <f>VLOOKUP(A:A,[1]TDSheet!$A:$G,7,0)</f>
        <v>0.4</v>
      </c>
      <c r="H44" s="1">
        <f>VLOOKUP(A:A,[1]TDSheet!$A:$H,8,0)</f>
        <v>60</v>
      </c>
      <c r="I44" s="13">
        <f>VLOOKUP(A:A,[2]TDSheet!$A:$F,6,0)</f>
        <v>233</v>
      </c>
      <c r="J44" s="13">
        <f t="shared" si="7"/>
        <v>3</v>
      </c>
      <c r="K44" s="13">
        <f>VLOOKUP(A:A,[1]TDSheet!$A:$L,12,0)</f>
        <v>80</v>
      </c>
      <c r="L44" s="13">
        <f>VLOOKUP(A:A,[1]TDSheet!$A:$M,13,0)</f>
        <v>0</v>
      </c>
      <c r="M44" s="13">
        <f>VLOOKUP(A:A,[1]TDSheet!$A:$S,19,0)</f>
        <v>40</v>
      </c>
      <c r="N44" s="13"/>
      <c r="O44" s="13"/>
      <c r="P44" s="13"/>
      <c r="Q44" s="13"/>
      <c r="R44" s="13">
        <f t="shared" si="8"/>
        <v>47.2</v>
      </c>
      <c r="S44" s="15">
        <v>80</v>
      </c>
      <c r="T44" s="16">
        <f t="shared" si="9"/>
        <v>8.6652542372881349</v>
      </c>
      <c r="U44" s="13">
        <f t="shared" si="10"/>
        <v>4.4279661016949152</v>
      </c>
      <c r="V44" s="13"/>
      <c r="W44" s="13"/>
      <c r="X44" s="13">
        <f>VLOOKUP(A:A,[1]TDSheet!$A:$X,24,0)</f>
        <v>38.4</v>
      </c>
      <c r="Y44" s="13">
        <f>VLOOKUP(A:A,[1]TDSheet!$A:$Y,25,0)</f>
        <v>43.6</v>
      </c>
      <c r="Z44" s="13">
        <f>VLOOKUP(A:A,[3]TDSheet!$A:$D,4,0)</f>
        <v>15</v>
      </c>
      <c r="AA44" s="13" t="str">
        <f>VLOOKUP(A:A,[1]TDSheet!$A:$AA,27,0)</f>
        <v>костик</v>
      </c>
      <c r="AB44" s="13" t="e">
        <f>VLOOKUP(A:A,[1]TDSheet!$A:$AB,28,0)</f>
        <v>#N/A</v>
      </c>
      <c r="AC44" s="13">
        <f t="shared" si="11"/>
        <v>32</v>
      </c>
      <c r="AD44" s="13"/>
      <c r="AE44" s="13"/>
    </row>
    <row r="45" spans="1:31" s="1" customFormat="1" ht="11.1" customHeight="1" outlineLevel="1" x14ac:dyDescent="0.2">
      <c r="A45" s="7" t="s">
        <v>94</v>
      </c>
      <c r="B45" s="7" t="s">
        <v>9</v>
      </c>
      <c r="C45" s="8">
        <v>20.773</v>
      </c>
      <c r="D45" s="8">
        <v>14.236000000000001</v>
      </c>
      <c r="E45" s="8">
        <v>10.528</v>
      </c>
      <c r="F45" s="8">
        <v>22.658999999999999</v>
      </c>
      <c r="G45" s="1">
        <f>VLOOKUP(A:A,[1]TDSheet!$A:$G,7,0)</f>
        <v>1</v>
      </c>
      <c r="H45" s="1">
        <f>VLOOKUP(A:A,[1]TDSheet!$A:$H,8,0)</f>
        <v>30</v>
      </c>
      <c r="I45" s="13">
        <f>VLOOKUP(A:A,[2]TDSheet!$A:$F,6,0)</f>
        <v>11.2</v>
      </c>
      <c r="J45" s="13">
        <f t="shared" si="7"/>
        <v>-0.67199999999999882</v>
      </c>
      <c r="K45" s="13">
        <f>VLOOKUP(A:A,[1]TDSheet!$A:$L,12,0)</f>
        <v>0</v>
      </c>
      <c r="L45" s="13">
        <f>VLOOKUP(A:A,[1]TDSheet!$A:$M,13,0)</f>
        <v>0</v>
      </c>
      <c r="M45" s="13">
        <f>VLOOKUP(A:A,[1]TDSheet!$A:$S,19,0)</f>
        <v>0</v>
      </c>
      <c r="N45" s="13"/>
      <c r="O45" s="13"/>
      <c r="P45" s="13"/>
      <c r="Q45" s="13"/>
      <c r="R45" s="13">
        <f t="shared" si="8"/>
        <v>2.1055999999999999</v>
      </c>
      <c r="S45" s="15"/>
      <c r="T45" s="16">
        <f t="shared" si="9"/>
        <v>10.761303191489361</v>
      </c>
      <c r="U45" s="13">
        <f t="shared" si="10"/>
        <v>10.761303191489361</v>
      </c>
      <c r="V45" s="13"/>
      <c r="W45" s="13"/>
      <c r="X45" s="13">
        <f>VLOOKUP(A:A,[1]TDSheet!$A:$X,24,0)</f>
        <v>4.0861999999999998</v>
      </c>
      <c r="Y45" s="13">
        <f>VLOOKUP(A:A,[1]TDSheet!$A:$Y,25,0)</f>
        <v>3.9714</v>
      </c>
      <c r="Z45" s="13">
        <f>VLOOKUP(A:A,[3]TDSheet!$A:$D,4,0)</f>
        <v>4.5540000000000003</v>
      </c>
      <c r="AA45" s="13" t="str">
        <f>VLOOKUP(A:A,[1]TDSheet!$A:$AA,27,0)</f>
        <v>увел</v>
      </c>
      <c r="AB45" s="13" t="e">
        <f>VLOOKUP(A:A,[1]TDSheet!$A:$AB,28,0)</f>
        <v>#N/A</v>
      </c>
      <c r="AC45" s="13">
        <f t="shared" si="11"/>
        <v>0</v>
      </c>
      <c r="AD45" s="13"/>
      <c r="AE45" s="13"/>
    </row>
    <row r="46" spans="1:31" s="1" customFormat="1" ht="11.1" customHeight="1" outlineLevel="1" x14ac:dyDescent="0.2">
      <c r="A46" s="7" t="s">
        <v>45</v>
      </c>
      <c r="B46" s="7" t="s">
        <v>8</v>
      </c>
      <c r="C46" s="8">
        <v>365</v>
      </c>
      <c r="D46" s="8">
        <v>292</v>
      </c>
      <c r="E46" s="8">
        <v>365</v>
      </c>
      <c r="F46" s="8">
        <v>285</v>
      </c>
      <c r="G46" s="1">
        <f>VLOOKUP(A:A,[1]TDSheet!$A:$G,7,0)</f>
        <v>0.4</v>
      </c>
      <c r="H46" s="1">
        <f>VLOOKUP(A:A,[1]TDSheet!$A:$H,8,0)</f>
        <v>60</v>
      </c>
      <c r="I46" s="13">
        <f>VLOOKUP(A:A,[2]TDSheet!$A:$F,6,0)</f>
        <v>374</v>
      </c>
      <c r="J46" s="13">
        <f t="shared" si="7"/>
        <v>-9</v>
      </c>
      <c r="K46" s="13">
        <f>VLOOKUP(A:A,[1]TDSheet!$A:$L,12,0)</f>
        <v>80</v>
      </c>
      <c r="L46" s="13">
        <f>VLOOKUP(A:A,[1]TDSheet!$A:$M,13,0)</f>
        <v>0</v>
      </c>
      <c r="M46" s="13">
        <f>VLOOKUP(A:A,[1]TDSheet!$A:$S,19,0)</f>
        <v>80</v>
      </c>
      <c r="N46" s="13"/>
      <c r="O46" s="13"/>
      <c r="P46" s="13"/>
      <c r="Q46" s="13"/>
      <c r="R46" s="13">
        <f t="shared" si="8"/>
        <v>73</v>
      </c>
      <c r="S46" s="15">
        <v>120</v>
      </c>
      <c r="T46" s="16">
        <f t="shared" si="9"/>
        <v>7.7397260273972606</v>
      </c>
      <c r="U46" s="13">
        <f t="shared" si="10"/>
        <v>3.904109589041096</v>
      </c>
      <c r="V46" s="13"/>
      <c r="W46" s="13"/>
      <c r="X46" s="13">
        <f>VLOOKUP(A:A,[1]TDSheet!$A:$X,24,0)</f>
        <v>67.8</v>
      </c>
      <c r="Y46" s="13">
        <f>VLOOKUP(A:A,[1]TDSheet!$A:$Y,25,0)</f>
        <v>65.599999999999994</v>
      </c>
      <c r="Z46" s="13">
        <f>VLOOKUP(A:A,[3]TDSheet!$A:$D,4,0)</f>
        <v>61</v>
      </c>
      <c r="AA46" s="13" t="str">
        <f>VLOOKUP(A:A,[1]TDSheet!$A:$AA,27,0)</f>
        <v>костик</v>
      </c>
      <c r="AB46" s="13" t="e">
        <f>VLOOKUP(A:A,[1]TDSheet!$A:$AB,28,0)</f>
        <v>#N/A</v>
      </c>
      <c r="AC46" s="13">
        <f t="shared" si="11"/>
        <v>48</v>
      </c>
      <c r="AD46" s="13"/>
      <c r="AE46" s="13"/>
    </row>
    <row r="47" spans="1:31" s="1" customFormat="1" ht="11.1" customHeight="1" outlineLevel="1" x14ac:dyDescent="0.2">
      <c r="A47" s="7" t="s">
        <v>46</v>
      </c>
      <c r="B47" s="7" t="s">
        <v>8</v>
      </c>
      <c r="C47" s="8">
        <v>74</v>
      </c>
      <c r="D47" s="8">
        <v>725</v>
      </c>
      <c r="E47" s="8">
        <v>321</v>
      </c>
      <c r="F47" s="8">
        <v>471</v>
      </c>
      <c r="G47" s="1">
        <f>VLOOKUP(A:A,[1]TDSheet!$A:$G,7,0)</f>
        <v>0</v>
      </c>
      <c r="H47" s="1">
        <f>VLOOKUP(A:A,[1]TDSheet!$A:$H,8,0)</f>
        <v>45</v>
      </c>
      <c r="I47" s="13">
        <f>VLOOKUP(A:A,[2]TDSheet!$A:$F,6,0)</f>
        <v>442</v>
      </c>
      <c r="J47" s="13">
        <f t="shared" si="7"/>
        <v>-121</v>
      </c>
      <c r="K47" s="13">
        <f>VLOOKUP(A:A,[1]TDSheet!$A:$L,12,0)</f>
        <v>360</v>
      </c>
      <c r="L47" s="13">
        <f>VLOOKUP(A:A,[1]TDSheet!$A:$M,13,0)</f>
        <v>0</v>
      </c>
      <c r="M47" s="13">
        <f>VLOOKUP(A:A,[1]TDSheet!$A:$S,19,0)</f>
        <v>0</v>
      </c>
      <c r="N47" s="13"/>
      <c r="O47" s="13"/>
      <c r="P47" s="13"/>
      <c r="Q47" s="13"/>
      <c r="R47" s="13">
        <f t="shared" si="8"/>
        <v>64.2</v>
      </c>
      <c r="S47" s="15"/>
      <c r="T47" s="16">
        <f t="shared" si="9"/>
        <v>12.94392523364486</v>
      </c>
      <c r="U47" s="13">
        <f t="shared" si="10"/>
        <v>7.3364485981308407</v>
      </c>
      <c r="V47" s="13"/>
      <c r="W47" s="13"/>
      <c r="X47" s="13">
        <f>VLOOKUP(A:A,[1]TDSheet!$A:$X,24,0)</f>
        <v>97.4</v>
      </c>
      <c r="Y47" s="13">
        <f>VLOOKUP(A:A,[1]TDSheet!$A:$Y,25,0)</f>
        <v>101</v>
      </c>
      <c r="Z47" s="13">
        <f>VLOOKUP(A:A,[3]TDSheet!$A:$D,4,0)</f>
        <v>31</v>
      </c>
      <c r="AA47" s="13" t="str">
        <f>VLOOKUP(A:A,[1]TDSheet!$A:$AA,27,0)</f>
        <v>вывод</v>
      </c>
      <c r="AB47" s="13" t="e">
        <f>VLOOKUP(A:A,[1]TDSheet!$A:$AB,28,0)</f>
        <v>#N/A</v>
      </c>
      <c r="AC47" s="13">
        <f t="shared" si="11"/>
        <v>0</v>
      </c>
      <c r="AD47" s="13"/>
      <c r="AE47" s="13"/>
    </row>
    <row r="48" spans="1:31" s="1" customFormat="1" ht="11.1" customHeight="1" outlineLevel="1" x14ac:dyDescent="0.2">
      <c r="A48" s="7" t="s">
        <v>47</v>
      </c>
      <c r="B48" s="7" t="s">
        <v>8</v>
      </c>
      <c r="C48" s="8">
        <v>1998</v>
      </c>
      <c r="D48" s="8">
        <v>1603</v>
      </c>
      <c r="E48" s="8">
        <v>1914</v>
      </c>
      <c r="F48" s="8">
        <v>1641</v>
      </c>
      <c r="G48" s="1">
        <f>VLOOKUP(A:A,[1]TDSheet!$A:$G,7,0)</f>
        <v>0.27</v>
      </c>
      <c r="H48" s="1">
        <f>VLOOKUP(A:A,[1]TDSheet!$A:$H,8,0)</f>
        <v>45</v>
      </c>
      <c r="I48" s="13">
        <f>VLOOKUP(A:A,[2]TDSheet!$A:$F,6,0)</f>
        <v>1952</v>
      </c>
      <c r="J48" s="13">
        <f t="shared" si="7"/>
        <v>-38</v>
      </c>
      <c r="K48" s="13">
        <f>VLOOKUP(A:A,[1]TDSheet!$A:$L,12,0)</f>
        <v>900</v>
      </c>
      <c r="L48" s="13">
        <f>VLOOKUP(A:A,[1]TDSheet!$A:$M,13,0)</f>
        <v>0</v>
      </c>
      <c r="M48" s="13">
        <f>VLOOKUP(A:A,[1]TDSheet!$A:$S,19,0)</f>
        <v>0</v>
      </c>
      <c r="N48" s="13"/>
      <c r="O48" s="13"/>
      <c r="P48" s="13"/>
      <c r="Q48" s="13"/>
      <c r="R48" s="13">
        <f t="shared" si="8"/>
        <v>382.8</v>
      </c>
      <c r="S48" s="15">
        <v>900</v>
      </c>
      <c r="T48" s="16">
        <f t="shared" si="9"/>
        <v>8.9890282131661436</v>
      </c>
      <c r="U48" s="13">
        <f t="shared" si="10"/>
        <v>4.2868338557993733</v>
      </c>
      <c r="V48" s="13"/>
      <c r="W48" s="13"/>
      <c r="X48" s="13">
        <f>VLOOKUP(A:A,[1]TDSheet!$A:$X,24,0)</f>
        <v>407.2</v>
      </c>
      <c r="Y48" s="13">
        <f>VLOOKUP(A:A,[1]TDSheet!$A:$Y,25,0)</f>
        <v>398.8</v>
      </c>
      <c r="Z48" s="13">
        <f>VLOOKUP(A:A,[3]TDSheet!$A:$D,4,0)</f>
        <v>176</v>
      </c>
      <c r="AA48" s="13">
        <f>VLOOKUP(A:A,[1]TDSheet!$A:$AA,27,0)</f>
        <v>0</v>
      </c>
      <c r="AB48" s="13" t="e">
        <f>VLOOKUP(A:A,[1]TDSheet!$A:$AB,28,0)</f>
        <v>#N/A</v>
      </c>
      <c r="AC48" s="13">
        <f t="shared" si="11"/>
        <v>243.00000000000003</v>
      </c>
      <c r="AD48" s="13"/>
      <c r="AE48" s="13"/>
    </row>
    <row r="49" spans="1:31" s="1" customFormat="1" ht="11.1" customHeight="1" outlineLevel="1" x14ac:dyDescent="0.2">
      <c r="A49" s="7" t="s">
        <v>48</v>
      </c>
      <c r="B49" s="7" t="s">
        <v>9</v>
      </c>
      <c r="C49" s="8"/>
      <c r="D49" s="8">
        <v>44.999000000000002</v>
      </c>
      <c r="E49" s="8">
        <v>24.626999999999999</v>
      </c>
      <c r="F49" s="8">
        <v>20.372</v>
      </c>
      <c r="G49" s="1">
        <f>VLOOKUP(A:A,[1]TDSheet!$A:$G,7,0)</f>
        <v>1</v>
      </c>
      <c r="H49" s="1">
        <f>VLOOKUP(A:A,[1]TDSheet!$A:$H,8,0)</f>
        <v>45</v>
      </c>
      <c r="I49" s="13">
        <f>VLOOKUP(A:A,[2]TDSheet!$A:$F,6,0)</f>
        <v>24.5</v>
      </c>
      <c r="J49" s="13">
        <f t="shared" si="7"/>
        <v>0.12699999999999889</v>
      </c>
      <c r="K49" s="13">
        <f>VLOOKUP(A:A,[1]TDSheet!$A:$L,12,0)</f>
        <v>10</v>
      </c>
      <c r="L49" s="13">
        <f>VLOOKUP(A:A,[1]TDSheet!$A:$M,13,0)</f>
        <v>0</v>
      </c>
      <c r="M49" s="13">
        <f>VLOOKUP(A:A,[1]TDSheet!$A:$S,19,0)</f>
        <v>0</v>
      </c>
      <c r="N49" s="13"/>
      <c r="O49" s="13"/>
      <c r="P49" s="13"/>
      <c r="Q49" s="13"/>
      <c r="R49" s="13">
        <f t="shared" si="8"/>
        <v>4.9253999999999998</v>
      </c>
      <c r="S49" s="15"/>
      <c r="T49" s="16">
        <f t="shared" si="9"/>
        <v>6.1664027287123888</v>
      </c>
      <c r="U49" s="13">
        <f t="shared" si="10"/>
        <v>4.1361107727291184</v>
      </c>
      <c r="V49" s="13"/>
      <c r="W49" s="13"/>
      <c r="X49" s="13">
        <f>VLOOKUP(A:A,[1]TDSheet!$A:$X,24,0)</f>
        <v>11.490600000000001</v>
      </c>
      <c r="Y49" s="13">
        <f>VLOOKUP(A:A,[1]TDSheet!$A:$Y,25,0)</f>
        <v>5.1913999999999998</v>
      </c>
      <c r="Z49" s="13">
        <f>VLOOKUP(A:A,[3]TDSheet!$A:$D,4,0)</f>
        <v>3.5209999999999999</v>
      </c>
      <c r="AA49" s="13" t="e">
        <f>VLOOKUP(A:A,[1]TDSheet!$A:$AA,27,0)</f>
        <v>#N/A</v>
      </c>
      <c r="AB49" s="13" t="e">
        <f>VLOOKUP(A:A,[1]TDSheet!$A:$AB,28,0)</f>
        <v>#N/A</v>
      </c>
      <c r="AC49" s="13">
        <f t="shared" si="11"/>
        <v>0</v>
      </c>
      <c r="AD49" s="13"/>
      <c r="AE49" s="13"/>
    </row>
    <row r="50" spans="1:31" s="1" customFormat="1" ht="11.1" customHeight="1" outlineLevel="1" x14ac:dyDescent="0.2">
      <c r="A50" s="7" t="s">
        <v>49</v>
      </c>
      <c r="B50" s="7" t="s">
        <v>8</v>
      </c>
      <c r="C50" s="8">
        <v>151</v>
      </c>
      <c r="D50" s="8">
        <v>112</v>
      </c>
      <c r="E50" s="8">
        <v>79</v>
      </c>
      <c r="F50" s="8">
        <v>159</v>
      </c>
      <c r="G50" s="1">
        <f>VLOOKUP(A:A,[1]TDSheet!$A:$G,7,0)</f>
        <v>0.35</v>
      </c>
      <c r="H50" s="1">
        <f>VLOOKUP(A:A,[1]TDSheet!$A:$H,8,0)</f>
        <v>45</v>
      </c>
      <c r="I50" s="13">
        <f>VLOOKUP(A:A,[2]TDSheet!$A:$F,6,0)</f>
        <v>93</v>
      </c>
      <c r="J50" s="13">
        <f t="shared" si="7"/>
        <v>-14</v>
      </c>
      <c r="K50" s="13">
        <f>VLOOKUP(A:A,[1]TDSheet!$A:$L,12,0)</f>
        <v>0</v>
      </c>
      <c r="L50" s="13">
        <f>VLOOKUP(A:A,[1]TDSheet!$A:$M,13,0)</f>
        <v>0</v>
      </c>
      <c r="M50" s="13">
        <f>VLOOKUP(A:A,[1]TDSheet!$A:$S,19,0)</f>
        <v>0</v>
      </c>
      <c r="N50" s="13"/>
      <c r="O50" s="13"/>
      <c r="P50" s="13"/>
      <c r="Q50" s="13"/>
      <c r="R50" s="13">
        <f t="shared" si="8"/>
        <v>15.8</v>
      </c>
      <c r="S50" s="15"/>
      <c r="T50" s="16">
        <f t="shared" si="9"/>
        <v>10.063291139240507</v>
      </c>
      <c r="U50" s="13">
        <f t="shared" si="10"/>
        <v>10.063291139240507</v>
      </c>
      <c r="V50" s="13"/>
      <c r="W50" s="13"/>
      <c r="X50" s="13">
        <f>VLOOKUP(A:A,[1]TDSheet!$A:$X,24,0)</f>
        <v>29</v>
      </c>
      <c r="Y50" s="13">
        <f>VLOOKUP(A:A,[1]TDSheet!$A:$Y,25,0)</f>
        <v>20.2</v>
      </c>
      <c r="Z50" s="13">
        <f>VLOOKUP(A:A,[3]TDSheet!$A:$D,4,0)</f>
        <v>15</v>
      </c>
      <c r="AA50" s="13" t="e">
        <f>VLOOKUP(A:A,[1]TDSheet!$A:$AA,27,0)</f>
        <v>#N/A</v>
      </c>
      <c r="AB50" s="13" t="e">
        <f>VLOOKUP(A:A,[1]TDSheet!$A:$AB,28,0)</f>
        <v>#N/A</v>
      </c>
      <c r="AC50" s="13">
        <f t="shared" si="11"/>
        <v>0</v>
      </c>
      <c r="AD50" s="13"/>
      <c r="AE50" s="13"/>
    </row>
    <row r="51" spans="1:31" s="1" customFormat="1" ht="11.1" customHeight="1" outlineLevel="1" x14ac:dyDescent="0.2">
      <c r="A51" s="7" t="s">
        <v>50</v>
      </c>
      <c r="B51" s="7" t="s">
        <v>9</v>
      </c>
      <c r="C51" s="8">
        <v>217.631</v>
      </c>
      <c r="D51" s="8">
        <v>296.69299999999998</v>
      </c>
      <c r="E51" s="8">
        <v>289.50200000000001</v>
      </c>
      <c r="F51" s="8">
        <v>218.50800000000001</v>
      </c>
      <c r="G51" s="1">
        <f>VLOOKUP(A:A,[1]TDSheet!$A:$G,7,0)</f>
        <v>1</v>
      </c>
      <c r="H51" s="1">
        <f>VLOOKUP(A:A,[1]TDSheet!$A:$H,8,0)</f>
        <v>45</v>
      </c>
      <c r="I51" s="13">
        <f>VLOOKUP(A:A,[2]TDSheet!$A:$F,6,0)</f>
        <v>261.84899999999999</v>
      </c>
      <c r="J51" s="13">
        <f t="shared" si="7"/>
        <v>27.65300000000002</v>
      </c>
      <c r="K51" s="13">
        <f>VLOOKUP(A:A,[1]TDSheet!$A:$L,12,0)</f>
        <v>130</v>
      </c>
      <c r="L51" s="13">
        <f>VLOOKUP(A:A,[1]TDSheet!$A:$M,13,0)</f>
        <v>0</v>
      </c>
      <c r="M51" s="13">
        <f>VLOOKUP(A:A,[1]TDSheet!$A:$S,19,0)</f>
        <v>110</v>
      </c>
      <c r="N51" s="13"/>
      <c r="O51" s="13"/>
      <c r="P51" s="13"/>
      <c r="Q51" s="13"/>
      <c r="R51" s="13">
        <f t="shared" si="8"/>
        <v>57.900400000000005</v>
      </c>
      <c r="S51" s="15"/>
      <c r="T51" s="16">
        <f t="shared" si="9"/>
        <v>7.9189090230810146</v>
      </c>
      <c r="U51" s="13">
        <f t="shared" si="10"/>
        <v>3.7738599387914418</v>
      </c>
      <c r="V51" s="13"/>
      <c r="W51" s="13"/>
      <c r="X51" s="13">
        <f>VLOOKUP(A:A,[1]TDSheet!$A:$X,24,0)</f>
        <v>58.367600000000003</v>
      </c>
      <c r="Y51" s="13">
        <f>VLOOKUP(A:A,[1]TDSheet!$A:$Y,25,0)</f>
        <v>57.150400000000005</v>
      </c>
      <c r="Z51" s="13">
        <f>VLOOKUP(A:A,[3]TDSheet!$A:$D,4,0)</f>
        <v>29.866</v>
      </c>
      <c r="AA51" s="13" t="e">
        <f>VLOOKUP(A:A,[1]TDSheet!$A:$AA,27,0)</f>
        <v>#N/A</v>
      </c>
      <c r="AB51" s="13" t="e">
        <f>VLOOKUP(A:A,[1]TDSheet!$A:$AB,28,0)</f>
        <v>#N/A</v>
      </c>
      <c r="AC51" s="13">
        <f t="shared" si="11"/>
        <v>0</v>
      </c>
      <c r="AD51" s="13"/>
      <c r="AE51" s="13"/>
    </row>
    <row r="52" spans="1:31" s="1" customFormat="1" ht="11.1" customHeight="1" outlineLevel="1" x14ac:dyDescent="0.2">
      <c r="A52" s="7" t="s">
        <v>51</v>
      </c>
      <c r="B52" s="7" t="s">
        <v>8</v>
      </c>
      <c r="C52" s="8">
        <v>445</v>
      </c>
      <c r="D52" s="8">
        <v>539</v>
      </c>
      <c r="E52" s="8">
        <v>534</v>
      </c>
      <c r="F52" s="8">
        <v>437</v>
      </c>
      <c r="G52" s="1">
        <f>VLOOKUP(A:A,[1]TDSheet!$A:$G,7,0)</f>
        <v>0.4</v>
      </c>
      <c r="H52" s="1">
        <f>VLOOKUP(A:A,[1]TDSheet!$A:$H,8,0)</f>
        <v>60</v>
      </c>
      <c r="I52" s="13">
        <f>VLOOKUP(A:A,[2]TDSheet!$A:$F,6,0)</f>
        <v>541</v>
      </c>
      <c r="J52" s="13">
        <f t="shared" si="7"/>
        <v>-7</v>
      </c>
      <c r="K52" s="13">
        <f>VLOOKUP(A:A,[1]TDSheet!$A:$L,12,0)</f>
        <v>280</v>
      </c>
      <c r="L52" s="13">
        <f>VLOOKUP(A:A,[1]TDSheet!$A:$M,13,0)</f>
        <v>0</v>
      </c>
      <c r="M52" s="13">
        <f>VLOOKUP(A:A,[1]TDSheet!$A:$S,19,0)</f>
        <v>120</v>
      </c>
      <c r="N52" s="13"/>
      <c r="O52" s="13"/>
      <c r="P52" s="13"/>
      <c r="Q52" s="13"/>
      <c r="R52" s="13">
        <f t="shared" si="8"/>
        <v>106.8</v>
      </c>
      <c r="S52" s="15"/>
      <c r="T52" s="16">
        <f t="shared" si="9"/>
        <v>7.8370786516853936</v>
      </c>
      <c r="U52" s="13">
        <f t="shared" si="10"/>
        <v>4.0917602996254683</v>
      </c>
      <c r="V52" s="13"/>
      <c r="W52" s="13"/>
      <c r="X52" s="13">
        <f>VLOOKUP(A:A,[1]TDSheet!$A:$X,24,0)</f>
        <v>107</v>
      </c>
      <c r="Y52" s="13">
        <f>VLOOKUP(A:A,[1]TDSheet!$A:$Y,25,0)</f>
        <v>114.4</v>
      </c>
      <c r="Z52" s="13">
        <f>VLOOKUP(A:A,[3]TDSheet!$A:$D,4,0)</f>
        <v>109</v>
      </c>
      <c r="AA52" s="13">
        <f>VLOOKUP(A:A,[1]TDSheet!$A:$AA,27,0)</f>
        <v>0</v>
      </c>
      <c r="AB52" s="13" t="e">
        <f>VLOOKUP(A:A,[1]TDSheet!$A:$AB,28,0)</f>
        <v>#N/A</v>
      </c>
      <c r="AC52" s="13">
        <f t="shared" si="11"/>
        <v>0</v>
      </c>
      <c r="AD52" s="13"/>
      <c r="AE52" s="13"/>
    </row>
    <row r="53" spans="1:31" s="1" customFormat="1" ht="11.1" customHeight="1" outlineLevel="1" x14ac:dyDescent="0.2">
      <c r="A53" s="7" t="s">
        <v>52</v>
      </c>
      <c r="B53" s="7" t="s">
        <v>8</v>
      </c>
      <c r="C53" s="8">
        <v>6792</v>
      </c>
      <c r="D53" s="8">
        <v>3807</v>
      </c>
      <c r="E53" s="8">
        <v>6254</v>
      </c>
      <c r="F53" s="8">
        <v>4196</v>
      </c>
      <c r="G53" s="1">
        <f>VLOOKUP(A:A,[1]TDSheet!$A:$G,7,0)</f>
        <v>0.4</v>
      </c>
      <c r="H53" s="1">
        <f>VLOOKUP(A:A,[1]TDSheet!$A:$H,8,0)</f>
        <v>60</v>
      </c>
      <c r="I53" s="13">
        <f>VLOOKUP(A:A,[2]TDSheet!$A:$F,6,0)</f>
        <v>6382</v>
      </c>
      <c r="J53" s="13">
        <f t="shared" si="7"/>
        <v>-128</v>
      </c>
      <c r="K53" s="13">
        <f>VLOOKUP(A:A,[1]TDSheet!$A:$L,12,0)</f>
        <v>4200</v>
      </c>
      <c r="L53" s="13">
        <f>VLOOKUP(A:A,[1]TDSheet!$A:$M,13,0)</f>
        <v>1200</v>
      </c>
      <c r="M53" s="13">
        <f>VLOOKUP(A:A,[1]TDSheet!$A:$S,19,0)</f>
        <v>400</v>
      </c>
      <c r="N53" s="13"/>
      <c r="O53" s="13"/>
      <c r="P53" s="13"/>
      <c r="Q53" s="13"/>
      <c r="R53" s="13">
        <f t="shared" si="8"/>
        <v>1250.8</v>
      </c>
      <c r="S53" s="15">
        <v>2200</v>
      </c>
      <c r="T53" s="16">
        <f t="shared" si="9"/>
        <v>9.7505596418292289</v>
      </c>
      <c r="U53" s="13">
        <f t="shared" si="10"/>
        <v>3.3546530220658779</v>
      </c>
      <c r="V53" s="13"/>
      <c r="W53" s="13"/>
      <c r="X53" s="13">
        <f>VLOOKUP(A:A,[1]TDSheet!$A:$X,24,0)</f>
        <v>1104.8</v>
      </c>
      <c r="Y53" s="13">
        <f>VLOOKUP(A:A,[1]TDSheet!$A:$Y,25,0)</f>
        <v>1170</v>
      </c>
      <c r="Z53" s="13">
        <f>VLOOKUP(A:A,[3]TDSheet!$A:$D,4,0)</f>
        <v>624</v>
      </c>
      <c r="AA53" s="13" t="str">
        <f>VLOOKUP(A:A,[1]TDSheet!$A:$AA,27,0)</f>
        <v>пл1000</v>
      </c>
      <c r="AB53" s="13">
        <f>VLOOKUP(A:A,[1]TDSheet!$A:$AB,28,0)</f>
        <v>0</v>
      </c>
      <c r="AC53" s="13">
        <f t="shared" si="11"/>
        <v>880</v>
      </c>
      <c r="AD53" s="13"/>
      <c r="AE53" s="13"/>
    </row>
    <row r="54" spans="1:31" s="1" customFormat="1" ht="11.1" customHeight="1" outlineLevel="1" x14ac:dyDescent="0.2">
      <c r="A54" s="7" t="s">
        <v>53</v>
      </c>
      <c r="B54" s="7" t="s">
        <v>8</v>
      </c>
      <c r="C54" s="8">
        <v>1930</v>
      </c>
      <c r="D54" s="8">
        <v>892</v>
      </c>
      <c r="E54" s="8">
        <v>1967</v>
      </c>
      <c r="F54" s="8">
        <v>797</v>
      </c>
      <c r="G54" s="1">
        <f>VLOOKUP(A:A,[1]TDSheet!$A:$G,7,0)</f>
        <v>0.4</v>
      </c>
      <c r="H54" s="1">
        <f>VLOOKUP(A:A,[1]TDSheet!$A:$H,8,0)</f>
        <v>60</v>
      </c>
      <c r="I54" s="13">
        <f>VLOOKUP(A:A,[2]TDSheet!$A:$F,6,0)</f>
        <v>2019</v>
      </c>
      <c r="J54" s="13">
        <f t="shared" si="7"/>
        <v>-52</v>
      </c>
      <c r="K54" s="13">
        <f>VLOOKUP(A:A,[1]TDSheet!$A:$L,12,0)</f>
        <v>800</v>
      </c>
      <c r="L54" s="13">
        <f>VLOOKUP(A:A,[1]TDSheet!$A:$M,13,0)</f>
        <v>200</v>
      </c>
      <c r="M54" s="13">
        <f>VLOOKUP(A:A,[1]TDSheet!$A:$S,19,0)</f>
        <v>1000</v>
      </c>
      <c r="N54" s="13"/>
      <c r="O54" s="13"/>
      <c r="P54" s="13"/>
      <c r="Q54" s="13"/>
      <c r="R54" s="13">
        <f t="shared" si="8"/>
        <v>393.4</v>
      </c>
      <c r="S54" s="15">
        <v>1000</v>
      </c>
      <c r="T54" s="16">
        <f t="shared" si="9"/>
        <v>9.6517539400101686</v>
      </c>
      <c r="U54" s="13">
        <f t="shared" si="10"/>
        <v>2.0259278088459585</v>
      </c>
      <c r="V54" s="13"/>
      <c r="W54" s="13"/>
      <c r="X54" s="13">
        <f>VLOOKUP(A:A,[1]TDSheet!$A:$X,24,0)</f>
        <v>337.2</v>
      </c>
      <c r="Y54" s="13">
        <f>VLOOKUP(A:A,[1]TDSheet!$A:$Y,25,0)</f>
        <v>299.60000000000002</v>
      </c>
      <c r="Z54" s="13">
        <f>VLOOKUP(A:A,[3]TDSheet!$A:$D,4,0)</f>
        <v>316</v>
      </c>
      <c r="AA54" s="13" t="str">
        <f>VLOOKUP(A:A,[1]TDSheet!$A:$AA,27,0)</f>
        <v>м1200</v>
      </c>
      <c r="AB54" s="13" t="e">
        <f>VLOOKUP(A:A,[1]TDSheet!$A:$AB,28,0)</f>
        <v>#N/A</v>
      </c>
      <c r="AC54" s="13">
        <f t="shared" si="11"/>
        <v>400</v>
      </c>
      <c r="AD54" s="13"/>
      <c r="AE54" s="13"/>
    </row>
    <row r="55" spans="1:31" s="1" customFormat="1" ht="11.1" customHeight="1" outlineLevel="1" x14ac:dyDescent="0.2">
      <c r="A55" s="7" t="s">
        <v>54</v>
      </c>
      <c r="B55" s="7" t="s">
        <v>8</v>
      </c>
      <c r="C55" s="8">
        <v>4363</v>
      </c>
      <c r="D55" s="8">
        <v>3298</v>
      </c>
      <c r="E55" s="8">
        <v>4262</v>
      </c>
      <c r="F55" s="8">
        <v>3320</v>
      </c>
      <c r="G55" s="1">
        <f>VLOOKUP(A:A,[1]TDSheet!$A:$G,7,0)</f>
        <v>0.4</v>
      </c>
      <c r="H55" s="1">
        <f>VLOOKUP(A:A,[1]TDSheet!$A:$H,8,0)</f>
        <v>60</v>
      </c>
      <c r="I55" s="13">
        <f>VLOOKUP(A:A,[2]TDSheet!$A:$F,6,0)</f>
        <v>4319</v>
      </c>
      <c r="J55" s="13">
        <f t="shared" si="7"/>
        <v>-57</v>
      </c>
      <c r="K55" s="13">
        <f>VLOOKUP(A:A,[1]TDSheet!$A:$L,12,0)</f>
        <v>3000</v>
      </c>
      <c r="L55" s="13">
        <f>VLOOKUP(A:A,[1]TDSheet!$A:$M,13,0)</f>
        <v>1000</v>
      </c>
      <c r="M55" s="13">
        <f>VLOOKUP(A:A,[1]TDSheet!$A:$S,19,0)</f>
        <v>400</v>
      </c>
      <c r="N55" s="13"/>
      <c r="O55" s="13"/>
      <c r="P55" s="13"/>
      <c r="Q55" s="13"/>
      <c r="R55" s="13">
        <f t="shared" si="8"/>
        <v>852.4</v>
      </c>
      <c r="S55" s="15">
        <v>800</v>
      </c>
      <c r="T55" s="16">
        <f t="shared" si="9"/>
        <v>9.9953073674331296</v>
      </c>
      <c r="U55" s="13">
        <f t="shared" si="10"/>
        <v>3.8948850305021119</v>
      </c>
      <c r="V55" s="13"/>
      <c r="W55" s="13"/>
      <c r="X55" s="13">
        <f>VLOOKUP(A:A,[1]TDSheet!$A:$X,24,0)</f>
        <v>812.8</v>
      </c>
      <c r="Y55" s="13">
        <f>VLOOKUP(A:A,[1]TDSheet!$A:$Y,25,0)</f>
        <v>847.8</v>
      </c>
      <c r="Z55" s="13">
        <f>VLOOKUP(A:A,[3]TDSheet!$A:$D,4,0)</f>
        <v>451</v>
      </c>
      <c r="AA55" s="13" t="str">
        <f>VLOOKUP(A:A,[1]TDSheet!$A:$AA,27,0)</f>
        <v>м400</v>
      </c>
      <c r="AB55" s="13" t="e">
        <f>VLOOKUP(A:A,[1]TDSheet!$A:$AB,28,0)</f>
        <v>#N/A</v>
      </c>
      <c r="AC55" s="13">
        <f t="shared" si="11"/>
        <v>320</v>
      </c>
      <c r="AD55" s="13"/>
      <c r="AE55" s="13"/>
    </row>
    <row r="56" spans="1:31" s="1" customFormat="1" ht="11.1" customHeight="1" outlineLevel="1" x14ac:dyDescent="0.2">
      <c r="A56" s="7" t="s">
        <v>55</v>
      </c>
      <c r="B56" s="7" t="s">
        <v>8</v>
      </c>
      <c r="C56" s="8">
        <v>1215</v>
      </c>
      <c r="D56" s="8">
        <v>903</v>
      </c>
      <c r="E56" s="8">
        <v>1139</v>
      </c>
      <c r="F56" s="8">
        <v>726</v>
      </c>
      <c r="G56" s="1">
        <f>VLOOKUP(A:A,[1]TDSheet!$A:$G,7,0)</f>
        <v>0.35</v>
      </c>
      <c r="H56" s="1">
        <f>VLOOKUP(A:A,[1]TDSheet!$A:$H,8,0)</f>
        <v>60</v>
      </c>
      <c r="I56" s="13">
        <f>VLOOKUP(A:A,[2]TDSheet!$A:$F,6,0)</f>
        <v>1147</v>
      </c>
      <c r="J56" s="13">
        <f t="shared" si="7"/>
        <v>-8</v>
      </c>
      <c r="K56" s="13">
        <f>VLOOKUP(A:A,[1]TDSheet!$A:$L,12,0)</f>
        <v>480</v>
      </c>
      <c r="L56" s="13">
        <f>VLOOKUP(A:A,[1]TDSheet!$A:$M,13,0)</f>
        <v>0</v>
      </c>
      <c r="M56" s="13">
        <f>VLOOKUP(A:A,[1]TDSheet!$A:$S,19,0)</f>
        <v>600</v>
      </c>
      <c r="N56" s="13"/>
      <c r="O56" s="13"/>
      <c r="P56" s="13"/>
      <c r="Q56" s="13"/>
      <c r="R56" s="13">
        <f t="shared" si="8"/>
        <v>227.8</v>
      </c>
      <c r="S56" s="15"/>
      <c r="T56" s="16">
        <f t="shared" si="9"/>
        <v>7.9280070237050042</v>
      </c>
      <c r="U56" s="13">
        <f t="shared" si="10"/>
        <v>3.1870061457418788</v>
      </c>
      <c r="V56" s="13"/>
      <c r="W56" s="13"/>
      <c r="X56" s="13">
        <f>VLOOKUP(A:A,[1]TDSheet!$A:$X,24,0)</f>
        <v>226.2</v>
      </c>
      <c r="Y56" s="13">
        <f>VLOOKUP(A:A,[1]TDSheet!$A:$Y,25,0)</f>
        <v>199.6</v>
      </c>
      <c r="Z56" s="13">
        <f>VLOOKUP(A:A,[3]TDSheet!$A:$D,4,0)</f>
        <v>104</v>
      </c>
      <c r="AA56" s="13" t="str">
        <f>VLOOKUP(A:A,[1]TDSheet!$A:$AA,27,0)</f>
        <v>костик</v>
      </c>
      <c r="AB56" s="13" t="e">
        <f>VLOOKUP(A:A,[1]TDSheet!$A:$AB,28,0)</f>
        <v>#N/A</v>
      </c>
      <c r="AC56" s="13">
        <f t="shared" si="11"/>
        <v>0</v>
      </c>
      <c r="AD56" s="13"/>
      <c r="AE56" s="13"/>
    </row>
    <row r="57" spans="1:31" s="1" customFormat="1" ht="11.1" customHeight="1" outlineLevel="1" x14ac:dyDescent="0.2">
      <c r="A57" s="7" t="s">
        <v>56</v>
      </c>
      <c r="B57" s="7" t="s">
        <v>8</v>
      </c>
      <c r="C57" s="8">
        <v>182</v>
      </c>
      <c r="D57" s="8">
        <v>529</v>
      </c>
      <c r="E57" s="8">
        <v>406</v>
      </c>
      <c r="F57" s="8">
        <v>257</v>
      </c>
      <c r="G57" s="1">
        <f>VLOOKUP(A:A,[1]TDSheet!$A:$G,7,0)</f>
        <v>0.3</v>
      </c>
      <c r="H57" s="1">
        <f>VLOOKUP(A:A,[1]TDSheet!$A:$H,8,0)</f>
        <v>45</v>
      </c>
      <c r="I57" s="13">
        <f>VLOOKUP(A:A,[2]TDSheet!$A:$F,6,0)</f>
        <v>450</v>
      </c>
      <c r="J57" s="13">
        <f t="shared" si="7"/>
        <v>-44</v>
      </c>
      <c r="K57" s="13">
        <f>VLOOKUP(A:A,[1]TDSheet!$A:$L,12,0)</f>
        <v>320</v>
      </c>
      <c r="L57" s="13">
        <f>VLOOKUP(A:A,[1]TDSheet!$A:$M,13,0)</f>
        <v>0</v>
      </c>
      <c r="M57" s="13">
        <f>VLOOKUP(A:A,[1]TDSheet!$A:$S,19,0)</f>
        <v>0</v>
      </c>
      <c r="N57" s="13"/>
      <c r="O57" s="13"/>
      <c r="P57" s="13"/>
      <c r="Q57" s="13"/>
      <c r="R57" s="13">
        <f t="shared" si="8"/>
        <v>81.2</v>
      </c>
      <c r="S57" s="15"/>
      <c r="T57" s="16">
        <f t="shared" si="9"/>
        <v>7.1059113300492607</v>
      </c>
      <c r="U57" s="13">
        <f t="shared" si="10"/>
        <v>3.1650246305418719</v>
      </c>
      <c r="V57" s="13"/>
      <c r="W57" s="13"/>
      <c r="X57" s="13">
        <f>VLOOKUP(A:A,[1]TDSheet!$A:$X,24,0)</f>
        <v>106.4</v>
      </c>
      <c r="Y57" s="13">
        <f>VLOOKUP(A:A,[1]TDSheet!$A:$Y,25,0)</f>
        <v>92.6</v>
      </c>
      <c r="Z57" s="13">
        <f>VLOOKUP(A:A,[3]TDSheet!$A:$D,4,0)</f>
        <v>81</v>
      </c>
      <c r="AA57" s="13" t="str">
        <f>VLOOKUP(A:A,[1]TDSheet!$A:$AA,27,0)</f>
        <v>м160</v>
      </c>
      <c r="AB57" s="13" t="e">
        <f>VLOOKUP(A:A,[1]TDSheet!$A:$AB,28,0)</f>
        <v>#N/A</v>
      </c>
      <c r="AC57" s="13">
        <f t="shared" si="11"/>
        <v>0</v>
      </c>
      <c r="AD57" s="13"/>
      <c r="AE57" s="13"/>
    </row>
    <row r="58" spans="1:31" s="1" customFormat="1" ht="11.1" customHeight="1" outlineLevel="1" x14ac:dyDescent="0.2">
      <c r="A58" s="7" t="s">
        <v>57</v>
      </c>
      <c r="B58" s="7" t="s">
        <v>8</v>
      </c>
      <c r="C58" s="8">
        <v>158</v>
      </c>
      <c r="D58" s="8">
        <v>215</v>
      </c>
      <c r="E58" s="8">
        <v>239</v>
      </c>
      <c r="F58" s="8">
        <v>122</v>
      </c>
      <c r="G58" s="1">
        <f>VLOOKUP(A:A,[1]TDSheet!$A:$G,7,0)</f>
        <v>0</v>
      </c>
      <c r="H58" s="1">
        <f>VLOOKUP(A:A,[1]TDSheet!$A:$H,8,0)</f>
        <v>30</v>
      </c>
      <c r="I58" s="13">
        <f>VLOOKUP(A:A,[2]TDSheet!$A:$F,6,0)</f>
        <v>239</v>
      </c>
      <c r="J58" s="13">
        <f t="shared" si="7"/>
        <v>0</v>
      </c>
      <c r="K58" s="13">
        <f>VLOOKUP(A:A,[1]TDSheet!$A:$L,12,0)</f>
        <v>150</v>
      </c>
      <c r="L58" s="13">
        <f>VLOOKUP(A:A,[1]TDSheet!$A:$M,13,0)</f>
        <v>0</v>
      </c>
      <c r="M58" s="13">
        <f>VLOOKUP(A:A,[1]TDSheet!$A:$S,19,0)</f>
        <v>0</v>
      </c>
      <c r="N58" s="13"/>
      <c r="O58" s="13"/>
      <c r="P58" s="13"/>
      <c r="Q58" s="13"/>
      <c r="R58" s="13">
        <f t="shared" si="8"/>
        <v>47.8</v>
      </c>
      <c r="S58" s="15"/>
      <c r="T58" s="16">
        <f t="shared" si="9"/>
        <v>5.6903765690376575</v>
      </c>
      <c r="U58" s="13">
        <f t="shared" si="10"/>
        <v>2.5523012552301259</v>
      </c>
      <c r="V58" s="13"/>
      <c r="W58" s="13"/>
      <c r="X58" s="13">
        <f>VLOOKUP(A:A,[1]TDSheet!$A:$X,24,0)</f>
        <v>47.8</v>
      </c>
      <c r="Y58" s="13">
        <f>VLOOKUP(A:A,[1]TDSheet!$A:$Y,25,0)</f>
        <v>46.8</v>
      </c>
      <c r="Z58" s="13">
        <f>VLOOKUP(A:A,[3]TDSheet!$A:$D,4,0)</f>
        <v>55</v>
      </c>
      <c r="AA58" s="19" t="str">
        <f>VLOOKUP(A:A,[1]TDSheet!$A:$AA,27,0)</f>
        <v>вывод</v>
      </c>
      <c r="AB58" s="13" t="e">
        <f>VLOOKUP(A:A,[1]TDSheet!$A:$AB,28,0)</f>
        <v>#N/A</v>
      </c>
      <c r="AC58" s="13">
        <f t="shared" si="11"/>
        <v>0</v>
      </c>
      <c r="AD58" s="13"/>
      <c r="AE58" s="13"/>
    </row>
    <row r="59" spans="1:31" s="1" customFormat="1" ht="11.1" customHeight="1" outlineLevel="1" x14ac:dyDescent="0.2">
      <c r="A59" s="7" t="s">
        <v>58</v>
      </c>
      <c r="B59" s="7" t="s">
        <v>8</v>
      </c>
      <c r="C59" s="8">
        <v>177</v>
      </c>
      <c r="D59" s="8">
        <v>96</v>
      </c>
      <c r="E59" s="8">
        <v>253</v>
      </c>
      <c r="F59" s="8">
        <v>-1</v>
      </c>
      <c r="G59" s="1">
        <f>VLOOKUP(A:A,[1]TDSheet!$A:$G,7,0)</f>
        <v>0</v>
      </c>
      <c r="H59" s="18">
        <v>30</v>
      </c>
      <c r="I59" s="13">
        <f>VLOOKUP(A:A,[2]TDSheet!$A:$F,6,0)</f>
        <v>350</v>
      </c>
      <c r="J59" s="13">
        <f t="shared" si="7"/>
        <v>-97</v>
      </c>
      <c r="K59" s="13">
        <f>VLOOKUP(A:A,[1]TDSheet!$A:$L,12,0)</f>
        <v>300</v>
      </c>
      <c r="L59" s="13">
        <f>VLOOKUP(A:A,[1]TDSheet!$A:$M,13,0)</f>
        <v>0</v>
      </c>
      <c r="M59" s="13">
        <f>VLOOKUP(A:A,[1]TDSheet!$A:$S,19,0)</f>
        <v>0</v>
      </c>
      <c r="N59" s="13"/>
      <c r="O59" s="13"/>
      <c r="P59" s="13"/>
      <c r="Q59" s="13"/>
      <c r="R59" s="13">
        <f t="shared" si="8"/>
        <v>50.6</v>
      </c>
      <c r="S59" s="15"/>
      <c r="T59" s="16">
        <f t="shared" si="9"/>
        <v>5.9090909090909092</v>
      </c>
      <c r="U59" s="13">
        <f t="shared" si="10"/>
        <v>-1.9762845849802372E-2</v>
      </c>
      <c r="V59" s="13"/>
      <c r="W59" s="13"/>
      <c r="X59" s="13">
        <f>VLOOKUP(A:A,[1]TDSheet!$A:$X,24,0)</f>
        <v>60.4</v>
      </c>
      <c r="Y59" s="13">
        <f>VLOOKUP(A:A,[1]TDSheet!$A:$Y,25,0)</f>
        <v>94.2</v>
      </c>
      <c r="Z59" s="13">
        <f>VLOOKUP(A:A,[3]TDSheet!$A:$D,4,0)</f>
        <v>3</v>
      </c>
      <c r="AA59" s="19" t="str">
        <f>VLOOKUP(A:A,[1]TDSheet!$A:$AA,27,0)</f>
        <v>вывод</v>
      </c>
      <c r="AB59" s="13" t="e">
        <f>VLOOKUP(A:A,[1]TDSheet!$A:$AB,28,0)</f>
        <v>#N/A</v>
      </c>
      <c r="AC59" s="13">
        <f t="shared" si="11"/>
        <v>0</v>
      </c>
      <c r="AD59" s="13"/>
      <c r="AE59" s="13"/>
    </row>
    <row r="60" spans="1:31" s="1" customFormat="1" ht="11.1" customHeight="1" outlineLevel="1" x14ac:dyDescent="0.2">
      <c r="A60" s="7" t="s">
        <v>59</v>
      </c>
      <c r="B60" s="7" t="s">
        <v>8</v>
      </c>
      <c r="C60" s="8">
        <v>739</v>
      </c>
      <c r="D60" s="8">
        <v>796</v>
      </c>
      <c r="E60" s="8">
        <v>903</v>
      </c>
      <c r="F60" s="8">
        <v>569</v>
      </c>
      <c r="G60" s="1">
        <f>VLOOKUP(A:A,[1]TDSheet!$A:$G,7,0)</f>
        <v>0.1</v>
      </c>
      <c r="H60" s="1">
        <f>VLOOKUP(A:A,[1]TDSheet!$A:$H,8,0)</f>
        <v>60</v>
      </c>
      <c r="I60" s="13">
        <f>VLOOKUP(A:A,[2]TDSheet!$A:$F,6,0)</f>
        <v>914</v>
      </c>
      <c r="J60" s="13">
        <f t="shared" si="7"/>
        <v>-11</v>
      </c>
      <c r="K60" s="13">
        <f>VLOOKUP(A:A,[1]TDSheet!$A:$L,12,0)</f>
        <v>560</v>
      </c>
      <c r="L60" s="13">
        <f>VLOOKUP(A:A,[1]TDSheet!$A:$M,13,0)</f>
        <v>0</v>
      </c>
      <c r="M60" s="13">
        <f>VLOOKUP(A:A,[1]TDSheet!$A:$S,19,0)</f>
        <v>280</v>
      </c>
      <c r="N60" s="13"/>
      <c r="O60" s="13"/>
      <c r="P60" s="13"/>
      <c r="Q60" s="13"/>
      <c r="R60" s="13">
        <f t="shared" si="8"/>
        <v>180.6</v>
      </c>
      <c r="S60" s="15"/>
      <c r="T60" s="16">
        <f t="shared" si="9"/>
        <v>7.8017718715393141</v>
      </c>
      <c r="U60" s="13">
        <f t="shared" si="10"/>
        <v>3.1506090808416389</v>
      </c>
      <c r="V60" s="13"/>
      <c r="W60" s="13"/>
      <c r="X60" s="13">
        <f>VLOOKUP(A:A,[1]TDSheet!$A:$X,24,0)</f>
        <v>204.2</v>
      </c>
      <c r="Y60" s="13">
        <f>VLOOKUP(A:A,[1]TDSheet!$A:$Y,25,0)</f>
        <v>187.6</v>
      </c>
      <c r="Z60" s="13">
        <f>VLOOKUP(A:A,[3]TDSheet!$A:$D,4,0)</f>
        <v>169</v>
      </c>
      <c r="AA60" s="13" t="str">
        <f>VLOOKUP(A:A,[1]TDSheet!$A:$AA,27,0)</f>
        <v>костик</v>
      </c>
      <c r="AB60" s="13" t="e">
        <f>VLOOKUP(A:A,[1]TDSheet!$A:$AB,28,0)</f>
        <v>#N/A</v>
      </c>
      <c r="AC60" s="13">
        <f t="shared" si="11"/>
        <v>0</v>
      </c>
      <c r="AD60" s="13"/>
      <c r="AE60" s="13"/>
    </row>
    <row r="61" spans="1:31" s="1" customFormat="1" ht="11.1" customHeight="1" outlineLevel="1" x14ac:dyDescent="0.2">
      <c r="A61" s="7" t="s">
        <v>60</v>
      </c>
      <c r="B61" s="7" t="s">
        <v>8</v>
      </c>
      <c r="C61" s="8">
        <v>543</v>
      </c>
      <c r="D61" s="8">
        <v>1078</v>
      </c>
      <c r="E61" s="8">
        <v>672</v>
      </c>
      <c r="F61" s="8">
        <v>859</v>
      </c>
      <c r="G61" s="1">
        <f>VLOOKUP(A:A,[1]TDSheet!$A:$G,7,0)</f>
        <v>0.1</v>
      </c>
      <c r="H61" s="1">
        <f>VLOOKUP(A:A,[1]TDSheet!$A:$H,8,0)</f>
        <v>60</v>
      </c>
      <c r="I61" s="13">
        <f>VLOOKUP(A:A,[2]TDSheet!$A:$F,6,0)</f>
        <v>691</v>
      </c>
      <c r="J61" s="13">
        <f t="shared" si="7"/>
        <v>-19</v>
      </c>
      <c r="K61" s="13">
        <f>VLOOKUP(A:A,[1]TDSheet!$A:$L,12,0)</f>
        <v>280</v>
      </c>
      <c r="L61" s="13">
        <f>VLOOKUP(A:A,[1]TDSheet!$A:$M,13,0)</f>
        <v>0</v>
      </c>
      <c r="M61" s="13">
        <f>VLOOKUP(A:A,[1]TDSheet!$A:$S,19,0)</f>
        <v>0</v>
      </c>
      <c r="N61" s="13"/>
      <c r="O61" s="13"/>
      <c r="P61" s="13"/>
      <c r="Q61" s="13"/>
      <c r="R61" s="13">
        <f t="shared" si="8"/>
        <v>134.4</v>
      </c>
      <c r="S61" s="15"/>
      <c r="T61" s="16">
        <f t="shared" si="9"/>
        <v>8.4747023809523814</v>
      </c>
      <c r="U61" s="13">
        <f t="shared" si="10"/>
        <v>6.3913690476190474</v>
      </c>
      <c r="V61" s="13"/>
      <c r="W61" s="13"/>
      <c r="X61" s="13">
        <f>VLOOKUP(A:A,[1]TDSheet!$A:$X,24,0)</f>
        <v>168.2</v>
      </c>
      <c r="Y61" s="13">
        <f>VLOOKUP(A:A,[1]TDSheet!$A:$Y,25,0)</f>
        <v>165.6</v>
      </c>
      <c r="Z61" s="13">
        <f>VLOOKUP(A:A,[3]TDSheet!$A:$D,4,0)</f>
        <v>117</v>
      </c>
      <c r="AA61" s="13" t="str">
        <f>VLOOKUP(A:A,[1]TDSheet!$A:$AA,27,0)</f>
        <v>костик</v>
      </c>
      <c r="AB61" s="13" t="e">
        <f>VLOOKUP(A:A,[1]TDSheet!$A:$AB,28,0)</f>
        <v>#N/A</v>
      </c>
      <c r="AC61" s="13">
        <f t="shared" si="11"/>
        <v>0</v>
      </c>
      <c r="AD61" s="13"/>
      <c r="AE61" s="13"/>
    </row>
    <row r="62" spans="1:31" s="1" customFormat="1" ht="11.1" customHeight="1" outlineLevel="1" x14ac:dyDescent="0.2">
      <c r="A62" s="7" t="s">
        <v>61</v>
      </c>
      <c r="B62" s="7" t="s">
        <v>8</v>
      </c>
      <c r="C62" s="8">
        <v>128</v>
      </c>
      <c r="D62" s="8">
        <v>313</v>
      </c>
      <c r="E62" s="8">
        <v>271</v>
      </c>
      <c r="F62" s="8">
        <v>163</v>
      </c>
      <c r="G62" s="1">
        <f>VLOOKUP(A:A,[1]TDSheet!$A:$G,7,0)</f>
        <v>0.4</v>
      </c>
      <c r="H62" s="1">
        <f>VLOOKUP(A:A,[1]TDSheet!$A:$H,8,0)</f>
        <v>30</v>
      </c>
      <c r="I62" s="13">
        <f>VLOOKUP(A:A,[2]TDSheet!$A:$F,6,0)</f>
        <v>278</v>
      </c>
      <c r="J62" s="13">
        <f t="shared" si="7"/>
        <v>-7</v>
      </c>
      <c r="K62" s="13">
        <f>VLOOKUP(A:A,[1]TDSheet!$A:$L,12,0)</f>
        <v>180</v>
      </c>
      <c r="L62" s="13">
        <f>VLOOKUP(A:A,[1]TDSheet!$A:$M,13,0)</f>
        <v>0</v>
      </c>
      <c r="M62" s="13">
        <f>VLOOKUP(A:A,[1]TDSheet!$A:$S,19,0)</f>
        <v>0</v>
      </c>
      <c r="N62" s="13"/>
      <c r="O62" s="13"/>
      <c r="P62" s="13"/>
      <c r="Q62" s="13"/>
      <c r="R62" s="13">
        <f t="shared" si="8"/>
        <v>54.2</v>
      </c>
      <c r="S62" s="15">
        <v>60</v>
      </c>
      <c r="T62" s="16">
        <f t="shared" si="9"/>
        <v>7.4354243542435423</v>
      </c>
      <c r="U62" s="13">
        <f t="shared" si="10"/>
        <v>3.0073800738007379</v>
      </c>
      <c r="V62" s="13"/>
      <c r="W62" s="13"/>
      <c r="X62" s="13">
        <f>VLOOKUP(A:A,[1]TDSheet!$A:$X,24,0)</f>
        <v>51.6</v>
      </c>
      <c r="Y62" s="13">
        <f>VLOOKUP(A:A,[1]TDSheet!$A:$Y,25,0)</f>
        <v>57.6</v>
      </c>
      <c r="Z62" s="13">
        <f>VLOOKUP(A:A,[3]TDSheet!$A:$D,4,0)</f>
        <v>59</v>
      </c>
      <c r="AA62" s="13" t="str">
        <f>VLOOKUP(A:A,[1]TDSheet!$A:$AA,27,0)</f>
        <v>костик</v>
      </c>
      <c r="AB62" s="13" t="e">
        <f>VLOOKUP(A:A,[1]TDSheet!$A:$AB,28,0)</f>
        <v>#N/A</v>
      </c>
      <c r="AC62" s="13">
        <f t="shared" si="11"/>
        <v>24</v>
      </c>
      <c r="AD62" s="13"/>
      <c r="AE62" s="13"/>
    </row>
    <row r="63" spans="1:31" s="1" customFormat="1" ht="11.1" customHeight="1" outlineLevel="1" x14ac:dyDescent="0.2">
      <c r="A63" s="7" t="s">
        <v>62</v>
      </c>
      <c r="B63" s="7" t="s">
        <v>9</v>
      </c>
      <c r="C63" s="8">
        <v>429.41800000000001</v>
      </c>
      <c r="D63" s="8">
        <v>310.02999999999997</v>
      </c>
      <c r="E63" s="8">
        <v>412.61700000000002</v>
      </c>
      <c r="F63" s="8">
        <v>318.74200000000002</v>
      </c>
      <c r="G63" s="1">
        <f>VLOOKUP(A:A,[1]TDSheet!$A:$G,7,0)</f>
        <v>1</v>
      </c>
      <c r="H63" s="1">
        <f>VLOOKUP(A:A,[1]TDSheet!$A:$H,8,0)</f>
        <v>45</v>
      </c>
      <c r="I63" s="13">
        <f>VLOOKUP(A:A,[2]TDSheet!$A:$F,6,0)</f>
        <v>422</v>
      </c>
      <c r="J63" s="13">
        <f t="shared" si="7"/>
        <v>-9.3829999999999814</v>
      </c>
      <c r="K63" s="13">
        <f>VLOOKUP(A:A,[1]TDSheet!$A:$L,12,0)</f>
        <v>200</v>
      </c>
      <c r="L63" s="13">
        <f>VLOOKUP(A:A,[1]TDSheet!$A:$M,13,0)</f>
        <v>0</v>
      </c>
      <c r="M63" s="13">
        <f>VLOOKUP(A:A,[1]TDSheet!$A:$S,19,0)</f>
        <v>120</v>
      </c>
      <c r="N63" s="13"/>
      <c r="O63" s="13"/>
      <c r="P63" s="13"/>
      <c r="Q63" s="13"/>
      <c r="R63" s="13">
        <f t="shared" si="8"/>
        <v>82.523400000000009</v>
      </c>
      <c r="S63" s="15"/>
      <c r="T63" s="16">
        <f t="shared" si="9"/>
        <v>7.7401318898639646</v>
      </c>
      <c r="U63" s="13">
        <f t="shared" si="10"/>
        <v>3.8624438644069436</v>
      </c>
      <c r="V63" s="13"/>
      <c r="W63" s="13"/>
      <c r="X63" s="13">
        <f>VLOOKUP(A:A,[1]TDSheet!$A:$X,24,0)</f>
        <v>97.355999999999995</v>
      </c>
      <c r="Y63" s="13">
        <f>VLOOKUP(A:A,[1]TDSheet!$A:$Y,25,0)</f>
        <v>81.374800000000008</v>
      </c>
      <c r="Z63" s="13">
        <f>VLOOKUP(A:A,[3]TDSheet!$A:$D,4,0)</f>
        <v>83.197000000000003</v>
      </c>
      <c r="AA63" s="13" t="e">
        <f>VLOOKUP(A:A,[1]TDSheet!$A:$AA,27,0)</f>
        <v>#N/A</v>
      </c>
      <c r="AB63" s="13" t="e">
        <f>VLOOKUP(A:A,[1]TDSheet!$A:$AB,28,0)</f>
        <v>#N/A</v>
      </c>
      <c r="AC63" s="13">
        <f t="shared" si="11"/>
        <v>0</v>
      </c>
      <c r="AD63" s="13"/>
      <c r="AE63" s="13"/>
    </row>
    <row r="64" spans="1:31" s="1" customFormat="1" ht="11.1" customHeight="1" outlineLevel="1" x14ac:dyDescent="0.2">
      <c r="A64" s="7" t="s">
        <v>63</v>
      </c>
      <c r="B64" s="7" t="s">
        <v>8</v>
      </c>
      <c r="C64" s="8">
        <v>836</v>
      </c>
      <c r="D64" s="8">
        <v>502</v>
      </c>
      <c r="E64" s="8">
        <v>594</v>
      </c>
      <c r="F64" s="8">
        <v>730</v>
      </c>
      <c r="G64" s="1">
        <f>VLOOKUP(A:A,[1]TDSheet!$A:$G,7,0)</f>
        <v>0.28000000000000003</v>
      </c>
      <c r="H64" s="1">
        <f>VLOOKUP(A:A,[1]TDSheet!$A:$H,8,0)</f>
        <v>45</v>
      </c>
      <c r="I64" s="13">
        <f>VLOOKUP(A:A,[2]TDSheet!$A:$F,6,0)</f>
        <v>602</v>
      </c>
      <c r="J64" s="13">
        <f t="shared" si="7"/>
        <v>-8</v>
      </c>
      <c r="K64" s="13">
        <f>VLOOKUP(A:A,[1]TDSheet!$A:$L,12,0)</f>
        <v>200</v>
      </c>
      <c r="L64" s="13">
        <f>VLOOKUP(A:A,[1]TDSheet!$A:$M,13,0)</f>
        <v>0</v>
      </c>
      <c r="M64" s="13">
        <f>VLOOKUP(A:A,[1]TDSheet!$A:$S,19,0)</f>
        <v>0</v>
      </c>
      <c r="N64" s="13"/>
      <c r="O64" s="13"/>
      <c r="P64" s="13"/>
      <c r="Q64" s="13"/>
      <c r="R64" s="13">
        <f t="shared" si="8"/>
        <v>118.8</v>
      </c>
      <c r="S64" s="15"/>
      <c r="T64" s="16">
        <f t="shared" si="9"/>
        <v>7.8282828282828287</v>
      </c>
      <c r="U64" s="13">
        <f t="shared" si="10"/>
        <v>6.1447811447811453</v>
      </c>
      <c r="V64" s="13"/>
      <c r="W64" s="13"/>
      <c r="X64" s="13">
        <f>VLOOKUP(A:A,[1]TDSheet!$A:$X,24,0)</f>
        <v>199</v>
      </c>
      <c r="Y64" s="13">
        <f>VLOOKUP(A:A,[1]TDSheet!$A:$Y,25,0)</f>
        <v>139.6</v>
      </c>
      <c r="Z64" s="13">
        <f>VLOOKUP(A:A,[3]TDSheet!$A:$D,4,0)</f>
        <v>128</v>
      </c>
      <c r="AA64" s="13" t="str">
        <f>VLOOKUP(A:A,[1]TDSheet!$A:$AA,27,0)</f>
        <v>костик</v>
      </c>
      <c r="AB64" s="13" t="e">
        <f>VLOOKUP(A:A,[1]TDSheet!$A:$AB,28,0)</f>
        <v>#N/A</v>
      </c>
      <c r="AC64" s="13">
        <f t="shared" si="11"/>
        <v>0</v>
      </c>
      <c r="AD64" s="13"/>
      <c r="AE64" s="13"/>
    </row>
    <row r="65" spans="1:31" s="1" customFormat="1" ht="11.1" customHeight="1" outlineLevel="1" x14ac:dyDescent="0.2">
      <c r="A65" s="7" t="s">
        <v>64</v>
      </c>
      <c r="B65" s="7" t="s">
        <v>9</v>
      </c>
      <c r="C65" s="8">
        <v>94.802000000000007</v>
      </c>
      <c r="D65" s="8">
        <v>70.703000000000003</v>
      </c>
      <c r="E65" s="8">
        <v>69.703000000000003</v>
      </c>
      <c r="F65" s="8">
        <v>88.575000000000003</v>
      </c>
      <c r="G65" s="1">
        <f>VLOOKUP(A:A,[1]TDSheet!$A:$G,7,0)</f>
        <v>1</v>
      </c>
      <c r="H65" s="1">
        <f>VLOOKUP(A:A,[1]TDSheet!$A:$H,8,0)</f>
        <v>45</v>
      </c>
      <c r="I65" s="13">
        <f>VLOOKUP(A:A,[2]TDSheet!$A:$F,6,0)</f>
        <v>73</v>
      </c>
      <c r="J65" s="13">
        <f t="shared" si="7"/>
        <v>-3.296999999999997</v>
      </c>
      <c r="K65" s="13">
        <f>VLOOKUP(A:A,[1]TDSheet!$A:$L,12,0)</f>
        <v>40</v>
      </c>
      <c r="L65" s="13">
        <f>VLOOKUP(A:A,[1]TDSheet!$A:$M,13,0)</f>
        <v>0</v>
      </c>
      <c r="M65" s="13">
        <f>VLOOKUP(A:A,[1]TDSheet!$A:$S,19,0)</f>
        <v>0</v>
      </c>
      <c r="N65" s="13"/>
      <c r="O65" s="13"/>
      <c r="P65" s="13"/>
      <c r="Q65" s="13"/>
      <c r="R65" s="13">
        <f t="shared" si="8"/>
        <v>13.9406</v>
      </c>
      <c r="S65" s="15"/>
      <c r="T65" s="16">
        <f t="shared" si="9"/>
        <v>9.2230607004002696</v>
      </c>
      <c r="U65" s="13">
        <f t="shared" si="10"/>
        <v>6.3537437413023836</v>
      </c>
      <c r="V65" s="13"/>
      <c r="W65" s="13"/>
      <c r="X65" s="13">
        <f>VLOOKUP(A:A,[1]TDSheet!$A:$X,24,0)</f>
        <v>19.871400000000001</v>
      </c>
      <c r="Y65" s="13">
        <f>VLOOKUP(A:A,[1]TDSheet!$A:$Y,25,0)</f>
        <v>17.188800000000001</v>
      </c>
      <c r="Z65" s="13">
        <f>VLOOKUP(A:A,[3]TDSheet!$A:$D,4,0)</f>
        <v>6.26</v>
      </c>
      <c r="AA65" s="13" t="str">
        <f>VLOOKUP(A:A,[1]TDSheet!$A:$AA,27,0)</f>
        <v>магаз</v>
      </c>
      <c r="AB65" s="13" t="e">
        <f>VLOOKUP(A:A,[1]TDSheet!$A:$AB,28,0)</f>
        <v>#N/A</v>
      </c>
      <c r="AC65" s="13">
        <f t="shared" si="11"/>
        <v>0</v>
      </c>
      <c r="AD65" s="13"/>
      <c r="AE65" s="13"/>
    </row>
    <row r="66" spans="1:31" s="1" customFormat="1" ht="11.1" customHeight="1" outlineLevel="1" x14ac:dyDescent="0.2">
      <c r="A66" s="7" t="s">
        <v>65</v>
      </c>
      <c r="B66" s="7" t="s">
        <v>8</v>
      </c>
      <c r="C66" s="8">
        <v>137</v>
      </c>
      <c r="D66" s="8">
        <v>365</v>
      </c>
      <c r="E66" s="8">
        <v>201</v>
      </c>
      <c r="F66" s="8">
        <v>299</v>
      </c>
      <c r="G66" s="1">
        <f>VLOOKUP(A:A,[1]TDSheet!$A:$G,7,0)</f>
        <v>0.41</v>
      </c>
      <c r="H66" s="1">
        <f>VLOOKUP(A:A,[1]TDSheet!$A:$H,8,0)</f>
        <v>45</v>
      </c>
      <c r="I66" s="13">
        <f>VLOOKUP(A:A,[2]TDSheet!$A:$F,6,0)</f>
        <v>206</v>
      </c>
      <c r="J66" s="13">
        <f t="shared" si="7"/>
        <v>-5</v>
      </c>
      <c r="K66" s="13">
        <f>VLOOKUP(A:A,[1]TDSheet!$A:$L,12,0)</f>
        <v>180</v>
      </c>
      <c r="L66" s="13">
        <f>VLOOKUP(A:A,[1]TDSheet!$A:$M,13,0)</f>
        <v>0</v>
      </c>
      <c r="M66" s="13">
        <f>VLOOKUP(A:A,[1]TDSheet!$A:$S,19,0)</f>
        <v>0</v>
      </c>
      <c r="N66" s="13"/>
      <c r="O66" s="13"/>
      <c r="P66" s="13"/>
      <c r="Q66" s="13"/>
      <c r="R66" s="13">
        <f t="shared" si="8"/>
        <v>40.200000000000003</v>
      </c>
      <c r="S66" s="15"/>
      <c r="T66" s="16">
        <f t="shared" si="9"/>
        <v>11.915422885572138</v>
      </c>
      <c r="U66" s="13">
        <f t="shared" si="10"/>
        <v>7.4378109452736316</v>
      </c>
      <c r="V66" s="13"/>
      <c r="W66" s="13"/>
      <c r="X66" s="13">
        <f>VLOOKUP(A:A,[1]TDSheet!$A:$X,24,0)</f>
        <v>10.199999999999999</v>
      </c>
      <c r="Y66" s="13">
        <f>VLOOKUP(A:A,[1]TDSheet!$A:$Y,25,0)</f>
        <v>65.2</v>
      </c>
      <c r="Z66" s="13">
        <f>VLOOKUP(A:A,[3]TDSheet!$A:$D,4,0)</f>
        <v>34</v>
      </c>
      <c r="AA66" s="13" t="str">
        <f>VLOOKUP(A:A,[1]TDSheet!$A:$AA,27,0)</f>
        <v>костик</v>
      </c>
      <c r="AB66" s="13" t="e">
        <f>VLOOKUP(A:A,[1]TDSheet!$A:$AB,28,0)</f>
        <v>#N/A</v>
      </c>
      <c r="AC66" s="13">
        <f t="shared" si="11"/>
        <v>0</v>
      </c>
      <c r="AD66" s="13"/>
      <c r="AE66" s="13"/>
    </row>
    <row r="67" spans="1:31" s="1" customFormat="1" ht="11.1" customHeight="1" outlineLevel="1" x14ac:dyDescent="0.2">
      <c r="A67" s="7" t="s">
        <v>66</v>
      </c>
      <c r="B67" s="7" t="s">
        <v>8</v>
      </c>
      <c r="C67" s="8">
        <v>334</v>
      </c>
      <c r="D67" s="8">
        <v>511</v>
      </c>
      <c r="E67" s="8">
        <v>435</v>
      </c>
      <c r="F67" s="8">
        <v>361</v>
      </c>
      <c r="G67" s="1">
        <f>VLOOKUP(A:A,[1]TDSheet!$A:$G,7,0)</f>
        <v>0.41</v>
      </c>
      <c r="H67" s="1">
        <f>VLOOKUP(A:A,[1]TDSheet!$A:$H,8,0)</f>
        <v>45</v>
      </c>
      <c r="I67" s="13">
        <f>VLOOKUP(A:A,[2]TDSheet!$A:$F,6,0)</f>
        <v>484</v>
      </c>
      <c r="J67" s="13">
        <f t="shared" si="7"/>
        <v>-49</v>
      </c>
      <c r="K67" s="13">
        <f>VLOOKUP(A:A,[1]TDSheet!$A:$L,12,0)</f>
        <v>200</v>
      </c>
      <c r="L67" s="13">
        <f>VLOOKUP(A:A,[1]TDSheet!$A:$M,13,0)</f>
        <v>0</v>
      </c>
      <c r="M67" s="13">
        <f>VLOOKUP(A:A,[1]TDSheet!$A:$S,19,0)</f>
        <v>200</v>
      </c>
      <c r="N67" s="13"/>
      <c r="O67" s="13"/>
      <c r="P67" s="13"/>
      <c r="Q67" s="13"/>
      <c r="R67" s="13">
        <f t="shared" si="8"/>
        <v>87</v>
      </c>
      <c r="S67" s="15"/>
      <c r="T67" s="16">
        <f t="shared" si="9"/>
        <v>8.7471264367816097</v>
      </c>
      <c r="U67" s="13">
        <f t="shared" si="10"/>
        <v>4.1494252873563218</v>
      </c>
      <c r="V67" s="13"/>
      <c r="W67" s="13"/>
      <c r="X67" s="13">
        <f>VLOOKUP(A:A,[1]TDSheet!$A:$X,24,0)</f>
        <v>88.2</v>
      </c>
      <c r="Y67" s="13">
        <f>VLOOKUP(A:A,[1]TDSheet!$A:$Y,25,0)</f>
        <v>96</v>
      </c>
      <c r="Z67" s="13">
        <f>VLOOKUP(A:A,[3]TDSheet!$A:$D,4,0)</f>
        <v>66</v>
      </c>
      <c r="AA67" s="13" t="str">
        <f>VLOOKUP(A:A,[1]TDSheet!$A:$AA,27,0)</f>
        <v>магаз</v>
      </c>
      <c r="AB67" s="13" t="e">
        <f>VLOOKUP(A:A,[1]TDSheet!$A:$AB,28,0)</f>
        <v>#N/A</v>
      </c>
      <c r="AC67" s="13">
        <f t="shared" si="11"/>
        <v>0</v>
      </c>
      <c r="AD67" s="13"/>
      <c r="AE67" s="13"/>
    </row>
    <row r="68" spans="1:31" s="1" customFormat="1" ht="11.1" customHeight="1" outlineLevel="1" x14ac:dyDescent="0.2">
      <c r="A68" s="7" t="s">
        <v>67</v>
      </c>
      <c r="B68" s="7" t="s">
        <v>9</v>
      </c>
      <c r="C68" s="8">
        <v>42.075000000000003</v>
      </c>
      <c r="D68" s="8">
        <v>111.054</v>
      </c>
      <c r="E68" s="8">
        <v>73.263000000000005</v>
      </c>
      <c r="F68" s="8">
        <v>78.522000000000006</v>
      </c>
      <c r="G68" s="1">
        <f>VLOOKUP(A:A,[1]TDSheet!$A:$G,7,0)</f>
        <v>1</v>
      </c>
      <c r="H68" s="1">
        <f>VLOOKUP(A:A,[1]TDSheet!$A:$H,8,0)</f>
        <v>60</v>
      </c>
      <c r="I68" s="13">
        <f>VLOOKUP(A:A,[2]TDSheet!$A:$F,6,0)</f>
        <v>72.8</v>
      </c>
      <c r="J68" s="13">
        <f t="shared" si="7"/>
        <v>0.46300000000000807</v>
      </c>
      <c r="K68" s="13">
        <f>VLOOKUP(A:A,[1]TDSheet!$A:$L,12,0)</f>
        <v>40</v>
      </c>
      <c r="L68" s="13">
        <f>VLOOKUP(A:A,[1]TDSheet!$A:$M,13,0)</f>
        <v>0</v>
      </c>
      <c r="M68" s="13">
        <f>VLOOKUP(A:A,[1]TDSheet!$A:$S,19,0)</f>
        <v>0</v>
      </c>
      <c r="N68" s="13"/>
      <c r="O68" s="13"/>
      <c r="P68" s="13"/>
      <c r="Q68" s="13"/>
      <c r="R68" s="13">
        <f t="shared" si="8"/>
        <v>14.652600000000001</v>
      </c>
      <c r="S68" s="15"/>
      <c r="T68" s="16">
        <f t="shared" si="9"/>
        <v>8.0888033523060745</v>
      </c>
      <c r="U68" s="13">
        <f t="shared" si="10"/>
        <v>5.3589124114491629</v>
      </c>
      <c r="V68" s="13"/>
      <c r="W68" s="13"/>
      <c r="X68" s="13">
        <f>VLOOKUP(A:A,[1]TDSheet!$A:$X,24,0)</f>
        <v>9.7164000000000001</v>
      </c>
      <c r="Y68" s="13">
        <f>VLOOKUP(A:A,[1]TDSheet!$A:$Y,25,0)</f>
        <v>17.542999999999999</v>
      </c>
      <c r="Z68" s="13">
        <f>VLOOKUP(A:A,[3]TDSheet!$A:$D,4,0)</f>
        <v>12.145</v>
      </c>
      <c r="AA68" s="13" t="str">
        <f>VLOOKUP(A:A,[1]TDSheet!$A:$AA,27,0)</f>
        <v>костик</v>
      </c>
      <c r="AB68" s="13" t="e">
        <f>VLOOKUP(A:A,[1]TDSheet!$A:$AB,28,0)</f>
        <v>#N/A</v>
      </c>
      <c r="AC68" s="13">
        <f t="shared" si="11"/>
        <v>0</v>
      </c>
      <c r="AD68" s="13"/>
      <c r="AE68" s="13"/>
    </row>
    <row r="69" spans="1:31" s="1" customFormat="1" ht="11.1" customHeight="1" outlineLevel="1" x14ac:dyDescent="0.2">
      <c r="A69" s="7" t="s">
        <v>68</v>
      </c>
      <c r="B69" s="7" t="s">
        <v>8</v>
      </c>
      <c r="C69" s="8">
        <v>288</v>
      </c>
      <c r="D69" s="8">
        <v>128</v>
      </c>
      <c r="E69" s="8">
        <v>219</v>
      </c>
      <c r="F69" s="8">
        <v>193</v>
      </c>
      <c r="G69" s="1">
        <f>VLOOKUP(A:A,[1]TDSheet!$A:$G,7,0)</f>
        <v>0.45</v>
      </c>
      <c r="H69" s="1">
        <f>VLOOKUP(A:A,[1]TDSheet!$A:$H,8,0)</f>
        <v>60</v>
      </c>
      <c r="I69" s="13">
        <f>VLOOKUP(A:A,[2]TDSheet!$A:$F,6,0)</f>
        <v>223</v>
      </c>
      <c r="J69" s="13">
        <f t="shared" si="7"/>
        <v>-4</v>
      </c>
      <c r="K69" s="13">
        <f>VLOOKUP(A:A,[1]TDSheet!$A:$L,12,0)</f>
        <v>120</v>
      </c>
      <c r="L69" s="13">
        <f>VLOOKUP(A:A,[1]TDSheet!$A:$M,13,0)</f>
        <v>0</v>
      </c>
      <c r="M69" s="13">
        <f>VLOOKUP(A:A,[1]TDSheet!$A:$S,19,0)</f>
        <v>80</v>
      </c>
      <c r="N69" s="13"/>
      <c r="O69" s="13"/>
      <c r="P69" s="13"/>
      <c r="Q69" s="13"/>
      <c r="R69" s="13">
        <f t="shared" si="8"/>
        <v>43.8</v>
      </c>
      <c r="S69" s="15"/>
      <c r="T69" s="16">
        <f t="shared" si="9"/>
        <v>8.9726027397260282</v>
      </c>
      <c r="U69" s="13">
        <f t="shared" si="10"/>
        <v>4.4063926940639275</v>
      </c>
      <c r="V69" s="13"/>
      <c r="W69" s="13"/>
      <c r="X69" s="13">
        <f>VLOOKUP(A:A,[1]TDSheet!$A:$X,24,0)</f>
        <v>70.2</v>
      </c>
      <c r="Y69" s="13">
        <f>VLOOKUP(A:A,[1]TDSheet!$A:$Y,25,0)</f>
        <v>52.6</v>
      </c>
      <c r="Z69" s="13">
        <f>VLOOKUP(A:A,[3]TDSheet!$A:$D,4,0)</f>
        <v>50</v>
      </c>
      <c r="AA69" s="13" t="str">
        <f>VLOOKUP(A:A,[1]TDSheet!$A:$AA,27,0)</f>
        <v>магаз</v>
      </c>
      <c r="AB69" s="13" t="e">
        <f>VLOOKUP(A:A,[1]TDSheet!$A:$AB,28,0)</f>
        <v>#N/A</v>
      </c>
      <c r="AC69" s="13">
        <f t="shared" si="11"/>
        <v>0</v>
      </c>
      <c r="AD69" s="13"/>
      <c r="AE69" s="13"/>
    </row>
    <row r="70" spans="1:31" s="1" customFormat="1" ht="11.1" customHeight="1" outlineLevel="1" x14ac:dyDescent="0.2">
      <c r="A70" s="7" t="s">
        <v>69</v>
      </c>
      <c r="B70" s="7" t="s">
        <v>9</v>
      </c>
      <c r="C70" s="8">
        <v>61.933999999999997</v>
      </c>
      <c r="D70" s="8">
        <v>67.173000000000002</v>
      </c>
      <c r="E70" s="8">
        <v>68.632999999999996</v>
      </c>
      <c r="F70" s="8">
        <v>60.473999999999997</v>
      </c>
      <c r="G70" s="1">
        <f>VLOOKUP(A:A,[1]TDSheet!$A:$G,7,0)</f>
        <v>1</v>
      </c>
      <c r="H70" s="1">
        <f>VLOOKUP(A:A,[1]TDSheet!$A:$H,8,0)</f>
        <v>60</v>
      </c>
      <c r="I70" s="13">
        <f>VLOOKUP(A:A,[2]TDSheet!$A:$F,6,0)</f>
        <v>67.150000000000006</v>
      </c>
      <c r="J70" s="13">
        <f t="shared" si="7"/>
        <v>1.4829999999999899</v>
      </c>
      <c r="K70" s="13">
        <f>VLOOKUP(A:A,[1]TDSheet!$A:$L,12,0)</f>
        <v>40</v>
      </c>
      <c r="L70" s="13">
        <f>VLOOKUP(A:A,[1]TDSheet!$A:$M,13,0)</f>
        <v>0</v>
      </c>
      <c r="M70" s="13">
        <f>VLOOKUP(A:A,[1]TDSheet!$A:$S,19,0)</f>
        <v>0</v>
      </c>
      <c r="N70" s="13"/>
      <c r="O70" s="13"/>
      <c r="P70" s="13"/>
      <c r="Q70" s="13"/>
      <c r="R70" s="13">
        <f t="shared" si="8"/>
        <v>13.726599999999999</v>
      </c>
      <c r="S70" s="15"/>
      <c r="T70" s="16">
        <f t="shared" si="9"/>
        <v>7.3196567248991009</v>
      </c>
      <c r="U70" s="13">
        <f t="shared" si="10"/>
        <v>4.4056066323780101</v>
      </c>
      <c r="V70" s="13"/>
      <c r="W70" s="13"/>
      <c r="X70" s="13">
        <f>VLOOKUP(A:A,[1]TDSheet!$A:$X,24,0)</f>
        <v>12.379799999999999</v>
      </c>
      <c r="Y70" s="13">
        <f>VLOOKUP(A:A,[1]TDSheet!$A:$Y,25,0)</f>
        <v>14.744999999999999</v>
      </c>
      <c r="Z70" s="13">
        <f>VLOOKUP(A:A,[3]TDSheet!$A:$D,4,0)</f>
        <v>16.114999999999998</v>
      </c>
      <c r="AA70" s="13" t="str">
        <f>VLOOKUP(A:A,[1]TDSheet!$A:$AA,27,0)</f>
        <v>магаз</v>
      </c>
      <c r="AB70" s="13" t="e">
        <f>VLOOKUP(A:A,[1]TDSheet!$A:$AB,28,0)</f>
        <v>#N/A</v>
      </c>
      <c r="AC70" s="13">
        <f t="shared" si="11"/>
        <v>0</v>
      </c>
      <c r="AD70" s="13"/>
      <c r="AE70" s="13"/>
    </row>
    <row r="71" spans="1:31" s="1" customFormat="1" ht="11.1" customHeight="1" outlineLevel="1" x14ac:dyDescent="0.2">
      <c r="A71" s="7" t="s">
        <v>70</v>
      </c>
      <c r="B71" s="7" t="s">
        <v>8</v>
      </c>
      <c r="C71" s="8">
        <v>276</v>
      </c>
      <c r="D71" s="8">
        <v>134</v>
      </c>
      <c r="E71" s="8">
        <v>193</v>
      </c>
      <c r="F71" s="8">
        <v>205</v>
      </c>
      <c r="G71" s="1">
        <f>VLOOKUP(A:A,[1]TDSheet!$A:$G,7,0)</f>
        <v>0.45</v>
      </c>
      <c r="H71" s="1">
        <f>VLOOKUP(A:A,[1]TDSheet!$A:$H,8,0)</f>
        <v>60</v>
      </c>
      <c r="I71" s="13">
        <f>VLOOKUP(A:A,[2]TDSheet!$A:$F,6,0)</f>
        <v>205</v>
      </c>
      <c r="J71" s="13">
        <f t="shared" si="7"/>
        <v>-12</v>
      </c>
      <c r="K71" s="13">
        <f>VLOOKUP(A:A,[1]TDSheet!$A:$L,12,0)</f>
        <v>120</v>
      </c>
      <c r="L71" s="13">
        <f>VLOOKUP(A:A,[1]TDSheet!$A:$M,13,0)</f>
        <v>0</v>
      </c>
      <c r="M71" s="13">
        <f>VLOOKUP(A:A,[1]TDSheet!$A:$S,19,0)</f>
        <v>80</v>
      </c>
      <c r="N71" s="13"/>
      <c r="O71" s="13"/>
      <c r="P71" s="13"/>
      <c r="Q71" s="13"/>
      <c r="R71" s="13">
        <f t="shared" si="8"/>
        <v>38.6</v>
      </c>
      <c r="S71" s="15"/>
      <c r="T71" s="16">
        <f t="shared" si="9"/>
        <v>10.492227979274611</v>
      </c>
      <c r="U71" s="13">
        <f t="shared" si="10"/>
        <v>5.3108808290155443</v>
      </c>
      <c r="V71" s="13"/>
      <c r="W71" s="13"/>
      <c r="X71" s="13">
        <f>VLOOKUP(A:A,[1]TDSheet!$A:$X,24,0)</f>
        <v>68.2</v>
      </c>
      <c r="Y71" s="13">
        <f>VLOOKUP(A:A,[1]TDSheet!$A:$Y,25,0)</f>
        <v>52</v>
      </c>
      <c r="Z71" s="13">
        <f>VLOOKUP(A:A,[3]TDSheet!$A:$D,4,0)</f>
        <v>40</v>
      </c>
      <c r="AA71" s="13" t="str">
        <f>VLOOKUP(A:A,[1]TDSheet!$A:$AA,27,0)</f>
        <v>магаз</v>
      </c>
      <c r="AB71" s="13" t="e">
        <f>VLOOKUP(A:A,[1]TDSheet!$A:$AB,28,0)</f>
        <v>#N/A</v>
      </c>
      <c r="AC71" s="13">
        <f t="shared" si="11"/>
        <v>0</v>
      </c>
      <c r="AD71" s="13"/>
      <c r="AE71" s="13"/>
    </row>
    <row r="72" spans="1:31" s="1" customFormat="1" ht="11.1" customHeight="1" outlineLevel="1" x14ac:dyDescent="0.2">
      <c r="A72" s="7" t="s">
        <v>71</v>
      </c>
      <c r="B72" s="7" t="s">
        <v>8</v>
      </c>
      <c r="C72" s="8">
        <v>97</v>
      </c>
      <c r="D72" s="8">
        <v>40</v>
      </c>
      <c r="E72" s="8">
        <v>3</v>
      </c>
      <c r="F72" s="8">
        <v>134</v>
      </c>
      <c r="G72" s="1">
        <f>VLOOKUP(A:A,[1]TDSheet!$A:$G,7,0)</f>
        <v>0.45</v>
      </c>
      <c r="H72" s="1">
        <f>VLOOKUP(A:A,[1]TDSheet!$A:$H,8,0)</f>
        <v>60</v>
      </c>
      <c r="I72" s="13">
        <f>VLOOKUP(A:A,[2]TDSheet!$A:$F,6,0)</f>
        <v>3</v>
      </c>
      <c r="J72" s="13">
        <f t="shared" ref="J72:J96" si="12">E72-I72</f>
        <v>0</v>
      </c>
      <c r="K72" s="13">
        <f>VLOOKUP(A:A,[1]TDSheet!$A:$L,12,0)</f>
        <v>0</v>
      </c>
      <c r="L72" s="13">
        <f>VLOOKUP(A:A,[1]TDSheet!$A:$M,13,0)</f>
        <v>0</v>
      </c>
      <c r="M72" s="13">
        <f>VLOOKUP(A:A,[1]TDSheet!$A:$S,19,0)</f>
        <v>0</v>
      </c>
      <c r="N72" s="13"/>
      <c r="O72" s="13"/>
      <c r="P72" s="13"/>
      <c r="Q72" s="13"/>
      <c r="R72" s="13">
        <f t="shared" ref="R72:R96" si="13">E72/5</f>
        <v>0.6</v>
      </c>
      <c r="S72" s="15"/>
      <c r="T72" s="16">
        <f t="shared" ref="T72:T96" si="14">(F72+K72+L72+M72+S72)/R72</f>
        <v>223.33333333333334</v>
      </c>
      <c r="U72" s="13">
        <f t="shared" ref="U72:U96" si="15">F72/R72</f>
        <v>223.33333333333334</v>
      </c>
      <c r="V72" s="13"/>
      <c r="W72" s="13"/>
      <c r="X72" s="13">
        <f>VLOOKUP(A:A,[1]TDSheet!$A:$X,24,0)</f>
        <v>14.6</v>
      </c>
      <c r="Y72" s="13">
        <f>VLOOKUP(A:A,[1]TDSheet!$A:$Y,25,0)</f>
        <v>4</v>
      </c>
      <c r="Z72" s="13">
        <f>VLOOKUP(A:A,[3]TDSheet!$A:$D,4,0)</f>
        <v>1</v>
      </c>
      <c r="AA72" s="13" t="str">
        <f>VLOOKUP(A:A,[1]TDSheet!$A:$AA,27,0)</f>
        <v>магаз</v>
      </c>
      <c r="AB72" s="13" t="e">
        <f>VLOOKUP(A:A,[1]TDSheet!$A:$AB,28,0)</f>
        <v>#N/A</v>
      </c>
      <c r="AC72" s="13">
        <f t="shared" ref="AC72:AC96" si="16">S72*G72</f>
        <v>0</v>
      </c>
      <c r="AD72" s="13"/>
      <c r="AE72" s="13"/>
    </row>
    <row r="73" spans="1:31" s="1" customFormat="1" ht="11.1" customHeight="1" outlineLevel="1" x14ac:dyDescent="0.2">
      <c r="A73" s="7" t="s">
        <v>72</v>
      </c>
      <c r="B73" s="7" t="s">
        <v>9</v>
      </c>
      <c r="C73" s="8">
        <v>110.81100000000001</v>
      </c>
      <c r="D73" s="8">
        <v>120.655</v>
      </c>
      <c r="E73" s="8">
        <v>135.875</v>
      </c>
      <c r="F73" s="8">
        <v>93.435000000000002</v>
      </c>
      <c r="G73" s="1">
        <f>VLOOKUP(A:A,[1]TDSheet!$A:$G,7,0)</f>
        <v>1</v>
      </c>
      <c r="H73" s="1">
        <f>VLOOKUP(A:A,[1]TDSheet!$A:$H,8,0)</f>
        <v>45</v>
      </c>
      <c r="I73" s="13">
        <f>VLOOKUP(A:A,[2]TDSheet!$A:$F,6,0)</f>
        <v>132</v>
      </c>
      <c r="J73" s="13">
        <f t="shared" si="12"/>
        <v>3.875</v>
      </c>
      <c r="K73" s="13">
        <f>VLOOKUP(A:A,[1]TDSheet!$A:$L,12,0)</f>
        <v>30</v>
      </c>
      <c r="L73" s="13">
        <f>VLOOKUP(A:A,[1]TDSheet!$A:$M,13,0)</f>
        <v>0</v>
      </c>
      <c r="M73" s="13">
        <f>VLOOKUP(A:A,[1]TDSheet!$A:$S,19,0)</f>
        <v>100</v>
      </c>
      <c r="N73" s="13"/>
      <c r="O73" s="13"/>
      <c r="P73" s="13"/>
      <c r="Q73" s="13"/>
      <c r="R73" s="13">
        <f t="shared" si="13"/>
        <v>27.175000000000001</v>
      </c>
      <c r="S73" s="15"/>
      <c r="T73" s="16">
        <f t="shared" si="14"/>
        <v>8.2220791168353262</v>
      </c>
      <c r="U73" s="13">
        <f t="shared" si="15"/>
        <v>3.4382704691812327</v>
      </c>
      <c r="V73" s="13"/>
      <c r="W73" s="13"/>
      <c r="X73" s="13">
        <f>VLOOKUP(A:A,[1]TDSheet!$A:$X,24,0)</f>
        <v>29.056000000000001</v>
      </c>
      <c r="Y73" s="13">
        <f>VLOOKUP(A:A,[1]TDSheet!$A:$Y,25,0)</f>
        <v>23.786200000000001</v>
      </c>
      <c r="Z73" s="13">
        <f>VLOOKUP(A:A,[3]TDSheet!$A:$D,4,0)</f>
        <v>16.977</v>
      </c>
      <c r="AA73" s="13" t="str">
        <f>VLOOKUP(A:A,[1]TDSheet!$A:$AA,27,0)</f>
        <v>к</v>
      </c>
      <c r="AB73" s="13" t="e">
        <f>VLOOKUP(A:A,[1]TDSheet!$A:$AB,28,0)</f>
        <v>#N/A</v>
      </c>
      <c r="AC73" s="13">
        <f t="shared" si="16"/>
        <v>0</v>
      </c>
      <c r="AD73" s="13"/>
      <c r="AE73" s="13"/>
    </row>
    <row r="74" spans="1:31" s="1" customFormat="1" ht="11.1" customHeight="1" outlineLevel="1" x14ac:dyDescent="0.2">
      <c r="A74" s="7" t="s">
        <v>73</v>
      </c>
      <c r="B74" s="7" t="s">
        <v>9</v>
      </c>
      <c r="C74" s="8">
        <v>34.738</v>
      </c>
      <c r="D74" s="8"/>
      <c r="E74" s="8">
        <v>1.9910000000000001</v>
      </c>
      <c r="F74" s="20">
        <v>32.747</v>
      </c>
      <c r="G74" s="1">
        <v>0</v>
      </c>
      <c r="H74" s="1">
        <f>VLOOKUP(A:A,[1]TDSheet!$A:$H,8,0)</f>
        <v>45</v>
      </c>
      <c r="I74" s="13">
        <f>VLOOKUP(A:A,[2]TDSheet!$A:$F,6,0)</f>
        <v>1.986</v>
      </c>
      <c r="J74" s="13">
        <f t="shared" si="12"/>
        <v>5.0000000000001155E-3</v>
      </c>
      <c r="K74" s="21">
        <v>0</v>
      </c>
      <c r="L74" s="13">
        <f>VLOOKUP(A:A,[1]TDSheet!$A:$M,13,0)</f>
        <v>0</v>
      </c>
      <c r="M74" s="21">
        <v>0</v>
      </c>
      <c r="N74" s="13"/>
      <c r="O74" s="13"/>
      <c r="P74" s="13"/>
      <c r="Q74" s="13"/>
      <c r="R74" s="13">
        <f t="shared" si="13"/>
        <v>0.3982</v>
      </c>
      <c r="S74" s="15"/>
      <c r="T74" s="16">
        <f t="shared" si="14"/>
        <v>82.237569060773481</v>
      </c>
      <c r="U74" s="13">
        <f t="shared" si="15"/>
        <v>82.237569060773481</v>
      </c>
      <c r="V74" s="13"/>
      <c r="W74" s="13"/>
      <c r="X74" s="13">
        <f>VLOOKUP(A:A,[1]TDSheet!$A:$X,24,0)</f>
        <v>27.074999999999999</v>
      </c>
      <c r="Y74" s="13">
        <f>VLOOKUP(A:A,[1]TDSheet!$A:$Y,25,0)</f>
        <v>22.6</v>
      </c>
      <c r="Z74" s="13">
        <v>0</v>
      </c>
      <c r="AA74" s="21" t="e">
        <f>VLOOKUP(A:A,[1]TDSheet!$A:$AA,27,0)</f>
        <v>#N/A</v>
      </c>
      <c r="AB74" s="13" t="e">
        <f>VLOOKUP(A:A,[1]TDSheet!$A:$AB,28,0)</f>
        <v>#N/A</v>
      </c>
      <c r="AC74" s="13">
        <f t="shared" si="16"/>
        <v>0</v>
      </c>
      <c r="AD74" s="13"/>
      <c r="AE74" s="13"/>
    </row>
    <row r="75" spans="1:31" s="1" customFormat="1" ht="11.1" customHeight="1" outlineLevel="1" x14ac:dyDescent="0.2">
      <c r="A75" s="7" t="s">
        <v>74</v>
      </c>
      <c r="B75" s="7" t="s">
        <v>8</v>
      </c>
      <c r="C75" s="8">
        <v>18</v>
      </c>
      <c r="D75" s="8">
        <v>22</v>
      </c>
      <c r="E75" s="20">
        <v>1821</v>
      </c>
      <c r="F75" s="20">
        <v>1585</v>
      </c>
      <c r="G75" s="1">
        <f>VLOOKUP(A:A,[1]TDSheet!$A:$G,7,0)</f>
        <v>0.41</v>
      </c>
      <c r="H75" s="1">
        <f>VLOOKUP(A:A,[1]TDSheet!$A:$H,8,0)</f>
        <v>45</v>
      </c>
      <c r="I75" s="13">
        <f>VLOOKUP(A:A,[2]TDSheet!$A:$F,6,0)</f>
        <v>4</v>
      </c>
      <c r="J75" s="13">
        <f t="shared" si="12"/>
        <v>1817</v>
      </c>
      <c r="K75" s="13">
        <f>VLOOKUP(A:A,[1]TDSheet!$A:$L,12,0)</f>
        <v>800</v>
      </c>
      <c r="L75" s="13">
        <f>VLOOKUP(A:A,[1]TDSheet!$A:$M,13,0)</f>
        <v>300</v>
      </c>
      <c r="M75" s="13">
        <f>VLOOKUP(A:A,[1]TDSheet!$A:$S,19,0)</f>
        <v>450</v>
      </c>
      <c r="N75" s="13"/>
      <c r="O75" s="13"/>
      <c r="P75" s="13"/>
      <c r="Q75" s="13"/>
      <c r="R75" s="13">
        <f t="shared" si="13"/>
        <v>364.2</v>
      </c>
      <c r="S75" s="15"/>
      <c r="T75" s="16">
        <f t="shared" si="14"/>
        <v>8.6079077429983535</v>
      </c>
      <c r="U75" s="13">
        <f t="shared" si="15"/>
        <v>4.3520043931905548</v>
      </c>
      <c r="V75" s="13"/>
      <c r="W75" s="13"/>
      <c r="X75" s="13">
        <f>VLOOKUP(A:A,[1]TDSheet!$A:$X,24,0)</f>
        <v>344</v>
      </c>
      <c r="Y75" s="13">
        <f>VLOOKUP(A:A,[1]TDSheet!$A:$Y,25,0)</f>
        <v>375.6</v>
      </c>
      <c r="Z75" s="13">
        <v>0</v>
      </c>
      <c r="AA75" s="13" t="str">
        <f>VLOOKUP(A:A,[1]TDSheet!$A:$AA,27,0)</f>
        <v>ротация</v>
      </c>
      <c r="AB75" s="13" t="e">
        <f>VLOOKUP(A:A,[1]TDSheet!$A:$AB,28,0)</f>
        <v>#N/A</v>
      </c>
      <c r="AC75" s="13">
        <f t="shared" si="16"/>
        <v>0</v>
      </c>
      <c r="AD75" s="13"/>
      <c r="AE75" s="13"/>
    </row>
    <row r="76" spans="1:31" s="1" customFormat="1" ht="11.1" customHeight="1" outlineLevel="1" x14ac:dyDescent="0.2">
      <c r="A76" s="7" t="s">
        <v>75</v>
      </c>
      <c r="B76" s="7" t="s">
        <v>8</v>
      </c>
      <c r="C76" s="8">
        <v>-1</v>
      </c>
      <c r="D76" s="8">
        <v>42</v>
      </c>
      <c r="E76" s="20">
        <v>5635</v>
      </c>
      <c r="F76" s="20">
        <v>4007</v>
      </c>
      <c r="G76" s="1">
        <f>VLOOKUP(A:A,[1]TDSheet!$A:$G,7,0)</f>
        <v>0.41</v>
      </c>
      <c r="H76" s="1">
        <f>VLOOKUP(A:A,[1]TDSheet!$A:$H,8,0)</f>
        <v>45</v>
      </c>
      <c r="I76" s="13">
        <f>VLOOKUP(A:A,[2]TDSheet!$A:$F,6,0)</f>
        <v>47</v>
      </c>
      <c r="J76" s="13">
        <f t="shared" si="12"/>
        <v>5588</v>
      </c>
      <c r="K76" s="13">
        <f>VLOOKUP(A:A,[1]TDSheet!$A:$L,12,0)</f>
        <v>3000</v>
      </c>
      <c r="L76" s="13">
        <f>VLOOKUP(A:A,[1]TDSheet!$A:$M,13,0)</f>
        <v>1000</v>
      </c>
      <c r="M76" s="13">
        <f>VLOOKUP(A:A,[1]TDSheet!$A:$S,19,0)</f>
        <v>1000</v>
      </c>
      <c r="N76" s="13"/>
      <c r="O76" s="13"/>
      <c r="P76" s="13"/>
      <c r="Q76" s="13"/>
      <c r="R76" s="13">
        <f t="shared" si="13"/>
        <v>1127</v>
      </c>
      <c r="S76" s="15">
        <v>1000</v>
      </c>
      <c r="T76" s="16">
        <f t="shared" si="14"/>
        <v>8.879325643300799</v>
      </c>
      <c r="U76" s="13">
        <f t="shared" si="15"/>
        <v>3.5554569653948538</v>
      </c>
      <c r="V76" s="13"/>
      <c r="W76" s="13"/>
      <c r="X76" s="13">
        <f>VLOOKUP(A:A,[1]TDSheet!$A:$X,24,0)</f>
        <v>1121.5999999999999</v>
      </c>
      <c r="Y76" s="13">
        <f>VLOOKUP(A:A,[1]TDSheet!$A:$Y,25,0)</f>
        <v>1063</v>
      </c>
      <c r="Z76" s="13">
        <v>0</v>
      </c>
      <c r="AA76" s="13">
        <f>VLOOKUP(A:A,[1]TDSheet!$A:$AA,27,0)</f>
        <v>0</v>
      </c>
      <c r="AB76" s="13" t="e">
        <f>VLOOKUP(A:A,[1]TDSheet!$A:$AB,28,0)</f>
        <v>#N/A</v>
      </c>
      <c r="AC76" s="13">
        <f t="shared" si="16"/>
        <v>410</v>
      </c>
      <c r="AD76" s="13"/>
      <c r="AE76" s="13"/>
    </row>
    <row r="77" spans="1:31" s="1" customFormat="1" ht="11.1" customHeight="1" outlineLevel="1" x14ac:dyDescent="0.2">
      <c r="A77" s="7" t="s">
        <v>76</v>
      </c>
      <c r="B77" s="7" t="s">
        <v>8</v>
      </c>
      <c r="C77" s="8">
        <v>39</v>
      </c>
      <c r="D77" s="8">
        <v>40</v>
      </c>
      <c r="E77" s="8">
        <v>37</v>
      </c>
      <c r="F77" s="8">
        <v>42</v>
      </c>
      <c r="G77" s="1">
        <f>VLOOKUP(A:A,[1]TDSheet!$A:$G,7,0)</f>
        <v>0.8</v>
      </c>
      <c r="H77" s="1">
        <f>VLOOKUP(A:A,[1]TDSheet!$A:$H,8,0)</f>
        <v>60</v>
      </c>
      <c r="I77" s="13">
        <f>VLOOKUP(A:A,[2]TDSheet!$A:$F,6,0)</f>
        <v>37</v>
      </c>
      <c r="J77" s="13">
        <f t="shared" si="12"/>
        <v>0</v>
      </c>
      <c r="K77" s="13">
        <f>VLOOKUP(A:A,[1]TDSheet!$A:$L,12,0)</f>
        <v>0</v>
      </c>
      <c r="L77" s="13">
        <f>VLOOKUP(A:A,[1]TDSheet!$A:$M,13,0)</f>
        <v>0</v>
      </c>
      <c r="M77" s="13">
        <f>VLOOKUP(A:A,[1]TDSheet!$A:$S,19,0)</f>
        <v>40</v>
      </c>
      <c r="N77" s="13"/>
      <c r="O77" s="13"/>
      <c r="P77" s="13"/>
      <c r="Q77" s="13"/>
      <c r="R77" s="13">
        <f t="shared" si="13"/>
        <v>7.4</v>
      </c>
      <c r="S77" s="15"/>
      <c r="T77" s="16">
        <f t="shared" si="14"/>
        <v>11.081081081081081</v>
      </c>
      <c r="U77" s="13">
        <f t="shared" si="15"/>
        <v>5.6756756756756754</v>
      </c>
      <c r="V77" s="13"/>
      <c r="W77" s="13"/>
      <c r="X77" s="13">
        <f>VLOOKUP(A:A,[1]TDSheet!$A:$X,24,0)</f>
        <v>9.6</v>
      </c>
      <c r="Y77" s="13">
        <f>VLOOKUP(A:A,[1]TDSheet!$A:$Y,25,0)</f>
        <v>6.6</v>
      </c>
      <c r="Z77" s="13">
        <v>0</v>
      </c>
      <c r="AA77" s="13" t="str">
        <f>VLOOKUP(A:A,[1]TDSheet!$A:$AA,27,0)</f>
        <v>магаз</v>
      </c>
      <c r="AB77" s="13" t="str">
        <f>VLOOKUP(A:A,[1]TDSheet!$A:$AB,28,0)</f>
        <v>???</v>
      </c>
      <c r="AC77" s="13">
        <f t="shared" si="16"/>
        <v>0</v>
      </c>
      <c r="AD77" s="13"/>
      <c r="AE77" s="13"/>
    </row>
    <row r="78" spans="1:31" s="1" customFormat="1" ht="11.1" customHeight="1" outlineLevel="1" x14ac:dyDescent="0.2">
      <c r="A78" s="7" t="s">
        <v>77</v>
      </c>
      <c r="B78" s="7" t="s">
        <v>9</v>
      </c>
      <c r="C78" s="8">
        <v>30.198</v>
      </c>
      <c r="D78" s="8">
        <v>35.622</v>
      </c>
      <c r="E78" s="8">
        <v>29.184000000000001</v>
      </c>
      <c r="F78" s="8">
        <v>35.603999999999999</v>
      </c>
      <c r="G78" s="1">
        <f>VLOOKUP(A:A,[1]TDSheet!$A:$G,7,0)</f>
        <v>1</v>
      </c>
      <c r="H78" s="1">
        <f>VLOOKUP(A:A,[1]TDSheet!$A:$H,8,0)</f>
        <v>45</v>
      </c>
      <c r="I78" s="13">
        <f>VLOOKUP(A:A,[2]TDSheet!$A:$F,6,0)</f>
        <v>30</v>
      </c>
      <c r="J78" s="13">
        <f t="shared" si="12"/>
        <v>-0.81599999999999895</v>
      </c>
      <c r="K78" s="13">
        <f>VLOOKUP(A:A,[1]TDSheet!$A:$L,12,0)</f>
        <v>20</v>
      </c>
      <c r="L78" s="13">
        <f>VLOOKUP(A:A,[1]TDSheet!$A:$M,13,0)</f>
        <v>0</v>
      </c>
      <c r="M78" s="13">
        <f>VLOOKUP(A:A,[1]TDSheet!$A:$S,19,0)</f>
        <v>0</v>
      </c>
      <c r="N78" s="13"/>
      <c r="O78" s="13"/>
      <c r="P78" s="13"/>
      <c r="Q78" s="13"/>
      <c r="R78" s="13">
        <f t="shared" si="13"/>
        <v>5.8368000000000002</v>
      </c>
      <c r="S78" s="15"/>
      <c r="T78" s="16">
        <f t="shared" si="14"/>
        <v>9.5264528508771917</v>
      </c>
      <c r="U78" s="13">
        <f t="shared" si="15"/>
        <v>6.0999177631578947</v>
      </c>
      <c r="V78" s="13"/>
      <c r="W78" s="13"/>
      <c r="X78" s="13">
        <f>VLOOKUP(A:A,[1]TDSheet!$A:$X,24,0)</f>
        <v>5.7507999999999999</v>
      </c>
      <c r="Y78" s="13">
        <f>VLOOKUP(A:A,[1]TDSheet!$A:$Y,25,0)</f>
        <v>7.0543999999999993</v>
      </c>
      <c r="Z78" s="13">
        <f>VLOOKUP(A:A,[3]TDSheet!$A:$D,4,0)</f>
        <v>5.27</v>
      </c>
      <c r="AA78" s="13" t="str">
        <f>VLOOKUP(A:A,[1]TDSheet!$A:$AA,27,0)</f>
        <v>к</v>
      </c>
      <c r="AB78" s="13" t="e">
        <f>VLOOKUP(A:A,[1]TDSheet!$A:$AB,28,0)</f>
        <v>#N/A</v>
      </c>
      <c r="AC78" s="13">
        <f t="shared" si="16"/>
        <v>0</v>
      </c>
      <c r="AD78" s="13"/>
      <c r="AE78" s="13"/>
    </row>
    <row r="79" spans="1:31" s="1" customFormat="1" ht="11.1" customHeight="1" outlineLevel="1" x14ac:dyDescent="0.2">
      <c r="A79" s="7" t="s">
        <v>78</v>
      </c>
      <c r="B79" s="7" t="s">
        <v>9</v>
      </c>
      <c r="C79" s="8">
        <v>29.187000000000001</v>
      </c>
      <c r="D79" s="8">
        <v>1.048</v>
      </c>
      <c r="E79" s="8">
        <v>20.821000000000002</v>
      </c>
      <c r="F79" s="8">
        <v>8.3659999999999997</v>
      </c>
      <c r="G79" s="1">
        <f>VLOOKUP(A:A,[1]TDSheet!$A:$G,7,0)</f>
        <v>0</v>
      </c>
      <c r="H79" s="1">
        <f>VLOOKUP(A:A,[1]TDSheet!$A:$H,8,0)</f>
        <v>45</v>
      </c>
      <c r="I79" s="13">
        <f>VLOOKUP(A:A,[2]TDSheet!$A:$F,6,0)</f>
        <v>21</v>
      </c>
      <c r="J79" s="13">
        <f t="shared" si="12"/>
        <v>-0.17899999999999849</v>
      </c>
      <c r="K79" s="13">
        <f>VLOOKUP(A:A,[1]TDSheet!$A:$L,12,0)</f>
        <v>10</v>
      </c>
      <c r="L79" s="13">
        <f>VLOOKUP(A:A,[1]TDSheet!$A:$M,13,0)</f>
        <v>0</v>
      </c>
      <c r="M79" s="13">
        <f>VLOOKUP(A:A,[1]TDSheet!$A:$S,19,0)</f>
        <v>0</v>
      </c>
      <c r="N79" s="13"/>
      <c r="O79" s="13"/>
      <c r="P79" s="13"/>
      <c r="Q79" s="13"/>
      <c r="R79" s="13">
        <f t="shared" si="13"/>
        <v>4.1642000000000001</v>
      </c>
      <c r="S79" s="15">
        <v>10</v>
      </c>
      <c r="T79" s="16">
        <f t="shared" si="14"/>
        <v>6.8118726285961282</v>
      </c>
      <c r="U79" s="13">
        <f t="shared" si="15"/>
        <v>2.0090293453724604</v>
      </c>
      <c r="V79" s="13"/>
      <c r="W79" s="13"/>
      <c r="X79" s="13">
        <f>VLOOKUP(A:A,[1]TDSheet!$A:$X,24,0)</f>
        <v>2.9367999999999999</v>
      </c>
      <c r="Y79" s="13">
        <f>VLOOKUP(A:A,[1]TDSheet!$A:$Y,25,0)</f>
        <v>3.9652000000000003</v>
      </c>
      <c r="Z79" s="13">
        <f>VLOOKUP(A:A,[3]TDSheet!$A:$D,4,0)</f>
        <v>4.1619999999999999</v>
      </c>
      <c r="AA79" s="13" t="str">
        <f>VLOOKUP(A:A,[1]TDSheet!$A:$AA,27,0)</f>
        <v>вывод</v>
      </c>
      <c r="AB79" s="13" t="e">
        <f>VLOOKUP(A:A,[1]TDSheet!$A:$AB,28,0)</f>
        <v>#N/A</v>
      </c>
      <c r="AC79" s="13">
        <f t="shared" si="16"/>
        <v>0</v>
      </c>
      <c r="AD79" s="13"/>
      <c r="AE79" s="13"/>
    </row>
    <row r="80" spans="1:31" s="1" customFormat="1" ht="11.1" customHeight="1" outlineLevel="1" x14ac:dyDescent="0.2">
      <c r="A80" s="7" t="s">
        <v>79</v>
      </c>
      <c r="B80" s="7" t="s">
        <v>8</v>
      </c>
      <c r="C80" s="8">
        <v>84</v>
      </c>
      <c r="D80" s="8"/>
      <c r="E80" s="8">
        <v>10</v>
      </c>
      <c r="F80" s="8">
        <v>74</v>
      </c>
      <c r="G80" s="1">
        <f>VLOOKUP(A:A,[1]TDSheet!$A:$G,7,0)</f>
        <v>0.33</v>
      </c>
      <c r="H80" s="1">
        <f>VLOOKUP(A:A,[1]TDSheet!$A:$H,8,0)</f>
        <v>45</v>
      </c>
      <c r="I80" s="13">
        <f>VLOOKUP(A:A,[2]TDSheet!$A:$F,6,0)</f>
        <v>10</v>
      </c>
      <c r="J80" s="13">
        <f t="shared" si="12"/>
        <v>0</v>
      </c>
      <c r="K80" s="13">
        <f>VLOOKUP(A:A,[1]TDSheet!$A:$L,12,0)</f>
        <v>0</v>
      </c>
      <c r="L80" s="13">
        <f>VLOOKUP(A:A,[1]TDSheet!$A:$M,13,0)</f>
        <v>0</v>
      </c>
      <c r="M80" s="13">
        <f>VLOOKUP(A:A,[1]TDSheet!$A:$S,19,0)</f>
        <v>0</v>
      </c>
      <c r="N80" s="13"/>
      <c r="O80" s="13"/>
      <c r="P80" s="13"/>
      <c r="Q80" s="13"/>
      <c r="R80" s="13">
        <f t="shared" si="13"/>
        <v>2</v>
      </c>
      <c r="S80" s="15"/>
      <c r="T80" s="16">
        <f t="shared" si="14"/>
        <v>37</v>
      </c>
      <c r="U80" s="13">
        <f t="shared" si="15"/>
        <v>37</v>
      </c>
      <c r="V80" s="13"/>
      <c r="W80" s="13"/>
      <c r="X80" s="13">
        <f>VLOOKUP(A:A,[1]TDSheet!$A:$X,24,0)</f>
        <v>0</v>
      </c>
      <c r="Y80" s="13">
        <f>VLOOKUP(A:A,[1]TDSheet!$A:$Y,25,0)</f>
        <v>1.2</v>
      </c>
      <c r="Z80" s="13">
        <f>VLOOKUP(A:A,[3]TDSheet!$A:$D,4,0)</f>
        <v>5</v>
      </c>
      <c r="AA80" s="13" t="str">
        <f>VLOOKUP(A:A,[1]TDSheet!$A:$AA,27,0)</f>
        <v>костик</v>
      </c>
      <c r="AB80" s="13" t="e">
        <f>VLOOKUP(A:A,[1]TDSheet!$A:$AB,28,0)</f>
        <v>#N/A</v>
      </c>
      <c r="AC80" s="13">
        <f t="shared" si="16"/>
        <v>0</v>
      </c>
      <c r="AD80" s="13"/>
      <c r="AE80" s="13"/>
    </row>
    <row r="81" spans="1:31" s="1" customFormat="1" ht="11.1" customHeight="1" outlineLevel="1" x14ac:dyDescent="0.2">
      <c r="A81" s="7" t="s">
        <v>80</v>
      </c>
      <c r="B81" s="7" t="s">
        <v>9</v>
      </c>
      <c r="C81" s="8">
        <v>65.56</v>
      </c>
      <c r="D81" s="8">
        <v>46.399000000000001</v>
      </c>
      <c r="E81" s="8">
        <v>54.19</v>
      </c>
      <c r="F81" s="8">
        <v>39.176000000000002</v>
      </c>
      <c r="G81" s="1">
        <f>VLOOKUP(A:A,[1]TDSheet!$A:$G,7,0)</f>
        <v>1</v>
      </c>
      <c r="H81" s="1">
        <f>VLOOKUP(A:A,[1]TDSheet!$A:$H,8,0)</f>
        <v>45</v>
      </c>
      <c r="I81" s="13">
        <f>VLOOKUP(A:A,[2]TDSheet!$A:$F,6,0)</f>
        <v>69</v>
      </c>
      <c r="J81" s="13">
        <f t="shared" si="12"/>
        <v>-14.810000000000002</v>
      </c>
      <c r="K81" s="13">
        <f>VLOOKUP(A:A,[1]TDSheet!$A:$L,12,0)</f>
        <v>10</v>
      </c>
      <c r="L81" s="13">
        <f>VLOOKUP(A:A,[1]TDSheet!$A:$M,13,0)</f>
        <v>0</v>
      </c>
      <c r="M81" s="13">
        <f>VLOOKUP(A:A,[1]TDSheet!$A:$S,19,0)</f>
        <v>20</v>
      </c>
      <c r="N81" s="13"/>
      <c r="O81" s="13"/>
      <c r="P81" s="13"/>
      <c r="Q81" s="13"/>
      <c r="R81" s="13">
        <f t="shared" si="13"/>
        <v>10.837999999999999</v>
      </c>
      <c r="S81" s="15">
        <v>20</v>
      </c>
      <c r="T81" s="16">
        <f t="shared" si="14"/>
        <v>8.2280863627975656</v>
      </c>
      <c r="U81" s="13">
        <f t="shared" si="15"/>
        <v>3.6146890570215913</v>
      </c>
      <c r="V81" s="13"/>
      <c r="W81" s="13"/>
      <c r="X81" s="13">
        <f>VLOOKUP(A:A,[1]TDSheet!$A:$X,24,0)</f>
        <v>13.046799999999999</v>
      </c>
      <c r="Y81" s="13">
        <f>VLOOKUP(A:A,[1]TDSheet!$A:$Y,25,0)</f>
        <v>9.9664000000000001</v>
      </c>
      <c r="Z81" s="13">
        <f>VLOOKUP(A:A,[3]TDSheet!$A:$D,4,0)</f>
        <v>9.2799999999999994</v>
      </c>
      <c r="AA81" s="13" t="str">
        <f>VLOOKUP(A:A,[1]TDSheet!$A:$AA,27,0)</f>
        <v>увел</v>
      </c>
      <c r="AB81" s="13" t="e">
        <f>VLOOKUP(A:A,[1]TDSheet!$A:$AB,28,0)</f>
        <v>#N/A</v>
      </c>
      <c r="AC81" s="13">
        <f t="shared" si="16"/>
        <v>20</v>
      </c>
      <c r="AD81" s="13"/>
      <c r="AE81" s="13"/>
    </row>
    <row r="82" spans="1:31" s="1" customFormat="1" ht="11.1" customHeight="1" outlineLevel="1" x14ac:dyDescent="0.2">
      <c r="A82" s="7" t="s">
        <v>81</v>
      </c>
      <c r="B82" s="7" t="s">
        <v>8</v>
      </c>
      <c r="C82" s="8">
        <v>1448</v>
      </c>
      <c r="D82" s="8">
        <v>1288</v>
      </c>
      <c r="E82" s="8">
        <v>1090</v>
      </c>
      <c r="F82" s="8">
        <v>1097</v>
      </c>
      <c r="G82" s="1">
        <f>VLOOKUP(A:A,[1]TDSheet!$A:$G,7,0)</f>
        <v>0.28000000000000003</v>
      </c>
      <c r="H82" s="1">
        <f>VLOOKUP(A:A,[1]TDSheet!$A:$H,8,0)</f>
        <v>45</v>
      </c>
      <c r="I82" s="13">
        <f>VLOOKUP(A:A,[2]TDSheet!$A:$F,6,0)</f>
        <v>1116</v>
      </c>
      <c r="J82" s="13">
        <f t="shared" si="12"/>
        <v>-26</v>
      </c>
      <c r="K82" s="13">
        <f>VLOOKUP(A:A,[1]TDSheet!$A:$L,12,0)</f>
        <v>480</v>
      </c>
      <c r="L82" s="13">
        <f>VLOOKUP(A:A,[1]TDSheet!$A:$M,13,0)</f>
        <v>200</v>
      </c>
      <c r="M82" s="13">
        <f>VLOOKUP(A:A,[1]TDSheet!$A:$S,19,0)</f>
        <v>0</v>
      </c>
      <c r="N82" s="13"/>
      <c r="O82" s="13"/>
      <c r="P82" s="13"/>
      <c r="Q82" s="13"/>
      <c r="R82" s="13">
        <f t="shared" si="13"/>
        <v>218</v>
      </c>
      <c r="S82" s="15"/>
      <c r="T82" s="16">
        <f t="shared" si="14"/>
        <v>8.1513761467889907</v>
      </c>
      <c r="U82" s="13">
        <f t="shared" si="15"/>
        <v>5.0321100917431192</v>
      </c>
      <c r="V82" s="13"/>
      <c r="W82" s="13"/>
      <c r="X82" s="13">
        <f>VLOOKUP(A:A,[1]TDSheet!$A:$X,24,0)</f>
        <v>271.2</v>
      </c>
      <c r="Y82" s="13">
        <f>VLOOKUP(A:A,[1]TDSheet!$A:$Y,25,0)</f>
        <v>240.4</v>
      </c>
      <c r="Z82" s="13">
        <f>VLOOKUP(A:A,[3]TDSheet!$A:$D,4,0)</f>
        <v>210</v>
      </c>
      <c r="AA82" s="13" t="e">
        <f>VLOOKUP(A:A,[1]TDSheet!$A:$AA,27,0)</f>
        <v>#N/A</v>
      </c>
      <c r="AB82" s="13" t="e">
        <f>VLOOKUP(A:A,[1]TDSheet!$A:$AB,28,0)</f>
        <v>#N/A</v>
      </c>
      <c r="AC82" s="13">
        <f t="shared" si="16"/>
        <v>0</v>
      </c>
      <c r="AD82" s="13"/>
      <c r="AE82" s="13"/>
    </row>
    <row r="83" spans="1:31" s="1" customFormat="1" ht="11.1" customHeight="1" outlineLevel="1" x14ac:dyDescent="0.2">
      <c r="A83" s="7" t="s">
        <v>82</v>
      </c>
      <c r="B83" s="7" t="s">
        <v>8</v>
      </c>
      <c r="C83" s="8">
        <v>369</v>
      </c>
      <c r="D83" s="8">
        <v>749</v>
      </c>
      <c r="E83" s="8">
        <v>685</v>
      </c>
      <c r="F83" s="8">
        <v>412</v>
      </c>
      <c r="G83" s="1">
        <f>VLOOKUP(A:A,[1]TDSheet!$A:$G,7,0)</f>
        <v>0.28000000000000003</v>
      </c>
      <c r="H83" s="1">
        <f>VLOOKUP(A:A,[1]TDSheet!$A:$H,8,0)</f>
        <v>45</v>
      </c>
      <c r="I83" s="13">
        <f>VLOOKUP(A:A,[2]TDSheet!$A:$F,6,0)</f>
        <v>703</v>
      </c>
      <c r="J83" s="13">
        <f t="shared" si="12"/>
        <v>-18</v>
      </c>
      <c r="K83" s="13">
        <f>VLOOKUP(A:A,[1]TDSheet!$A:$L,12,0)</f>
        <v>360</v>
      </c>
      <c r="L83" s="13">
        <f>VLOOKUP(A:A,[1]TDSheet!$A:$M,13,0)</f>
        <v>120</v>
      </c>
      <c r="M83" s="13">
        <f>VLOOKUP(A:A,[1]TDSheet!$A:$S,19,0)</f>
        <v>200</v>
      </c>
      <c r="N83" s="13"/>
      <c r="O83" s="13"/>
      <c r="P83" s="13"/>
      <c r="Q83" s="13"/>
      <c r="R83" s="13">
        <f t="shared" si="13"/>
        <v>137</v>
      </c>
      <c r="S83" s="15"/>
      <c r="T83" s="16">
        <f t="shared" si="14"/>
        <v>7.9708029197080288</v>
      </c>
      <c r="U83" s="13">
        <f t="shared" si="15"/>
        <v>3.0072992700729926</v>
      </c>
      <c r="V83" s="13"/>
      <c r="W83" s="13"/>
      <c r="X83" s="13">
        <f>VLOOKUP(A:A,[1]TDSheet!$A:$X,24,0)</f>
        <v>127.8</v>
      </c>
      <c r="Y83" s="13">
        <f>VLOOKUP(A:A,[1]TDSheet!$A:$Y,25,0)</f>
        <v>131.19999999999999</v>
      </c>
      <c r="Z83" s="13">
        <f>VLOOKUP(A:A,[3]TDSheet!$A:$D,4,0)</f>
        <v>121</v>
      </c>
      <c r="AA83" s="13" t="e">
        <f>VLOOKUP(A:A,[1]TDSheet!$A:$AA,27,0)</f>
        <v>#N/A</v>
      </c>
      <c r="AB83" s="13" t="e">
        <f>VLOOKUP(A:A,[1]TDSheet!$A:$AB,28,0)</f>
        <v>#N/A</v>
      </c>
      <c r="AC83" s="13">
        <f t="shared" si="16"/>
        <v>0</v>
      </c>
      <c r="AD83" s="13"/>
      <c r="AE83" s="13"/>
    </row>
    <row r="84" spans="1:31" s="1" customFormat="1" ht="11.1" customHeight="1" outlineLevel="1" x14ac:dyDescent="0.2">
      <c r="A84" s="7" t="s">
        <v>83</v>
      </c>
      <c r="B84" s="7" t="s">
        <v>8</v>
      </c>
      <c r="C84" s="8">
        <v>1436</v>
      </c>
      <c r="D84" s="8">
        <v>1341</v>
      </c>
      <c r="E84" s="8">
        <v>2075</v>
      </c>
      <c r="F84" s="8">
        <v>656</v>
      </c>
      <c r="G84" s="1">
        <f>VLOOKUP(A:A,[1]TDSheet!$A:$G,7,0)</f>
        <v>0.35</v>
      </c>
      <c r="H84" s="1">
        <f>VLOOKUP(A:A,[1]TDSheet!$A:$H,8,0)</f>
        <v>45</v>
      </c>
      <c r="I84" s="13">
        <f>VLOOKUP(A:A,[2]TDSheet!$A:$F,6,0)</f>
        <v>2109</v>
      </c>
      <c r="J84" s="13">
        <f t="shared" si="12"/>
        <v>-34</v>
      </c>
      <c r="K84" s="13">
        <f>VLOOKUP(A:A,[1]TDSheet!$A:$L,12,0)</f>
        <v>1200</v>
      </c>
      <c r="L84" s="13">
        <f>VLOOKUP(A:A,[1]TDSheet!$A:$M,13,0)</f>
        <v>200</v>
      </c>
      <c r="M84" s="13">
        <f>VLOOKUP(A:A,[1]TDSheet!$A:$S,19,0)</f>
        <v>1200</v>
      </c>
      <c r="N84" s="13"/>
      <c r="O84" s="13"/>
      <c r="P84" s="13"/>
      <c r="Q84" s="13"/>
      <c r="R84" s="13">
        <f t="shared" si="13"/>
        <v>415</v>
      </c>
      <c r="S84" s="15"/>
      <c r="T84" s="16">
        <f t="shared" si="14"/>
        <v>7.8457831325301202</v>
      </c>
      <c r="U84" s="13">
        <f t="shared" si="15"/>
        <v>1.580722891566265</v>
      </c>
      <c r="V84" s="13"/>
      <c r="W84" s="13"/>
      <c r="X84" s="13">
        <f>VLOOKUP(A:A,[1]TDSheet!$A:$X,24,0)</f>
        <v>332.8</v>
      </c>
      <c r="Y84" s="13">
        <f>VLOOKUP(A:A,[1]TDSheet!$A:$Y,25,0)</f>
        <v>341.6</v>
      </c>
      <c r="Z84" s="13">
        <f>VLOOKUP(A:A,[3]TDSheet!$A:$D,4,0)</f>
        <v>324</v>
      </c>
      <c r="AA84" s="13">
        <f>VLOOKUP(A:A,[1]TDSheet!$A:$AA,27,0)</f>
        <v>0</v>
      </c>
      <c r="AB84" s="13" t="e">
        <f>VLOOKUP(A:A,[1]TDSheet!$A:$AB,28,0)</f>
        <v>#N/A</v>
      </c>
      <c r="AC84" s="13">
        <f t="shared" si="16"/>
        <v>0</v>
      </c>
      <c r="AD84" s="13"/>
      <c r="AE84" s="13"/>
    </row>
    <row r="85" spans="1:31" s="1" customFormat="1" ht="11.1" customHeight="1" outlineLevel="1" x14ac:dyDescent="0.2">
      <c r="A85" s="7" t="s">
        <v>84</v>
      </c>
      <c r="B85" s="7" t="s">
        <v>8</v>
      </c>
      <c r="C85" s="8">
        <v>2228</v>
      </c>
      <c r="D85" s="8">
        <v>1445</v>
      </c>
      <c r="E85" s="8">
        <v>2183</v>
      </c>
      <c r="F85" s="8">
        <v>1448</v>
      </c>
      <c r="G85" s="1">
        <f>VLOOKUP(A:A,[1]TDSheet!$A:$G,7,0)</f>
        <v>0.28000000000000003</v>
      </c>
      <c r="H85" s="1">
        <f>VLOOKUP(A:A,[1]TDSheet!$A:$H,8,0)</f>
        <v>45</v>
      </c>
      <c r="I85" s="13">
        <f>VLOOKUP(A:A,[2]TDSheet!$A:$F,6,0)</f>
        <v>2217</v>
      </c>
      <c r="J85" s="13">
        <f t="shared" si="12"/>
        <v>-34</v>
      </c>
      <c r="K85" s="13">
        <f>VLOOKUP(A:A,[1]TDSheet!$A:$L,12,0)</f>
        <v>1400</v>
      </c>
      <c r="L85" s="13">
        <f>VLOOKUP(A:A,[1]TDSheet!$A:$M,13,0)</f>
        <v>400</v>
      </c>
      <c r="M85" s="13">
        <f>VLOOKUP(A:A,[1]TDSheet!$A:$S,19,0)</f>
        <v>400</v>
      </c>
      <c r="N85" s="13"/>
      <c r="O85" s="13"/>
      <c r="P85" s="13"/>
      <c r="Q85" s="13"/>
      <c r="R85" s="13">
        <f t="shared" si="13"/>
        <v>436.6</v>
      </c>
      <c r="S85" s="15"/>
      <c r="T85" s="16">
        <f t="shared" si="14"/>
        <v>8.3554741181859828</v>
      </c>
      <c r="U85" s="13">
        <f t="shared" si="15"/>
        <v>3.3165368758589095</v>
      </c>
      <c r="V85" s="13"/>
      <c r="W85" s="13"/>
      <c r="X85" s="13">
        <f>VLOOKUP(A:A,[1]TDSheet!$A:$X,24,0)</f>
        <v>440.6</v>
      </c>
      <c r="Y85" s="13">
        <f>VLOOKUP(A:A,[1]TDSheet!$A:$Y,25,0)</f>
        <v>434.6</v>
      </c>
      <c r="Z85" s="13">
        <f>VLOOKUP(A:A,[3]TDSheet!$A:$D,4,0)</f>
        <v>377</v>
      </c>
      <c r="AA85" s="13" t="str">
        <f>VLOOKUP(A:A,[1]TDSheet!$A:$AA,27,0)</f>
        <v>???</v>
      </c>
      <c r="AB85" s="13" t="e">
        <f>VLOOKUP(A:A,[1]TDSheet!$A:$AB,28,0)</f>
        <v>#N/A</v>
      </c>
      <c r="AC85" s="13">
        <f t="shared" si="16"/>
        <v>0</v>
      </c>
      <c r="AD85" s="13"/>
      <c r="AE85" s="13"/>
    </row>
    <row r="86" spans="1:31" s="1" customFormat="1" ht="11.1" customHeight="1" outlineLevel="1" x14ac:dyDescent="0.2">
      <c r="A86" s="7" t="s">
        <v>85</v>
      </c>
      <c r="B86" s="7" t="s">
        <v>8</v>
      </c>
      <c r="C86" s="8">
        <v>3646</v>
      </c>
      <c r="D86" s="8">
        <v>5142</v>
      </c>
      <c r="E86" s="8">
        <v>5001</v>
      </c>
      <c r="F86" s="8">
        <v>3684</v>
      </c>
      <c r="G86" s="1">
        <f>VLOOKUP(A:A,[1]TDSheet!$A:$G,7,0)</f>
        <v>0.35</v>
      </c>
      <c r="H86" s="1">
        <f>VLOOKUP(A:A,[1]TDSheet!$A:$H,8,0)</f>
        <v>45</v>
      </c>
      <c r="I86" s="13">
        <f>VLOOKUP(A:A,[2]TDSheet!$A:$F,6,0)</f>
        <v>5091</v>
      </c>
      <c r="J86" s="13">
        <f t="shared" si="12"/>
        <v>-90</v>
      </c>
      <c r="K86" s="13">
        <f>VLOOKUP(A:A,[1]TDSheet!$A:$L,12,0)</f>
        <v>3200</v>
      </c>
      <c r="L86" s="13">
        <f>VLOOKUP(A:A,[1]TDSheet!$A:$M,13,0)</f>
        <v>1000</v>
      </c>
      <c r="M86" s="13">
        <f>VLOOKUP(A:A,[1]TDSheet!$A:$S,19,0)</f>
        <v>1000</v>
      </c>
      <c r="N86" s="13"/>
      <c r="O86" s="13"/>
      <c r="P86" s="13"/>
      <c r="Q86" s="13"/>
      <c r="R86" s="13">
        <f t="shared" si="13"/>
        <v>1000.2</v>
      </c>
      <c r="S86" s="15"/>
      <c r="T86" s="16">
        <f t="shared" si="14"/>
        <v>8.8822235552889417</v>
      </c>
      <c r="U86" s="13">
        <f t="shared" si="15"/>
        <v>3.6832633473305338</v>
      </c>
      <c r="V86" s="13"/>
      <c r="W86" s="13"/>
      <c r="X86" s="13">
        <f>VLOOKUP(A:A,[1]TDSheet!$A:$X,24,0)</f>
        <v>886.4</v>
      </c>
      <c r="Y86" s="13">
        <f>VLOOKUP(A:A,[1]TDSheet!$A:$Y,25,0)</f>
        <v>1038.8</v>
      </c>
      <c r="Z86" s="13">
        <f>VLOOKUP(A:A,[3]TDSheet!$A:$D,4,0)</f>
        <v>597</v>
      </c>
      <c r="AA86" s="13">
        <f>VLOOKUP(A:A,[1]TDSheet!$A:$AA,27,0)</f>
        <v>0</v>
      </c>
      <c r="AB86" s="13" t="e">
        <f>VLOOKUP(A:A,[1]TDSheet!$A:$AB,28,0)</f>
        <v>#N/A</v>
      </c>
      <c r="AC86" s="13">
        <f t="shared" si="16"/>
        <v>0</v>
      </c>
      <c r="AD86" s="13"/>
      <c r="AE86" s="13"/>
    </row>
    <row r="87" spans="1:31" s="1" customFormat="1" ht="11.1" customHeight="1" outlineLevel="1" x14ac:dyDescent="0.2">
      <c r="A87" s="7" t="s">
        <v>86</v>
      </c>
      <c r="B87" s="7" t="s">
        <v>8</v>
      </c>
      <c r="C87" s="8">
        <v>878</v>
      </c>
      <c r="D87" s="8">
        <v>231</v>
      </c>
      <c r="E87" s="8">
        <v>667</v>
      </c>
      <c r="F87" s="8">
        <v>416</v>
      </c>
      <c r="G87" s="1">
        <f>VLOOKUP(A:A,[1]TDSheet!$A:$G,7,0)</f>
        <v>0.28000000000000003</v>
      </c>
      <c r="H87" s="1">
        <f>VLOOKUP(A:A,[1]TDSheet!$A:$H,8,0)</f>
        <v>45</v>
      </c>
      <c r="I87" s="13">
        <f>VLOOKUP(A:A,[2]TDSheet!$A:$F,6,0)</f>
        <v>688</v>
      </c>
      <c r="J87" s="13">
        <f t="shared" si="12"/>
        <v>-21</v>
      </c>
      <c r="K87" s="13">
        <f>VLOOKUP(A:A,[1]TDSheet!$A:$L,12,0)</f>
        <v>160</v>
      </c>
      <c r="L87" s="13">
        <f>VLOOKUP(A:A,[1]TDSheet!$A:$M,13,0)</f>
        <v>120</v>
      </c>
      <c r="M87" s="13">
        <f>VLOOKUP(A:A,[1]TDSheet!$A:$S,19,0)</f>
        <v>200</v>
      </c>
      <c r="N87" s="13"/>
      <c r="O87" s="13"/>
      <c r="P87" s="13"/>
      <c r="Q87" s="13"/>
      <c r="R87" s="13">
        <f t="shared" si="13"/>
        <v>133.4</v>
      </c>
      <c r="S87" s="15">
        <v>120</v>
      </c>
      <c r="T87" s="16">
        <f t="shared" si="14"/>
        <v>7.6161919040479757</v>
      </c>
      <c r="U87" s="13">
        <f t="shared" si="15"/>
        <v>3.1184407796101947</v>
      </c>
      <c r="V87" s="13"/>
      <c r="W87" s="13"/>
      <c r="X87" s="13">
        <f>VLOOKUP(A:A,[1]TDSheet!$A:$X,24,0)</f>
        <v>130.80000000000001</v>
      </c>
      <c r="Y87" s="13">
        <f>VLOOKUP(A:A,[1]TDSheet!$A:$Y,25,0)</f>
        <v>114</v>
      </c>
      <c r="Z87" s="13">
        <f>VLOOKUP(A:A,[3]TDSheet!$A:$D,4,0)</f>
        <v>91</v>
      </c>
      <c r="AA87" s="13" t="str">
        <f>VLOOKUP(A:A,[1]TDSheet!$A:$AA,27,0)</f>
        <v>180наост</v>
      </c>
      <c r="AB87" s="13" t="e">
        <f>VLOOKUP(A:A,[1]TDSheet!$A:$AB,28,0)</f>
        <v>#N/A</v>
      </c>
      <c r="AC87" s="13">
        <f t="shared" si="16"/>
        <v>33.6</v>
      </c>
      <c r="AD87" s="13"/>
      <c r="AE87" s="13"/>
    </row>
    <row r="88" spans="1:31" s="1" customFormat="1" ht="11.1" customHeight="1" outlineLevel="1" x14ac:dyDescent="0.2">
      <c r="A88" s="7" t="s">
        <v>87</v>
      </c>
      <c r="B88" s="7" t="s">
        <v>8</v>
      </c>
      <c r="C88" s="8">
        <v>5743.1880000000001</v>
      </c>
      <c r="D88" s="8">
        <v>5194</v>
      </c>
      <c r="E88" s="8">
        <v>5943</v>
      </c>
      <c r="F88" s="8">
        <v>4838.1880000000001</v>
      </c>
      <c r="G88" s="1">
        <f>VLOOKUP(A:A,[1]TDSheet!$A:$G,7,0)</f>
        <v>0.35</v>
      </c>
      <c r="H88" s="1">
        <f>VLOOKUP(A:A,[1]TDSheet!$A:$H,8,0)</f>
        <v>45</v>
      </c>
      <c r="I88" s="13">
        <f>VLOOKUP(A:A,[2]TDSheet!$A:$F,6,0)</f>
        <v>6076</v>
      </c>
      <c r="J88" s="13">
        <f t="shared" si="12"/>
        <v>-133</v>
      </c>
      <c r="K88" s="13">
        <f>VLOOKUP(A:A,[1]TDSheet!$A:$L,12,0)</f>
        <v>3600</v>
      </c>
      <c r="L88" s="13">
        <f>VLOOKUP(A:A,[1]TDSheet!$A:$M,13,0)</f>
        <v>1200</v>
      </c>
      <c r="M88" s="13">
        <f>VLOOKUP(A:A,[1]TDSheet!$A:$S,19,0)</f>
        <v>1200</v>
      </c>
      <c r="N88" s="13"/>
      <c r="O88" s="13"/>
      <c r="P88" s="13"/>
      <c r="Q88" s="13"/>
      <c r="R88" s="13">
        <f t="shared" si="13"/>
        <v>1188.5999999999999</v>
      </c>
      <c r="S88" s="15"/>
      <c r="T88" s="16">
        <f t="shared" si="14"/>
        <v>9.1184485949856988</v>
      </c>
      <c r="U88" s="13">
        <f t="shared" si="15"/>
        <v>4.0704930169947842</v>
      </c>
      <c r="V88" s="13"/>
      <c r="W88" s="13"/>
      <c r="X88" s="13">
        <f>VLOOKUP(A:A,[1]TDSheet!$A:$X,24,0)</f>
        <v>1193.5999999999999</v>
      </c>
      <c r="Y88" s="13">
        <f>VLOOKUP(A:A,[1]TDSheet!$A:$Y,25,0)</f>
        <v>1240.4000000000001</v>
      </c>
      <c r="Z88" s="13">
        <f>VLOOKUP(A:A,[3]TDSheet!$A:$D,4,0)</f>
        <v>745</v>
      </c>
      <c r="AA88" s="13">
        <f>VLOOKUP(A:A,[1]TDSheet!$A:$AA,27,0)</f>
        <v>0</v>
      </c>
      <c r="AB88" s="13" t="e">
        <f>VLOOKUP(A:A,[1]TDSheet!$A:$AB,28,0)</f>
        <v>#N/A</v>
      </c>
      <c r="AC88" s="13">
        <f t="shared" si="16"/>
        <v>0</v>
      </c>
      <c r="AD88" s="13"/>
      <c r="AE88" s="13"/>
    </row>
    <row r="89" spans="1:31" s="1" customFormat="1" ht="11.1" customHeight="1" outlineLevel="1" x14ac:dyDescent="0.2">
      <c r="A89" s="7" t="s">
        <v>88</v>
      </c>
      <c r="B89" s="7" t="s">
        <v>8</v>
      </c>
      <c r="C89" s="8">
        <v>1928</v>
      </c>
      <c r="D89" s="8">
        <v>652</v>
      </c>
      <c r="E89" s="8">
        <v>1630</v>
      </c>
      <c r="F89" s="8">
        <v>920</v>
      </c>
      <c r="G89" s="1">
        <f>VLOOKUP(A:A,[1]TDSheet!$A:$G,7,0)</f>
        <v>0.41</v>
      </c>
      <c r="H89" s="1">
        <f>VLOOKUP(A:A,[1]TDSheet!$A:$H,8,0)</f>
        <v>45</v>
      </c>
      <c r="I89" s="13">
        <f>VLOOKUP(A:A,[2]TDSheet!$A:$F,6,0)</f>
        <v>1645</v>
      </c>
      <c r="J89" s="13">
        <f t="shared" si="12"/>
        <v>-15</v>
      </c>
      <c r="K89" s="13">
        <f>VLOOKUP(A:A,[1]TDSheet!$A:$L,12,0)</f>
        <v>880</v>
      </c>
      <c r="L89" s="13">
        <f>VLOOKUP(A:A,[1]TDSheet!$A:$M,13,0)</f>
        <v>200</v>
      </c>
      <c r="M89" s="13">
        <f>VLOOKUP(A:A,[1]TDSheet!$A:$S,19,0)</f>
        <v>600</v>
      </c>
      <c r="N89" s="13"/>
      <c r="O89" s="13"/>
      <c r="P89" s="13"/>
      <c r="Q89" s="13"/>
      <c r="R89" s="13">
        <f t="shared" si="13"/>
        <v>326</v>
      </c>
      <c r="S89" s="15">
        <v>200</v>
      </c>
      <c r="T89" s="16">
        <f t="shared" si="14"/>
        <v>8.5889570552147241</v>
      </c>
      <c r="U89" s="13">
        <f t="shared" si="15"/>
        <v>2.8220858895705523</v>
      </c>
      <c r="V89" s="13"/>
      <c r="W89" s="13"/>
      <c r="X89" s="13">
        <f>VLOOKUP(A:A,[1]TDSheet!$A:$X,24,0)</f>
        <v>337.2</v>
      </c>
      <c r="Y89" s="13">
        <f>VLOOKUP(A:A,[1]TDSheet!$A:$Y,25,0)</f>
        <v>297.2</v>
      </c>
      <c r="Z89" s="13">
        <f>VLOOKUP(A:A,[3]TDSheet!$A:$D,4,0)</f>
        <v>166</v>
      </c>
      <c r="AA89" s="13" t="e">
        <f>VLOOKUP(A:A,[1]TDSheet!$A:$AA,27,0)</f>
        <v>#N/A</v>
      </c>
      <c r="AB89" s="13" t="e">
        <f>VLOOKUP(A:A,[1]TDSheet!$A:$AB,28,0)</f>
        <v>#N/A</v>
      </c>
      <c r="AC89" s="13">
        <f t="shared" si="16"/>
        <v>82</v>
      </c>
      <c r="AD89" s="13"/>
      <c r="AE89" s="13"/>
    </row>
    <row r="90" spans="1:31" s="1" customFormat="1" ht="11.1" customHeight="1" outlineLevel="1" x14ac:dyDescent="0.2">
      <c r="A90" s="7" t="s">
        <v>95</v>
      </c>
      <c r="B90" s="7" t="s">
        <v>8</v>
      </c>
      <c r="C90" s="8">
        <v>104</v>
      </c>
      <c r="D90" s="8">
        <v>410</v>
      </c>
      <c r="E90" s="8">
        <v>153</v>
      </c>
      <c r="F90" s="8">
        <v>358</v>
      </c>
      <c r="G90" s="1">
        <f>VLOOKUP(A:A,[1]TDSheet!$A:$G,7,0)</f>
        <v>0.5</v>
      </c>
      <c r="H90" s="1">
        <f>VLOOKUP(A:A,[1]TDSheet!$A:$H,8,0)</f>
        <v>0.6</v>
      </c>
      <c r="I90" s="13">
        <f>VLOOKUP(A:A,[2]TDSheet!$A:$F,6,0)</f>
        <v>158</v>
      </c>
      <c r="J90" s="13">
        <f t="shared" si="12"/>
        <v>-5</v>
      </c>
      <c r="K90" s="13">
        <f>VLOOKUP(A:A,[1]TDSheet!$A:$L,12,0)</f>
        <v>320</v>
      </c>
      <c r="L90" s="13">
        <f>VLOOKUP(A:A,[1]TDSheet!$A:$M,13,0)</f>
        <v>0</v>
      </c>
      <c r="M90" s="13">
        <f>VLOOKUP(A:A,[1]TDSheet!$A:$S,19,0)</f>
        <v>0</v>
      </c>
      <c r="N90" s="13"/>
      <c r="O90" s="13"/>
      <c r="P90" s="13"/>
      <c r="Q90" s="13"/>
      <c r="R90" s="13">
        <f t="shared" si="13"/>
        <v>30.6</v>
      </c>
      <c r="S90" s="15"/>
      <c r="T90" s="16">
        <f t="shared" si="14"/>
        <v>22.156862745098039</v>
      </c>
      <c r="U90" s="13">
        <f t="shared" si="15"/>
        <v>11.699346405228757</v>
      </c>
      <c r="V90" s="13"/>
      <c r="W90" s="13"/>
      <c r="X90" s="13">
        <f>VLOOKUP(A:A,[1]TDSheet!$A:$X,24,0)</f>
        <v>124.8</v>
      </c>
      <c r="Y90" s="13">
        <f>VLOOKUP(A:A,[1]TDSheet!$A:$Y,25,0)</f>
        <v>55.6</v>
      </c>
      <c r="Z90" s="13">
        <f>VLOOKUP(A:A,[3]TDSheet!$A:$D,4,0)</f>
        <v>26</v>
      </c>
      <c r="AA90" s="21" t="str">
        <f>VLOOKUP(A:A,[1]TDSheet!$A:$AA,27,0)</f>
        <v>костик</v>
      </c>
      <c r="AB90" s="13" t="e">
        <f>VLOOKUP(A:A,[1]TDSheet!$A:$AB,28,0)</f>
        <v>#N/A</v>
      </c>
      <c r="AC90" s="13">
        <f t="shared" si="16"/>
        <v>0</v>
      </c>
      <c r="AD90" s="13"/>
      <c r="AE90" s="13"/>
    </row>
    <row r="91" spans="1:31" s="1" customFormat="1" ht="11.1" customHeight="1" outlineLevel="1" x14ac:dyDescent="0.2">
      <c r="A91" s="7" t="s">
        <v>89</v>
      </c>
      <c r="B91" s="7" t="s">
        <v>8</v>
      </c>
      <c r="C91" s="8">
        <v>2991</v>
      </c>
      <c r="D91" s="8">
        <v>7349</v>
      </c>
      <c r="E91" s="20">
        <v>5188</v>
      </c>
      <c r="F91" s="20">
        <v>3526</v>
      </c>
      <c r="G91" s="1">
        <f>VLOOKUP(A:A,[1]TDSheet!$A:$G,7,0)</f>
        <v>0</v>
      </c>
      <c r="H91" s="1">
        <f>VLOOKUP(A:A,[1]TDSheet!$A:$H,8,0)</f>
        <v>45</v>
      </c>
      <c r="I91" s="13">
        <f>VLOOKUP(A:A,[2]TDSheet!$A:$F,6,0)</f>
        <v>5250</v>
      </c>
      <c r="J91" s="13">
        <f t="shared" si="12"/>
        <v>-62</v>
      </c>
      <c r="K91" s="13">
        <f>VLOOKUP(A:A,[1]TDSheet!$A:$L,12,0)</f>
        <v>0</v>
      </c>
      <c r="L91" s="13">
        <f>VLOOKUP(A:A,[1]TDSheet!$A:$M,13,0)</f>
        <v>0</v>
      </c>
      <c r="M91" s="13">
        <f>VLOOKUP(A:A,[1]TDSheet!$A:$S,19,0)</f>
        <v>0</v>
      </c>
      <c r="N91" s="13"/>
      <c r="O91" s="13"/>
      <c r="P91" s="13"/>
      <c r="Q91" s="13"/>
      <c r="R91" s="13">
        <f t="shared" si="13"/>
        <v>1037.5999999999999</v>
      </c>
      <c r="S91" s="15"/>
      <c r="T91" s="16">
        <f t="shared" si="14"/>
        <v>3.3982266769468006</v>
      </c>
      <c r="U91" s="13">
        <f t="shared" si="15"/>
        <v>3.3982266769468006</v>
      </c>
      <c r="V91" s="13"/>
      <c r="W91" s="13"/>
      <c r="X91" s="13">
        <f>VLOOKUP(A:A,[1]TDSheet!$A:$X,24,0)</f>
        <v>153.6</v>
      </c>
      <c r="Y91" s="13">
        <f>VLOOKUP(A:A,[1]TDSheet!$A:$Y,25,0)</f>
        <v>966.2</v>
      </c>
      <c r="Z91" s="13">
        <f>VLOOKUP(A:A,[3]TDSheet!$A:$D,4,0)</f>
        <v>477</v>
      </c>
      <c r="AA91" s="13" t="e">
        <f>VLOOKUP(A:A,[1]TDSheet!$A:$AA,27,0)</f>
        <v>#N/A</v>
      </c>
      <c r="AB91" s="13" t="e">
        <f>VLOOKUP(A:A,[1]TDSheet!$A:$AB,28,0)</f>
        <v>#N/A</v>
      </c>
      <c r="AC91" s="13">
        <f t="shared" si="16"/>
        <v>0</v>
      </c>
      <c r="AD91" s="13"/>
      <c r="AE91" s="13"/>
    </row>
    <row r="92" spans="1:31" s="1" customFormat="1" ht="11.1" customHeight="1" outlineLevel="1" x14ac:dyDescent="0.2">
      <c r="A92" s="7" t="s">
        <v>90</v>
      </c>
      <c r="B92" s="7" t="s">
        <v>8</v>
      </c>
      <c r="C92" s="8">
        <v>1301</v>
      </c>
      <c r="D92" s="8">
        <v>2717</v>
      </c>
      <c r="E92" s="20">
        <v>1819</v>
      </c>
      <c r="F92" s="20">
        <v>1585</v>
      </c>
      <c r="G92" s="1">
        <f>VLOOKUP(A:A,[1]TDSheet!$A:$G,7,0)</f>
        <v>0</v>
      </c>
      <c r="H92" s="1">
        <f>VLOOKUP(A:A,[1]TDSheet!$A:$H,8,0)</f>
        <v>45</v>
      </c>
      <c r="I92" s="13">
        <f>VLOOKUP(A:A,[2]TDSheet!$A:$F,6,0)</f>
        <v>1847</v>
      </c>
      <c r="J92" s="13">
        <f t="shared" si="12"/>
        <v>-28</v>
      </c>
      <c r="K92" s="13">
        <f>VLOOKUP(A:A,[1]TDSheet!$A:$L,12,0)</f>
        <v>0</v>
      </c>
      <c r="L92" s="13">
        <f>VLOOKUP(A:A,[1]TDSheet!$A:$M,13,0)</f>
        <v>0</v>
      </c>
      <c r="M92" s="13">
        <f>VLOOKUP(A:A,[1]TDSheet!$A:$S,19,0)</f>
        <v>0</v>
      </c>
      <c r="N92" s="13"/>
      <c r="O92" s="13"/>
      <c r="P92" s="13"/>
      <c r="Q92" s="13"/>
      <c r="R92" s="13">
        <f t="shared" si="13"/>
        <v>363.8</v>
      </c>
      <c r="S92" s="15"/>
      <c r="T92" s="16">
        <f t="shared" si="14"/>
        <v>4.3567894447498627</v>
      </c>
      <c r="U92" s="13">
        <f t="shared" si="15"/>
        <v>4.3567894447498627</v>
      </c>
      <c r="V92" s="13"/>
      <c r="W92" s="13"/>
      <c r="X92" s="13">
        <f>VLOOKUP(A:A,[1]TDSheet!$A:$X,24,0)</f>
        <v>87.6</v>
      </c>
      <c r="Y92" s="13">
        <f>VLOOKUP(A:A,[1]TDSheet!$A:$Y,25,0)</f>
        <v>373.6</v>
      </c>
      <c r="Z92" s="13">
        <f>VLOOKUP(A:A,[3]TDSheet!$A:$D,4,0)</f>
        <v>199</v>
      </c>
      <c r="AA92" s="13" t="e">
        <f>VLOOKUP(A:A,[1]TDSheet!$A:$AA,27,0)</f>
        <v>#N/A</v>
      </c>
      <c r="AB92" s="13" t="e">
        <f>VLOOKUP(A:A,[1]TDSheet!$A:$AB,28,0)</f>
        <v>#N/A</v>
      </c>
      <c r="AC92" s="13">
        <f t="shared" si="16"/>
        <v>0</v>
      </c>
      <c r="AD92" s="13"/>
      <c r="AE92" s="13"/>
    </row>
    <row r="93" spans="1:31" s="1" customFormat="1" ht="11.1" customHeight="1" outlineLevel="1" x14ac:dyDescent="0.2">
      <c r="A93" s="7" t="s">
        <v>96</v>
      </c>
      <c r="B93" s="7" t="s">
        <v>8</v>
      </c>
      <c r="C93" s="8">
        <v>234</v>
      </c>
      <c r="D93" s="8">
        <v>519</v>
      </c>
      <c r="E93" s="20">
        <v>704</v>
      </c>
      <c r="F93" s="20">
        <v>35</v>
      </c>
      <c r="G93" s="1">
        <f>VLOOKUP(A:A,[1]TDSheet!$A:$G,7,0)</f>
        <v>0</v>
      </c>
      <c r="H93" s="1">
        <f>VLOOKUP(A:A,[1]TDSheet!$A:$H,8,0)</f>
        <v>0</v>
      </c>
      <c r="I93" s="13">
        <f>VLOOKUP(A:A,[2]TDSheet!$A:$F,6,0)</f>
        <v>716</v>
      </c>
      <c r="J93" s="13">
        <f t="shared" si="12"/>
        <v>-12</v>
      </c>
      <c r="K93" s="13">
        <f>VLOOKUP(A:A,[1]TDSheet!$A:$L,12,0)</f>
        <v>0</v>
      </c>
      <c r="L93" s="13">
        <f>VLOOKUP(A:A,[1]TDSheet!$A:$M,13,0)</f>
        <v>0</v>
      </c>
      <c r="M93" s="13">
        <f>VLOOKUP(A:A,[1]TDSheet!$A:$S,19,0)</f>
        <v>0</v>
      </c>
      <c r="N93" s="13"/>
      <c r="O93" s="13"/>
      <c r="P93" s="13"/>
      <c r="Q93" s="13"/>
      <c r="R93" s="13">
        <f t="shared" si="13"/>
        <v>140.80000000000001</v>
      </c>
      <c r="S93" s="15"/>
      <c r="T93" s="16">
        <f t="shared" si="14"/>
        <v>0.24857954545454544</v>
      </c>
      <c r="U93" s="13">
        <f t="shared" si="15"/>
        <v>0.24857954545454544</v>
      </c>
      <c r="V93" s="13"/>
      <c r="W93" s="13"/>
      <c r="X93" s="13">
        <f>VLOOKUP(A:A,[1]TDSheet!$A:$X,24,0)</f>
        <v>127.8</v>
      </c>
      <c r="Y93" s="13">
        <f>VLOOKUP(A:A,[1]TDSheet!$A:$Y,25,0)</f>
        <v>139</v>
      </c>
      <c r="Z93" s="13">
        <f>VLOOKUP(A:A,[3]TDSheet!$A:$D,4,0)</f>
        <v>167</v>
      </c>
      <c r="AA93" s="13" t="e">
        <f>VLOOKUP(A:A,[1]TDSheet!$A:$AA,27,0)</f>
        <v>#N/A</v>
      </c>
      <c r="AB93" s="13" t="e">
        <f>VLOOKUP(A:A,[1]TDSheet!$A:$AB,28,0)</f>
        <v>#N/A</v>
      </c>
      <c r="AC93" s="13">
        <f t="shared" si="16"/>
        <v>0</v>
      </c>
      <c r="AD93" s="13"/>
      <c r="AE93" s="13"/>
    </row>
    <row r="94" spans="1:31" s="1" customFormat="1" ht="11.1" customHeight="1" outlineLevel="1" x14ac:dyDescent="0.2">
      <c r="A94" s="7" t="s">
        <v>97</v>
      </c>
      <c r="B94" s="7" t="s">
        <v>9</v>
      </c>
      <c r="C94" s="8">
        <v>102.253</v>
      </c>
      <c r="D94" s="8">
        <v>366.59100000000001</v>
      </c>
      <c r="E94" s="20">
        <v>279.96699999999998</v>
      </c>
      <c r="F94" s="20">
        <v>178.61699999999999</v>
      </c>
      <c r="G94" s="1">
        <f>VLOOKUP(A:A,[1]TDSheet!$A:$G,7,0)</f>
        <v>0</v>
      </c>
      <c r="H94" s="1">
        <f>VLOOKUP(A:A,[1]TDSheet!$A:$H,8,0)</f>
        <v>0</v>
      </c>
      <c r="I94" s="13">
        <f>VLOOKUP(A:A,[2]TDSheet!$A:$F,6,0)</f>
        <v>272</v>
      </c>
      <c r="J94" s="13">
        <f t="shared" si="12"/>
        <v>7.9669999999999845</v>
      </c>
      <c r="K94" s="13">
        <f>VLOOKUP(A:A,[1]TDSheet!$A:$L,12,0)</f>
        <v>0</v>
      </c>
      <c r="L94" s="13">
        <f>VLOOKUP(A:A,[1]TDSheet!$A:$M,13,0)</f>
        <v>0</v>
      </c>
      <c r="M94" s="13">
        <f>VLOOKUP(A:A,[1]TDSheet!$A:$S,19,0)</f>
        <v>0</v>
      </c>
      <c r="N94" s="13"/>
      <c r="O94" s="13"/>
      <c r="P94" s="13"/>
      <c r="Q94" s="13"/>
      <c r="R94" s="13">
        <f t="shared" si="13"/>
        <v>55.993399999999994</v>
      </c>
      <c r="S94" s="15"/>
      <c r="T94" s="16">
        <f t="shared" si="14"/>
        <v>3.1899652459039816</v>
      </c>
      <c r="U94" s="13">
        <f t="shared" si="15"/>
        <v>3.1899652459039816</v>
      </c>
      <c r="V94" s="13"/>
      <c r="W94" s="13"/>
      <c r="X94" s="13">
        <f>VLOOKUP(A:A,[1]TDSheet!$A:$X,24,0)</f>
        <v>50.648600000000002</v>
      </c>
      <c r="Y94" s="13">
        <f>VLOOKUP(A:A,[1]TDSheet!$A:$Y,25,0)</f>
        <v>50.921599999999998</v>
      </c>
      <c r="Z94" s="13">
        <f>VLOOKUP(A:A,[3]TDSheet!$A:$D,4,0)</f>
        <v>47.206000000000003</v>
      </c>
      <c r="AA94" s="13" t="e">
        <f>VLOOKUP(A:A,[1]TDSheet!$A:$AA,27,0)</f>
        <v>#N/A</v>
      </c>
      <c r="AB94" s="13" t="e">
        <f>VLOOKUP(A:A,[1]TDSheet!$A:$AB,28,0)</f>
        <v>#N/A</v>
      </c>
      <c r="AC94" s="13">
        <f t="shared" si="16"/>
        <v>0</v>
      </c>
      <c r="AD94" s="13"/>
      <c r="AE94" s="13"/>
    </row>
    <row r="95" spans="1:31" s="1" customFormat="1" ht="11.1" customHeight="1" outlineLevel="1" x14ac:dyDescent="0.2">
      <c r="A95" s="7" t="s">
        <v>98</v>
      </c>
      <c r="B95" s="7" t="s">
        <v>8</v>
      </c>
      <c r="C95" s="8">
        <v>380</v>
      </c>
      <c r="D95" s="8">
        <v>527</v>
      </c>
      <c r="E95" s="20">
        <v>402</v>
      </c>
      <c r="F95" s="20">
        <v>485</v>
      </c>
      <c r="G95" s="1">
        <f>VLOOKUP(A:A,[1]TDSheet!$A:$G,7,0)</f>
        <v>0</v>
      </c>
      <c r="H95" s="1">
        <f>VLOOKUP(A:A,[1]TDSheet!$A:$H,8,0)</f>
        <v>0</v>
      </c>
      <c r="I95" s="13">
        <f>VLOOKUP(A:A,[2]TDSheet!$A:$F,6,0)</f>
        <v>417</v>
      </c>
      <c r="J95" s="13">
        <f t="shared" si="12"/>
        <v>-15</v>
      </c>
      <c r="K95" s="13">
        <f>VLOOKUP(A:A,[1]TDSheet!$A:$L,12,0)</f>
        <v>0</v>
      </c>
      <c r="L95" s="13">
        <f>VLOOKUP(A:A,[1]TDSheet!$A:$M,13,0)</f>
        <v>0</v>
      </c>
      <c r="M95" s="13">
        <f>VLOOKUP(A:A,[1]TDSheet!$A:$S,19,0)</f>
        <v>0</v>
      </c>
      <c r="N95" s="13"/>
      <c r="O95" s="13"/>
      <c r="P95" s="13"/>
      <c r="Q95" s="13"/>
      <c r="R95" s="13">
        <f t="shared" si="13"/>
        <v>80.400000000000006</v>
      </c>
      <c r="S95" s="15"/>
      <c r="T95" s="16">
        <f t="shared" si="14"/>
        <v>6.0323383084577111</v>
      </c>
      <c r="U95" s="13">
        <f t="shared" si="15"/>
        <v>6.0323383084577111</v>
      </c>
      <c r="V95" s="13"/>
      <c r="W95" s="13"/>
      <c r="X95" s="13">
        <f>VLOOKUP(A:A,[1]TDSheet!$A:$X,24,0)</f>
        <v>77.599999999999994</v>
      </c>
      <c r="Y95" s="13">
        <f>VLOOKUP(A:A,[1]TDSheet!$A:$Y,25,0)</f>
        <v>93.2</v>
      </c>
      <c r="Z95" s="13">
        <f>VLOOKUP(A:A,[3]TDSheet!$A:$D,4,0)</f>
        <v>91</v>
      </c>
      <c r="AA95" s="13" t="e">
        <f>VLOOKUP(A:A,[1]TDSheet!$A:$AA,27,0)</f>
        <v>#N/A</v>
      </c>
      <c r="AB95" s="13" t="e">
        <f>VLOOKUP(A:A,[1]TDSheet!$A:$AB,28,0)</f>
        <v>#N/A</v>
      </c>
      <c r="AC95" s="13">
        <f t="shared" si="16"/>
        <v>0</v>
      </c>
      <c r="AD95" s="13"/>
      <c r="AE95" s="13"/>
    </row>
    <row r="96" spans="1:31" s="1" customFormat="1" ht="11.1" customHeight="1" outlineLevel="1" x14ac:dyDescent="0.2">
      <c r="A96" s="7" t="s">
        <v>99</v>
      </c>
      <c r="B96" s="7" t="s">
        <v>9</v>
      </c>
      <c r="C96" s="8">
        <v>363.78</v>
      </c>
      <c r="D96" s="8">
        <v>410.68200000000002</v>
      </c>
      <c r="E96" s="20">
        <v>131.02600000000001</v>
      </c>
      <c r="F96" s="20">
        <v>640.32100000000003</v>
      </c>
      <c r="G96" s="1">
        <f>VLOOKUP(A:A,[1]TDSheet!$A:$G,7,0)</f>
        <v>0</v>
      </c>
      <c r="H96" s="1">
        <f>VLOOKUP(A:A,[1]TDSheet!$A:$H,8,0)</f>
        <v>0</v>
      </c>
      <c r="I96" s="13">
        <f>VLOOKUP(A:A,[2]TDSheet!$A:$F,6,0)</f>
        <v>128</v>
      </c>
      <c r="J96" s="13">
        <f t="shared" si="12"/>
        <v>3.0260000000000105</v>
      </c>
      <c r="K96" s="13">
        <f>VLOOKUP(A:A,[1]TDSheet!$A:$L,12,0)</f>
        <v>0</v>
      </c>
      <c r="L96" s="13">
        <f>VLOOKUP(A:A,[1]TDSheet!$A:$M,13,0)</f>
        <v>0</v>
      </c>
      <c r="M96" s="13">
        <f>VLOOKUP(A:A,[1]TDSheet!$A:$S,19,0)</f>
        <v>0</v>
      </c>
      <c r="N96" s="13"/>
      <c r="O96" s="13"/>
      <c r="P96" s="13"/>
      <c r="Q96" s="13"/>
      <c r="R96" s="13">
        <f t="shared" si="13"/>
        <v>26.205200000000001</v>
      </c>
      <c r="S96" s="15"/>
      <c r="T96" s="16">
        <f t="shared" si="14"/>
        <v>24.434883152962009</v>
      </c>
      <c r="U96" s="13">
        <f t="shared" si="15"/>
        <v>24.434883152962009</v>
      </c>
      <c r="V96" s="13"/>
      <c r="W96" s="13"/>
      <c r="X96" s="13">
        <f>VLOOKUP(A:A,[1]TDSheet!$A:$X,24,0)</f>
        <v>32.0092</v>
      </c>
      <c r="Y96" s="13">
        <f>VLOOKUP(A:A,[1]TDSheet!$A:$Y,25,0)</f>
        <v>18.805199999999999</v>
      </c>
      <c r="Z96" s="13">
        <f>VLOOKUP(A:A,[3]TDSheet!$A:$D,4,0)</f>
        <v>9.3249999999999993</v>
      </c>
      <c r="AA96" s="13" t="e">
        <f>VLOOKUP(A:A,[1]TDSheet!$A:$AA,27,0)</f>
        <v>#N/A</v>
      </c>
      <c r="AB96" s="13" t="e">
        <f>VLOOKUP(A:A,[1]TDSheet!$A:$AB,28,0)</f>
        <v>#N/A</v>
      </c>
      <c r="AC96" s="13">
        <f t="shared" si="16"/>
        <v>0</v>
      </c>
      <c r="AD96" s="13"/>
      <c r="AE96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2023-11-30T10:53:47Z</dcterms:modified>
</cp:coreProperties>
</file>