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D10" i="1" l="1"/>
  <c r="AD14" i="1"/>
  <c r="AD18" i="1"/>
  <c r="AD22" i="1"/>
  <c r="AD26" i="1"/>
  <c r="AD28" i="1"/>
  <c r="AD30" i="1"/>
  <c r="T32" i="1"/>
  <c r="AD34" i="1"/>
  <c r="AD38" i="1"/>
  <c r="AD42" i="1"/>
  <c r="AD46" i="1"/>
  <c r="AD50" i="1"/>
  <c r="AD54" i="1"/>
  <c r="AD58" i="1"/>
  <c r="AD62" i="1"/>
  <c r="AD66" i="1"/>
  <c r="AD70" i="1"/>
  <c r="AD73" i="1"/>
  <c r="AD74" i="1"/>
  <c r="AD77" i="1"/>
  <c r="AD78" i="1"/>
  <c r="AD81" i="1"/>
  <c r="AD85" i="1"/>
  <c r="AD86" i="1"/>
  <c r="AD89" i="1"/>
  <c r="AD90" i="1"/>
  <c r="AD93" i="1"/>
  <c r="AD94" i="1"/>
  <c r="AD97" i="1"/>
  <c r="AD98" i="1"/>
  <c r="AD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6" i="1"/>
  <c r="AD7" i="1"/>
  <c r="AD9" i="1"/>
  <c r="AD11" i="1"/>
  <c r="AD12" i="1"/>
  <c r="AD13" i="1"/>
  <c r="AD15" i="1"/>
  <c r="AD16" i="1"/>
  <c r="AD17" i="1"/>
  <c r="AD19" i="1"/>
  <c r="AD20" i="1"/>
  <c r="AD21" i="1"/>
  <c r="AD23" i="1"/>
  <c r="AD24" i="1"/>
  <c r="AD25" i="1"/>
  <c r="AD27" i="1"/>
  <c r="AD29" i="1"/>
  <c r="AD31" i="1"/>
  <c r="AD32" i="1"/>
  <c r="AD33" i="1"/>
  <c r="AD35" i="1"/>
  <c r="AD36" i="1"/>
  <c r="AD37" i="1"/>
  <c r="AD39" i="1"/>
  <c r="AD40" i="1"/>
  <c r="AD41" i="1"/>
  <c r="AD43" i="1"/>
  <c r="AD44" i="1"/>
  <c r="AD45" i="1"/>
  <c r="AD47" i="1"/>
  <c r="AD48" i="1"/>
  <c r="AD49" i="1"/>
  <c r="AD51" i="1"/>
  <c r="AD52" i="1"/>
  <c r="AD53" i="1"/>
  <c r="AD55" i="1"/>
  <c r="AD56" i="1"/>
  <c r="AD57" i="1"/>
  <c r="AD59" i="1"/>
  <c r="AD60" i="1"/>
  <c r="AD61" i="1"/>
  <c r="AD63" i="1"/>
  <c r="AD64" i="1"/>
  <c r="AD65" i="1"/>
  <c r="AD67" i="1"/>
  <c r="AD68" i="1"/>
  <c r="AD69" i="1"/>
  <c r="AD71" i="1"/>
  <c r="AD72" i="1"/>
  <c r="AD75" i="1"/>
  <c r="AD76" i="1"/>
  <c r="AD79" i="1"/>
  <c r="AD80" i="1"/>
  <c r="AD83" i="1"/>
  <c r="AD84" i="1"/>
  <c r="AD87" i="1"/>
  <c r="AD88" i="1"/>
  <c r="AD91" i="1"/>
  <c r="AD92" i="1"/>
  <c r="AD95" i="1"/>
  <c r="AD96" i="1"/>
  <c r="AD99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6" i="1"/>
  <c r="Z7" i="1"/>
  <c r="Z8" i="1"/>
  <c r="Z10" i="1"/>
  <c r="Z11" i="1"/>
  <c r="Z13" i="1"/>
  <c r="Z14" i="1"/>
  <c r="Z15" i="1"/>
  <c r="Z16" i="1"/>
  <c r="Z17" i="1"/>
  <c r="Z18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40" i="1"/>
  <c r="Z41" i="1"/>
  <c r="Z42" i="1"/>
  <c r="Z43" i="1"/>
  <c r="Z44" i="1"/>
  <c r="Z45" i="1"/>
  <c r="Z46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8" i="1"/>
  <c r="Z89" i="1"/>
  <c r="Z90" i="1"/>
  <c r="Z91" i="1"/>
  <c r="Z92" i="1"/>
  <c r="Z93" i="1"/>
  <c r="Z94" i="1"/>
  <c r="Z96" i="1"/>
  <c r="Z97" i="1"/>
  <c r="Z98" i="1"/>
  <c r="Z99" i="1"/>
  <c r="Z6" i="1"/>
  <c r="Z5" i="1" s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6" i="1"/>
  <c r="Y97" i="1"/>
  <c r="Y98" i="1"/>
  <c r="Y99" i="1"/>
  <c r="Y6" i="1"/>
  <c r="X7" i="1"/>
  <c r="X8" i="1"/>
  <c r="X9" i="1"/>
  <c r="X10" i="1"/>
  <c r="X5" i="1" s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6" i="1"/>
  <c r="X97" i="1"/>
  <c r="X98" i="1"/>
  <c r="X99" i="1"/>
  <c r="X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6" i="1"/>
  <c r="T7" i="1"/>
  <c r="T9" i="1"/>
  <c r="T11" i="1"/>
  <c r="T12" i="1"/>
  <c r="T13" i="1"/>
  <c r="T15" i="1"/>
  <c r="T16" i="1"/>
  <c r="T17" i="1"/>
  <c r="T19" i="1"/>
  <c r="T20" i="1"/>
  <c r="T21" i="1"/>
  <c r="T23" i="1"/>
  <c r="T24" i="1"/>
  <c r="T25" i="1"/>
  <c r="T27" i="1"/>
  <c r="T29" i="1"/>
  <c r="T31" i="1"/>
  <c r="T33" i="1"/>
  <c r="T35" i="1"/>
  <c r="T36" i="1"/>
  <c r="T37" i="1"/>
  <c r="T39" i="1"/>
  <c r="T41" i="1"/>
  <c r="T43" i="1"/>
  <c r="T44" i="1"/>
  <c r="T45" i="1"/>
  <c r="T47" i="1"/>
  <c r="T48" i="1"/>
  <c r="T49" i="1"/>
  <c r="T51" i="1"/>
  <c r="T52" i="1"/>
  <c r="T53" i="1"/>
  <c r="T55" i="1"/>
  <c r="T56" i="1"/>
  <c r="T57" i="1"/>
  <c r="T59" i="1"/>
  <c r="T60" i="1"/>
  <c r="T61" i="1"/>
  <c r="T63" i="1"/>
  <c r="T64" i="1"/>
  <c r="T65" i="1"/>
  <c r="T67" i="1"/>
  <c r="T68" i="1"/>
  <c r="T69" i="1"/>
  <c r="T71" i="1"/>
  <c r="T72" i="1"/>
  <c r="T73" i="1"/>
  <c r="T75" i="1"/>
  <c r="T76" i="1"/>
  <c r="T77" i="1"/>
  <c r="T79" i="1"/>
  <c r="T80" i="1"/>
  <c r="T81" i="1"/>
  <c r="T83" i="1"/>
  <c r="T84" i="1"/>
  <c r="T85" i="1"/>
  <c r="T87" i="1"/>
  <c r="T88" i="1"/>
  <c r="T89" i="1"/>
  <c r="T91" i="1"/>
  <c r="T92" i="1"/>
  <c r="T93" i="1"/>
  <c r="T95" i="1"/>
  <c r="T96" i="1"/>
  <c r="T97" i="1"/>
  <c r="T99" i="1"/>
  <c r="T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6" i="1"/>
  <c r="L97" i="1"/>
  <c r="L98" i="1"/>
  <c r="L99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6" i="1"/>
  <c r="K97" i="1"/>
  <c r="K98" i="1"/>
  <c r="K99" i="1"/>
  <c r="K6" i="1"/>
  <c r="R7" i="1"/>
  <c r="R8" i="1"/>
  <c r="AD8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U32" i="1" s="1"/>
  <c r="R33" i="1"/>
  <c r="R34" i="1"/>
  <c r="R35" i="1"/>
  <c r="R36" i="1"/>
  <c r="R37" i="1"/>
  <c r="R38" i="1"/>
  <c r="R39" i="1"/>
  <c r="R40" i="1"/>
  <c r="T40" i="1" s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U82" i="1" s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8" i="1"/>
  <c r="I89" i="1"/>
  <c r="I90" i="1"/>
  <c r="I91" i="1"/>
  <c r="I92" i="1"/>
  <c r="I93" i="1"/>
  <c r="I94" i="1"/>
  <c r="I96" i="1"/>
  <c r="I97" i="1"/>
  <c r="I98" i="1"/>
  <c r="I99" i="1"/>
  <c r="I6" i="1"/>
  <c r="W5" i="1"/>
  <c r="V5" i="1"/>
  <c r="M5" i="1"/>
  <c r="N5" i="1"/>
  <c r="O5" i="1"/>
  <c r="Q5" i="1"/>
  <c r="S5" i="1"/>
  <c r="I5" i="1"/>
  <c r="F5" i="1"/>
  <c r="E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6" i="1"/>
  <c r="AF5" i="1" l="1"/>
  <c r="AE5" i="1"/>
  <c r="T28" i="1"/>
  <c r="U8" i="1"/>
  <c r="J5" i="1"/>
  <c r="T8" i="1"/>
  <c r="AD82" i="1"/>
  <c r="AD5" i="1" s="1"/>
  <c r="T98" i="1"/>
  <c r="T94" i="1"/>
  <c r="T90" i="1"/>
  <c r="T86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AC5" i="1"/>
  <c r="Y5" i="1"/>
  <c r="L5" i="1"/>
  <c r="K5" i="1"/>
  <c r="R5" i="1"/>
  <c r="T82" i="1" l="1"/>
  <c r="P5" i="1"/>
</calcChain>
</file>

<file path=xl/sharedStrings.xml><?xml version="1.0" encoding="utf-8"?>
<sst xmlns="http://schemas.openxmlformats.org/spreadsheetml/2006/main" count="240" uniqueCount="133">
  <si>
    <t>Период: 07.10.2023 - 13.10.2023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</si>
  <si>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</si>
  <si>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</si>
  <si>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</si>
  <si>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</si>
  <si>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</si>
  <si>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</si>
  <si>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</si>
  <si>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</si>
  <si>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</si>
  <si>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</si>
  <si>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</si>
  <si>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</si>
  <si>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</si>
  <si>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</si>
  <si>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</si>
  <si>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</si>
  <si>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</si>
  <si>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</si>
  <si>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</si>
  <si>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</si>
  <si>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</si>
  <si>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</si>
  <si>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</si>
  <si>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</si>
  <si>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</si>
  <si>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</si>
  <si>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</si>
  <si>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</si>
  <si>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</si>
  <si>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</si>
  <si>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</si>
  <si>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</si>
  <si>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</si>
  <si>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</si>
  <si>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</si>
  <si>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</si>
  <si>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</si>
  <si>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</si>
  <si>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</si>
  <si>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</si>
  <si>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</si>
  <si>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</si>
  <si>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</si>
  <si>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</si>
  <si>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</si>
  <si>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</si>
  <si>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</si>
  <si>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</si>
  <si>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</si>
  <si>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</si>
  <si>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6438 БОГАТЫРСКИЕ Папа Может сос п/о в/у 0,3кг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</si>
  <si>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</si>
  <si>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</si>
  <si>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</si>
  <si>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</si>
  <si>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</si>
  <si>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</si>
  <si>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</si>
  <si>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</si>
  <si>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</si>
  <si>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</si>
  <si>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</si>
  <si>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</si>
  <si>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6565 СЕРВЕЛАТ С АРОМ.ТРАВАМИ в/к в/у 0,31кг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</si>
  <si>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</si>
  <si>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</si>
  <si>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</si>
  <si>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</si>
  <si>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</si>
  <si>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</si>
  <si>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</si>
  <si>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</si>
  <si>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</si>
  <si>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</si>
  <si>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</si>
  <si>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</si>
  <si>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</si>
  <si>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</si>
  <si>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</si>
  <si>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</si>
  <si>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</si>
  <si>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</si>
  <si>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</si>
  <si>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</si>
  <si>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</si>
  <si>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</si>
  <si>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</si>
  <si>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</si>
  <si>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3812 СОЧНЫЕ сос п/о мгс 2*2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</si>
  <si>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</si>
  <si>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</si>
  <si>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6227 МОЛОЧНЫЕ ТРАДИЦ. сос п/о мгс 0.6кг LTF  ОСТАНКИНО</t>
  </si>
  <si>
    <t>6247 ДОМАШНЯЯ Папа может вар п/о 0,4кг 8шт.  ОСТАНКИНО</t>
  </si>
  <si>
    <t>6268 ГОВЯЖЬЯ Папа может вар п/о 0,4кг 8 шт.  ОСТАНКИНО</t>
  </si>
  <si>
    <t>6302 БАЛЫКОВАЯ СН в/к в/у 0.35кг 8шт.  ОСТАНКИНО</t>
  </si>
  <si>
    <t>6303 МЯСНЫЕ Папа может сос п/о мгс 1.5*3  ОСТАНКИНО</t>
  </si>
  <si>
    <t>6645 ВЕТЧ.КЛАССИЧЕСКАЯ СН п/о 0.8кг 4шт.  ОСТАНКИНО</t>
  </si>
  <si>
    <t>6661 СОЧНЫЙ ГРИЛЬ ПМ сос п/о мгс 1.5*4_Маяк  ОСТАНКИНО</t>
  </si>
  <si>
    <t>6713 СОЧНЫЙ ГРИЛЬ ПМ сос п/о мгс 0.41кг 8шт.  ОСТАНКИНО</t>
  </si>
  <si>
    <t>БОНУС МОЛОЧНЫЕ ТРАДИЦ. сос п/о мгс 0.6кг_UZ (6083)</t>
  </si>
  <si>
    <t>БОНУС МОЛОЧНЫЕ ТРАДИЦ. сос п/о мгс 1*6_UZ (6082)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</si>
  <si>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</si>
  <si>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</si>
  <si>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</si>
  <si>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</si>
  <si>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</si>
  <si>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</si>
  <si>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</si>
  <si>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</si>
  <si>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</si>
  <si>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</si>
  <si>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</si>
  <si>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</si>
  <si>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</si>
  <si>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</si>
  <si>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</si>
  <si>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15,10,</t>
  </si>
  <si>
    <t>17,10,</t>
  </si>
  <si>
    <t>18,10ц</t>
  </si>
  <si>
    <t>18,10п</t>
  </si>
  <si>
    <t>19,10,</t>
  </si>
  <si>
    <t>20,10,</t>
  </si>
  <si>
    <t>29,10,</t>
  </si>
  <si>
    <t>06,10,</t>
  </si>
  <si>
    <t>13,10,</t>
  </si>
  <si>
    <t>18ц</t>
  </si>
  <si>
    <t>18п</t>
  </si>
  <si>
    <t>7д</t>
  </si>
  <si>
    <t>8д</t>
  </si>
  <si>
    <t>9д</t>
  </si>
  <si>
    <t>костик</t>
  </si>
  <si>
    <t>к150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</si>
</sst>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2,10,23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7-13,10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3,10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06.10.2023 - 12.10.2023</v>
          </cell>
        </row>
        <row r="2">
          <cell r="S2" t="str">
            <v>6д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13,10,</v>
          </cell>
          <cell r="L4" t="str">
            <v>15,10,</v>
          </cell>
          <cell r="S4" t="str">
            <v>17,10,</v>
          </cell>
          <cell r="X4" t="str">
            <v>29,09,</v>
          </cell>
          <cell r="Y4" t="str">
            <v>06,10,</v>
          </cell>
          <cell r="Z4" t="str">
            <v>12,10,</v>
          </cell>
        </row>
        <row r="5">
          <cell r="E5">
            <v>71325.087000000014</v>
          </cell>
          <cell r="F5">
            <v>88781.61</v>
          </cell>
          <cell r="I5">
            <v>73105.25</v>
          </cell>
          <cell r="J5">
            <v>-1780.1629999999998</v>
          </cell>
          <cell r="K5">
            <v>12140</v>
          </cell>
          <cell r="L5">
            <v>7150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14265.017400000001</v>
          </cell>
          <cell r="S5">
            <v>3340</v>
          </cell>
          <cell r="V5">
            <v>0</v>
          </cell>
          <cell r="W5">
            <v>0</v>
          </cell>
          <cell r="X5">
            <v>13987.809399999998</v>
          </cell>
          <cell r="Y5">
            <v>13493.903</v>
          </cell>
          <cell r="Z5">
            <v>10301.844000000001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190</v>
          </cell>
          <cell r="D6">
            <v>331</v>
          </cell>
          <cell r="E6">
            <v>224</v>
          </cell>
          <cell r="F6">
            <v>351</v>
          </cell>
          <cell r="G6">
            <v>0.4</v>
          </cell>
          <cell r="H6">
            <v>60</v>
          </cell>
          <cell r="I6">
            <v>235</v>
          </cell>
          <cell r="J6">
            <v>-11</v>
          </cell>
          <cell r="K6">
            <v>40</v>
          </cell>
          <cell r="L6">
            <v>0</v>
          </cell>
          <cell r="R6">
            <v>44.8</v>
          </cell>
          <cell r="T6">
            <v>8.7276785714285712</v>
          </cell>
          <cell r="U6">
            <v>7.8348214285714288</v>
          </cell>
          <cell r="X6">
            <v>54.8</v>
          </cell>
          <cell r="Y6">
            <v>48.4</v>
          </cell>
          <cell r="Z6">
            <v>38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1952.922</v>
          </cell>
          <cell r="D7">
            <v>1537.239</v>
          </cell>
          <cell r="E7">
            <v>1925.39</v>
          </cell>
          <cell r="F7">
            <v>2095</v>
          </cell>
          <cell r="G7">
            <v>1</v>
          </cell>
          <cell r="H7">
            <v>45</v>
          </cell>
          <cell r="I7">
            <v>1890.9</v>
          </cell>
          <cell r="J7">
            <v>34.490000000000009</v>
          </cell>
          <cell r="K7">
            <v>0</v>
          </cell>
          <cell r="L7">
            <v>380</v>
          </cell>
          <cell r="R7">
            <v>385.07800000000003</v>
          </cell>
          <cell r="T7">
            <v>6.4272692805094032</v>
          </cell>
          <cell r="U7">
            <v>5.4404562192594739</v>
          </cell>
          <cell r="X7">
            <v>399.94200000000001</v>
          </cell>
          <cell r="Y7">
            <v>359.726</v>
          </cell>
          <cell r="Z7">
            <v>240.31800000000001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1718.2470000000001</v>
          </cell>
          <cell r="D8">
            <v>1422.655</v>
          </cell>
          <cell r="E8">
            <v>1762</v>
          </cell>
          <cell r="F8">
            <v>1661</v>
          </cell>
          <cell r="G8">
            <v>1</v>
          </cell>
          <cell r="H8">
            <v>45</v>
          </cell>
          <cell r="I8">
            <v>1628</v>
          </cell>
          <cell r="J8">
            <v>134</v>
          </cell>
          <cell r="K8">
            <v>0</v>
          </cell>
          <cell r="L8">
            <v>300</v>
          </cell>
          <cell r="R8">
            <v>352.4</v>
          </cell>
          <cell r="S8">
            <v>200</v>
          </cell>
          <cell r="T8">
            <v>6.1322360953461983</v>
          </cell>
          <cell r="U8">
            <v>4.713393870601589</v>
          </cell>
          <cell r="X8">
            <v>413</v>
          </cell>
          <cell r="Y8">
            <v>326.60000000000002</v>
          </cell>
          <cell r="Z8">
            <v>209.68199999999999</v>
          </cell>
          <cell r="AA8" t="str">
            <v>акция</v>
          </cell>
          <cell r="AB8">
            <v>0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D9">
            <v>196.327</v>
          </cell>
          <cell r="E9">
            <v>0</v>
          </cell>
          <cell r="F9">
            <v>196.327</v>
          </cell>
          <cell r="G9">
            <v>0</v>
          </cell>
          <cell r="H9" t="e">
            <v>#N/A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R9">
            <v>0</v>
          </cell>
          <cell r="T9" t="e">
            <v>#DIV/0!</v>
          </cell>
          <cell r="U9" t="e">
            <v>#DIV/0!</v>
          </cell>
          <cell r="X9">
            <v>0</v>
          </cell>
          <cell r="Y9">
            <v>0</v>
          </cell>
          <cell r="Z9">
            <v>0</v>
          </cell>
          <cell r="AA9" t="e">
            <v>#N/A</v>
          </cell>
          <cell r="AB9" t="e">
            <v>#N/A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2116.3960000000002</v>
          </cell>
          <cell r="D10">
            <v>2155.2979999999998</v>
          </cell>
          <cell r="E10">
            <v>1864.4639999999999</v>
          </cell>
          <cell r="F10">
            <v>2758.393</v>
          </cell>
          <cell r="G10">
            <v>1</v>
          </cell>
          <cell r="H10">
            <v>60</v>
          </cell>
          <cell r="I10">
            <v>1825.95</v>
          </cell>
          <cell r="J10">
            <v>38.513999999999896</v>
          </cell>
          <cell r="K10">
            <v>0</v>
          </cell>
          <cell r="L10">
            <v>0</v>
          </cell>
          <cell r="R10">
            <v>372.89279999999997</v>
          </cell>
          <cell r="T10">
            <v>7.3972814707068633</v>
          </cell>
          <cell r="U10">
            <v>7.3972814707068633</v>
          </cell>
          <cell r="X10">
            <v>349.06740000000002</v>
          </cell>
          <cell r="Y10">
            <v>335.0668</v>
          </cell>
          <cell r="Z10">
            <v>279.63099999999997</v>
          </cell>
          <cell r="AA10" t="str">
            <v>акция</v>
          </cell>
          <cell r="AB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131.53200000000001</v>
          </cell>
          <cell r="D11">
            <v>52.167999999999999</v>
          </cell>
          <cell r="E11">
            <v>43.915999999999997</v>
          </cell>
          <cell r="F11">
            <v>142.83199999999999</v>
          </cell>
          <cell r="G11">
            <v>1</v>
          </cell>
          <cell r="H11">
            <v>120</v>
          </cell>
          <cell r="I11">
            <v>46</v>
          </cell>
          <cell r="J11">
            <v>-2.0840000000000032</v>
          </cell>
          <cell r="K11">
            <v>0</v>
          </cell>
          <cell r="L11">
            <v>0</v>
          </cell>
          <cell r="R11">
            <v>8.783199999999999</v>
          </cell>
          <cell r="T11">
            <v>16.261954640677658</v>
          </cell>
          <cell r="U11">
            <v>16.261954640677658</v>
          </cell>
          <cell r="X11">
            <v>10.9208</v>
          </cell>
          <cell r="Y11">
            <v>7.3596000000000004</v>
          </cell>
          <cell r="Z11">
            <v>15.555</v>
          </cell>
          <cell r="AA11" t="str">
            <v>яб ак ян</v>
          </cell>
          <cell r="AB11" t="e">
            <v>#N/A</v>
          </cell>
        </row>
        <row r="12">
          <cell r="A12" t="str">
            <v>4342 Салями Финская п/к в/у ОСТАНКИНО</v>
          </cell>
          <cell r="B12" t="str">
            <v>кг</v>
          </cell>
          <cell r="D12">
            <v>156.416</v>
          </cell>
          <cell r="E12">
            <v>308.57100000000003</v>
          </cell>
          <cell r="F12">
            <v>5.8029999999999999</v>
          </cell>
          <cell r="G12">
            <v>0</v>
          </cell>
          <cell r="H12">
            <v>0</v>
          </cell>
          <cell r="I12">
            <v>308.3</v>
          </cell>
          <cell r="J12">
            <v>0.27100000000001501</v>
          </cell>
          <cell r="K12">
            <v>0</v>
          </cell>
          <cell r="L12">
            <v>0</v>
          </cell>
          <cell r="R12">
            <v>61.714200000000005</v>
          </cell>
          <cell r="T12">
            <v>9.4030223190124787E-2</v>
          </cell>
          <cell r="U12">
            <v>9.4030223190124787E-2</v>
          </cell>
          <cell r="X12">
            <v>0</v>
          </cell>
          <cell r="Y12">
            <v>31.715600000000002</v>
          </cell>
          <cell r="Z12">
            <v>0</v>
          </cell>
          <cell r="AA12" t="e">
            <v>#N/A</v>
          </cell>
          <cell r="AB12" t="e">
            <v>#N/A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181.39400000000001</v>
          </cell>
          <cell r="D13">
            <v>119.782</v>
          </cell>
          <cell r="E13">
            <v>126.21</v>
          </cell>
          <cell r="F13">
            <v>199.399</v>
          </cell>
          <cell r="G13">
            <v>1</v>
          </cell>
          <cell r="H13">
            <v>60</v>
          </cell>
          <cell r="I13">
            <v>120.05</v>
          </cell>
          <cell r="J13">
            <v>6.1599999999999966</v>
          </cell>
          <cell r="K13">
            <v>50</v>
          </cell>
          <cell r="L13">
            <v>0</v>
          </cell>
          <cell r="R13">
            <v>25.241999999999997</v>
          </cell>
          <cell r="T13">
            <v>9.8803185167577858</v>
          </cell>
          <cell r="U13">
            <v>7.8994929086443237</v>
          </cell>
          <cell r="X13">
            <v>32.2074</v>
          </cell>
          <cell r="Y13">
            <v>29.616599999999998</v>
          </cell>
          <cell r="Z13">
            <v>25.774000000000001</v>
          </cell>
          <cell r="AA13">
            <v>0</v>
          </cell>
          <cell r="AB13">
            <v>0</v>
          </cell>
        </row>
        <row r="14">
          <cell r="A14" t="str">
            <v>4611 ВЕТЧ.ЛЮБИТЕЛЬСКАЯ п/о 0.4кг ОСТАНКИНО</v>
          </cell>
          <cell r="B14" t="str">
            <v>шт</v>
          </cell>
          <cell r="C14">
            <v>59</v>
          </cell>
          <cell r="D14">
            <v>40</v>
          </cell>
          <cell r="E14">
            <v>43</v>
          </cell>
          <cell r="F14">
            <v>64</v>
          </cell>
          <cell r="G14">
            <v>0</v>
          </cell>
          <cell r="H14" t="e">
            <v>#N/A</v>
          </cell>
          <cell r="I14">
            <v>41</v>
          </cell>
          <cell r="J14">
            <v>2</v>
          </cell>
          <cell r="K14">
            <v>0</v>
          </cell>
          <cell r="L14">
            <v>0</v>
          </cell>
          <cell r="R14">
            <v>8.6</v>
          </cell>
          <cell r="T14">
            <v>7.441860465116279</v>
          </cell>
          <cell r="U14">
            <v>7.441860465116279</v>
          </cell>
          <cell r="X14">
            <v>9.8000000000000007</v>
          </cell>
          <cell r="Y14">
            <v>8.1999999999999993</v>
          </cell>
          <cell r="Z14">
            <v>17</v>
          </cell>
          <cell r="AA14" t="str">
            <v>вывод</v>
          </cell>
          <cell r="AB14" t="e">
            <v>#N/A</v>
          </cell>
        </row>
        <row r="15">
          <cell r="A15" t="str">
            <v>4614 ВЕТЧ.ЛЮБИТЕЛЬСКАЯ п/о _ ОСТАНКИНО</v>
          </cell>
          <cell r="B15" t="str">
            <v>кг</v>
          </cell>
          <cell r="C15">
            <v>364.90499999999997</v>
          </cell>
          <cell r="D15">
            <v>176.07499999999999</v>
          </cell>
          <cell r="E15">
            <v>240.79300000000001</v>
          </cell>
          <cell r="F15">
            <v>331.524</v>
          </cell>
          <cell r="G15">
            <v>1</v>
          </cell>
          <cell r="H15">
            <v>60</v>
          </cell>
          <cell r="I15">
            <v>245.2</v>
          </cell>
          <cell r="J15">
            <v>-4.4069999999999823</v>
          </cell>
          <cell r="K15">
            <v>120</v>
          </cell>
          <cell r="L15">
            <v>0</v>
          </cell>
          <cell r="R15">
            <v>48.1586</v>
          </cell>
          <cell r="T15">
            <v>9.375770890349802</v>
          </cell>
          <cell r="U15">
            <v>6.8840041031093095</v>
          </cell>
          <cell r="X15">
            <v>42.866799999999998</v>
          </cell>
          <cell r="Y15">
            <v>53.755200000000002</v>
          </cell>
          <cell r="Z15">
            <v>27.683</v>
          </cell>
          <cell r="AA15">
            <v>0</v>
          </cell>
          <cell r="AB15">
            <v>0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475.96</v>
          </cell>
          <cell r="D16">
            <v>685.23199999999997</v>
          </cell>
          <cell r="E16">
            <v>475.411</v>
          </cell>
          <cell r="F16">
            <v>780.39400000000001</v>
          </cell>
          <cell r="G16">
            <v>1</v>
          </cell>
          <cell r="H16">
            <v>60</v>
          </cell>
          <cell r="I16">
            <v>465.55</v>
          </cell>
          <cell r="J16">
            <v>9.86099999999999</v>
          </cell>
          <cell r="K16">
            <v>100</v>
          </cell>
          <cell r="L16">
            <v>0</v>
          </cell>
          <cell r="R16">
            <v>95.0822</v>
          </cell>
          <cell r="T16">
            <v>9.2592935375916845</v>
          </cell>
          <cell r="U16">
            <v>8.2075719745651661</v>
          </cell>
          <cell r="X16">
            <v>89.956199999999995</v>
          </cell>
          <cell r="Y16">
            <v>84.555199999999999</v>
          </cell>
          <cell r="Z16">
            <v>70.816999999999993</v>
          </cell>
          <cell r="AA16">
            <v>0</v>
          </cell>
          <cell r="AB16" t="e">
            <v>#N/A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1018</v>
          </cell>
          <cell r="D17">
            <v>620</v>
          </cell>
          <cell r="E17">
            <v>533</v>
          </cell>
          <cell r="F17">
            <v>1178</v>
          </cell>
          <cell r="G17">
            <v>0.25</v>
          </cell>
          <cell r="H17">
            <v>120</v>
          </cell>
          <cell r="I17">
            <v>552</v>
          </cell>
          <cell r="J17">
            <v>-19</v>
          </cell>
          <cell r="K17">
            <v>400</v>
          </cell>
          <cell r="L17">
            <v>0</v>
          </cell>
          <cell r="R17">
            <v>106.6</v>
          </cell>
          <cell r="T17">
            <v>14.803001876172608</v>
          </cell>
          <cell r="U17">
            <v>11.050656660412759</v>
          </cell>
          <cell r="X17">
            <v>106.8</v>
          </cell>
          <cell r="Y17">
            <v>98.8</v>
          </cell>
          <cell r="Z17">
            <v>98</v>
          </cell>
          <cell r="AA17">
            <v>0</v>
          </cell>
          <cell r="AB17" t="e">
            <v>#N/A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29.992999999999999</v>
          </cell>
          <cell r="D18">
            <v>78.953999999999994</v>
          </cell>
          <cell r="E18">
            <v>56.65</v>
          </cell>
          <cell r="F18">
            <v>17.949000000000002</v>
          </cell>
          <cell r="G18">
            <v>1</v>
          </cell>
          <cell r="H18">
            <v>30</v>
          </cell>
          <cell r="I18">
            <v>62.5</v>
          </cell>
          <cell r="J18">
            <v>-5.8500000000000014</v>
          </cell>
          <cell r="K18">
            <v>0</v>
          </cell>
          <cell r="L18">
            <v>40</v>
          </cell>
          <cell r="R18">
            <v>11.33</v>
          </cell>
          <cell r="S18">
            <v>10</v>
          </cell>
          <cell r="T18">
            <v>5.997263901147396</v>
          </cell>
          <cell r="U18">
            <v>1.5842012356575466</v>
          </cell>
          <cell r="X18">
            <v>9.8645999999999994</v>
          </cell>
          <cell r="Y18">
            <v>7.0825999999999993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43.814</v>
          </cell>
          <cell r="D19">
            <v>121.30800000000001</v>
          </cell>
          <cell r="E19">
            <v>95.227000000000004</v>
          </cell>
          <cell r="F19">
            <v>5.9569999999999999</v>
          </cell>
          <cell r="G19">
            <v>1</v>
          </cell>
          <cell r="H19">
            <v>30</v>
          </cell>
          <cell r="I19">
            <v>99</v>
          </cell>
          <cell r="J19">
            <v>-3.7729999999999961</v>
          </cell>
          <cell r="K19">
            <v>10</v>
          </cell>
          <cell r="L19">
            <v>70</v>
          </cell>
          <cell r="R19">
            <v>19.045400000000001</v>
          </cell>
          <cell r="S19">
            <v>20</v>
          </cell>
          <cell r="T19">
            <v>5.5633906350089779</v>
          </cell>
          <cell r="U19">
            <v>0.31277893874636392</v>
          </cell>
          <cell r="X19">
            <v>15.8894</v>
          </cell>
          <cell r="Y19">
            <v>11.2796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5336 ОСОБАЯ вар п/о  ОСТАНКИНО</v>
          </cell>
          <cell r="B20" t="str">
            <v>кг</v>
          </cell>
          <cell r="C20">
            <v>54.348999999999997</v>
          </cell>
          <cell r="D20">
            <v>136.596</v>
          </cell>
          <cell r="E20">
            <v>156.816</v>
          </cell>
          <cell r="F20">
            <v>54.052</v>
          </cell>
          <cell r="G20">
            <v>1</v>
          </cell>
          <cell r="H20">
            <v>60</v>
          </cell>
          <cell r="I20">
            <v>166.85</v>
          </cell>
          <cell r="J20">
            <v>-10.033999999999992</v>
          </cell>
          <cell r="K20">
            <v>20</v>
          </cell>
          <cell r="L20">
            <v>80</v>
          </cell>
          <cell r="R20">
            <v>31.363199999999999</v>
          </cell>
          <cell r="S20">
            <v>70</v>
          </cell>
          <cell r="T20">
            <v>7.1437863483318029</v>
          </cell>
          <cell r="U20">
            <v>1.7234210794816855</v>
          </cell>
          <cell r="X20">
            <v>13.2684</v>
          </cell>
          <cell r="Y20">
            <v>17.609400000000001</v>
          </cell>
          <cell r="Z20">
            <v>46.33</v>
          </cell>
          <cell r="AA20">
            <v>0</v>
          </cell>
          <cell r="AB20" t="str">
            <v>скидка</v>
          </cell>
        </row>
        <row r="21">
          <cell r="A21" t="str">
            <v>5337 ОСОБАЯ СО ШПИКОМ вар п/о  ОСТАНКИНО</v>
          </cell>
          <cell r="B21" t="str">
            <v>кг</v>
          </cell>
          <cell r="C21">
            <v>25.893999999999998</v>
          </cell>
          <cell r="D21">
            <v>91.635000000000005</v>
          </cell>
          <cell r="E21">
            <v>79.822999999999993</v>
          </cell>
          <cell r="F21">
            <v>51.738</v>
          </cell>
          <cell r="G21">
            <v>1</v>
          </cell>
          <cell r="H21">
            <v>60</v>
          </cell>
          <cell r="I21">
            <v>77.3</v>
          </cell>
          <cell r="J21">
            <v>2.5229999999999961</v>
          </cell>
          <cell r="K21">
            <v>20</v>
          </cell>
          <cell r="L21">
            <v>20</v>
          </cell>
          <cell r="R21">
            <v>15.964599999999999</v>
          </cell>
          <cell r="S21">
            <v>20</v>
          </cell>
          <cell r="T21">
            <v>6.9991105320521658</v>
          </cell>
          <cell r="U21">
            <v>3.2407952595116698</v>
          </cell>
          <cell r="X21">
            <v>13.2072</v>
          </cell>
          <cell r="Y21">
            <v>11.6196</v>
          </cell>
          <cell r="Z21">
            <v>7.9189999999999996</v>
          </cell>
          <cell r="AA21">
            <v>0</v>
          </cell>
          <cell r="AB21">
            <v>0</v>
          </cell>
        </row>
        <row r="22">
          <cell r="A22" t="str">
            <v>5341 СЕРВЕЛАТ ОХОТНИЧИЙ в/к в/у  ОСТАНКИНО</v>
          </cell>
          <cell r="B22" t="str">
            <v>кг</v>
          </cell>
          <cell r="C22">
            <v>444.649</v>
          </cell>
          <cell r="D22">
            <v>80.331999999999994</v>
          </cell>
          <cell r="E22">
            <v>359.52199999999999</v>
          </cell>
          <cell r="F22">
            <v>247.446</v>
          </cell>
          <cell r="G22">
            <v>1</v>
          </cell>
          <cell r="H22">
            <v>45</v>
          </cell>
          <cell r="I22">
            <v>364.2</v>
          </cell>
          <cell r="J22">
            <v>-4.6779999999999973</v>
          </cell>
          <cell r="K22">
            <v>110</v>
          </cell>
          <cell r="L22">
            <v>50</v>
          </cell>
          <cell r="R22">
            <v>71.904399999999995</v>
          </cell>
          <cell r="S22">
            <v>100</v>
          </cell>
          <cell r="T22">
            <v>7.0572315463309625</v>
          </cell>
          <cell r="U22">
            <v>3.4413193073024742</v>
          </cell>
          <cell r="X22">
            <v>70.634799999999998</v>
          </cell>
          <cell r="Y22">
            <v>54.423800000000007</v>
          </cell>
          <cell r="Z22">
            <v>54.668999999999997</v>
          </cell>
          <cell r="AA22" t="str">
            <v>акция</v>
          </cell>
          <cell r="AB22" t="str">
            <v>скидка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2091</v>
          </cell>
          <cell r="D23">
            <v>719</v>
          </cell>
          <cell r="E23">
            <v>675</v>
          </cell>
          <cell r="F23">
            <v>2136</v>
          </cell>
          <cell r="G23">
            <v>0.25</v>
          </cell>
          <cell r="H23">
            <v>120</v>
          </cell>
          <cell r="I23">
            <v>785</v>
          </cell>
          <cell r="J23">
            <v>-110</v>
          </cell>
          <cell r="K23">
            <v>200</v>
          </cell>
          <cell r="L23">
            <v>0</v>
          </cell>
          <cell r="R23">
            <v>135</v>
          </cell>
          <cell r="T23">
            <v>17.303703703703704</v>
          </cell>
          <cell r="U23">
            <v>15.822222222222223</v>
          </cell>
          <cell r="X23">
            <v>170.6</v>
          </cell>
          <cell r="Y23">
            <v>146.19999999999999</v>
          </cell>
          <cell r="Z23">
            <v>132</v>
          </cell>
          <cell r="AA23">
            <v>0</v>
          </cell>
          <cell r="AB23" t="str">
            <v>скидка</v>
          </cell>
        </row>
        <row r="24">
          <cell r="A24" t="str">
            <v>5544 Сервелат Финский в/к в/у_45с НОВАЯ ОСТАНКИНО</v>
          </cell>
          <cell r="B24" t="str">
            <v>кг</v>
          </cell>
          <cell r="C24">
            <v>1140.5150000000001</v>
          </cell>
          <cell r="D24">
            <v>420.99</v>
          </cell>
          <cell r="E24">
            <v>928.69399999999996</v>
          </cell>
          <cell r="F24">
            <v>826.83199999999999</v>
          </cell>
          <cell r="G24">
            <v>1</v>
          </cell>
          <cell r="H24">
            <v>45</v>
          </cell>
          <cell r="I24">
            <v>915.6</v>
          </cell>
          <cell r="J24">
            <v>13.093999999999937</v>
          </cell>
          <cell r="K24">
            <v>250</v>
          </cell>
          <cell r="L24">
            <v>0</v>
          </cell>
          <cell r="R24">
            <v>185.7388</v>
          </cell>
          <cell r="S24">
            <v>200</v>
          </cell>
          <cell r="T24">
            <v>6.8743418176493005</v>
          </cell>
          <cell r="U24">
            <v>4.4515846985121037</v>
          </cell>
          <cell r="X24">
            <v>182.13119999999998</v>
          </cell>
          <cell r="Y24">
            <v>154.09620000000001</v>
          </cell>
          <cell r="Z24">
            <v>109.443</v>
          </cell>
          <cell r="AA24" t="str">
            <v>акция</v>
          </cell>
          <cell r="AB24" t="str">
            <v>скидка</v>
          </cell>
        </row>
        <row r="25">
          <cell r="A25" t="str">
            <v>5682 САЛЯМИ МЕЛКОЗЕРНЕНАЯ с/к в/у 1/120_60с   ОСТАНКИНО</v>
          </cell>
          <cell r="B25" t="str">
            <v>шт</v>
          </cell>
          <cell r="C25">
            <v>913</v>
          </cell>
          <cell r="D25">
            <v>2476</v>
          </cell>
          <cell r="E25">
            <v>1691</v>
          </cell>
          <cell r="F25">
            <v>1955</v>
          </cell>
          <cell r="G25">
            <v>0.12</v>
          </cell>
          <cell r="H25">
            <v>60</v>
          </cell>
          <cell r="I25">
            <v>1765</v>
          </cell>
          <cell r="J25">
            <v>-74</v>
          </cell>
          <cell r="K25">
            <v>0</v>
          </cell>
          <cell r="L25">
            <v>0</v>
          </cell>
          <cell r="R25">
            <v>338.2</v>
          </cell>
          <cell r="S25">
            <v>400</v>
          </cell>
          <cell r="T25">
            <v>6.9633353045535191</v>
          </cell>
          <cell r="U25">
            <v>5.7806031933767006</v>
          </cell>
          <cell r="X25">
            <v>391</v>
          </cell>
          <cell r="Y25">
            <v>334.6</v>
          </cell>
          <cell r="Z25">
            <v>194</v>
          </cell>
          <cell r="AA25" t="str">
            <v>яб ак ян</v>
          </cell>
          <cell r="AB25" t="str">
            <v>скидка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1302</v>
          </cell>
          <cell r="D26">
            <v>1646</v>
          </cell>
          <cell r="E26">
            <v>775</v>
          </cell>
          <cell r="F26">
            <v>2285</v>
          </cell>
          <cell r="G26">
            <v>0.25</v>
          </cell>
          <cell r="H26">
            <v>120</v>
          </cell>
          <cell r="I26">
            <v>824</v>
          </cell>
          <cell r="J26">
            <v>-49</v>
          </cell>
          <cell r="K26">
            <v>600</v>
          </cell>
          <cell r="L26">
            <v>0</v>
          </cell>
          <cell r="R26">
            <v>155</v>
          </cell>
          <cell r="T26">
            <v>18.612903225806452</v>
          </cell>
          <cell r="U26">
            <v>14.741935483870968</v>
          </cell>
          <cell r="X26">
            <v>159.80000000000001</v>
          </cell>
          <cell r="Y26">
            <v>176.8</v>
          </cell>
          <cell r="Z26">
            <v>145</v>
          </cell>
          <cell r="AA26">
            <v>0</v>
          </cell>
          <cell r="AB26" t="str">
            <v>м1000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240.06200000000001</v>
          </cell>
          <cell r="D27">
            <v>198.001</v>
          </cell>
          <cell r="E27">
            <v>106.65600000000001</v>
          </cell>
          <cell r="F27">
            <v>351.99</v>
          </cell>
          <cell r="G27">
            <v>1</v>
          </cell>
          <cell r="H27">
            <v>120</v>
          </cell>
          <cell r="I27">
            <v>105</v>
          </cell>
          <cell r="J27">
            <v>1.6560000000000059</v>
          </cell>
          <cell r="K27">
            <v>0</v>
          </cell>
          <cell r="L27">
            <v>0</v>
          </cell>
          <cell r="R27">
            <v>21.331200000000003</v>
          </cell>
          <cell r="T27">
            <v>16.501181368136812</v>
          </cell>
          <cell r="U27">
            <v>16.501181368136812</v>
          </cell>
          <cell r="X27">
            <v>25.293799999999997</v>
          </cell>
          <cell r="Y27">
            <v>22.419800000000002</v>
          </cell>
          <cell r="Z27">
            <v>7.5419999999999998</v>
          </cell>
          <cell r="AA27" t="str">
            <v>увел</v>
          </cell>
          <cell r="AB27" t="str">
            <v>м190</v>
          </cell>
        </row>
        <row r="28">
          <cell r="A28" t="str">
            <v>5818 МЯСНЫЕ Папа может сос п/о мгс 1*3_45с   ОСТАНКИНО</v>
          </cell>
          <cell r="B28" t="str">
            <v>кг</v>
          </cell>
          <cell r="C28">
            <v>320.25900000000001</v>
          </cell>
          <cell r="D28">
            <v>163.56</v>
          </cell>
          <cell r="E28">
            <v>271.58800000000002</v>
          </cell>
          <cell r="F28">
            <v>378</v>
          </cell>
          <cell r="G28">
            <v>1</v>
          </cell>
          <cell r="H28">
            <v>30</v>
          </cell>
          <cell r="I28">
            <v>268.2</v>
          </cell>
          <cell r="J28">
            <v>3.3880000000000337</v>
          </cell>
          <cell r="K28">
            <v>50</v>
          </cell>
          <cell r="L28">
            <v>0</v>
          </cell>
          <cell r="R28">
            <v>54.317600000000006</v>
          </cell>
          <cell r="T28">
            <v>7.8795823084966923</v>
          </cell>
          <cell r="U28">
            <v>6.9590703565695087</v>
          </cell>
          <cell r="X28">
            <v>62.168399999999998</v>
          </cell>
          <cell r="Y28">
            <v>58.61</v>
          </cell>
          <cell r="Z28">
            <v>19.449000000000002</v>
          </cell>
          <cell r="AA28" t="str">
            <v>???</v>
          </cell>
          <cell r="AB28">
            <v>0</v>
          </cell>
        </row>
        <row r="29">
          <cell r="A29" t="str">
            <v>5820 СЛИВОЧНЫЕ Папа может сос п/о мгс 2*2_45с   ОСТАНКИНО</v>
          </cell>
          <cell r="B29" t="str">
            <v>кг</v>
          </cell>
          <cell r="C29">
            <v>3.7949999999999999</v>
          </cell>
          <cell r="D29">
            <v>264.70800000000003</v>
          </cell>
          <cell r="E29">
            <v>136.29599999999999</v>
          </cell>
          <cell r="F29">
            <v>134.642</v>
          </cell>
          <cell r="G29">
            <v>1</v>
          </cell>
          <cell r="H29">
            <v>45</v>
          </cell>
          <cell r="I29">
            <v>140</v>
          </cell>
          <cell r="J29">
            <v>-3.7040000000000077</v>
          </cell>
          <cell r="K29">
            <v>30</v>
          </cell>
          <cell r="L29">
            <v>0</v>
          </cell>
          <cell r="R29">
            <v>27.2592</v>
          </cell>
          <cell r="T29">
            <v>6.0398691084111054</v>
          </cell>
          <cell r="U29">
            <v>4.9393232376592122</v>
          </cell>
          <cell r="X29">
            <v>15.322999999999999</v>
          </cell>
          <cell r="Y29">
            <v>22.6126</v>
          </cell>
          <cell r="Z29">
            <v>28.167000000000002</v>
          </cell>
          <cell r="AA29">
            <v>0</v>
          </cell>
          <cell r="AB29" t="e">
            <v>#N/A</v>
          </cell>
        </row>
        <row r="30">
          <cell r="A30" t="str">
            <v>5851 ЭКСТРА Папа может вар п/о   ОСТАНКИНО</v>
          </cell>
          <cell r="B30" t="str">
            <v>кг</v>
          </cell>
          <cell r="C30">
            <v>714.27099999999996</v>
          </cell>
          <cell r="D30">
            <v>556.74300000000005</v>
          </cell>
          <cell r="E30">
            <v>491.464</v>
          </cell>
          <cell r="F30">
            <v>811.16099999999994</v>
          </cell>
          <cell r="G30">
            <v>1</v>
          </cell>
          <cell r="H30">
            <v>60</v>
          </cell>
          <cell r="I30">
            <v>527.15</v>
          </cell>
          <cell r="J30">
            <v>-35.685999999999979</v>
          </cell>
          <cell r="K30">
            <v>0</v>
          </cell>
          <cell r="L30">
            <v>0</v>
          </cell>
          <cell r="R30">
            <v>98.2928</v>
          </cell>
          <cell r="T30">
            <v>8.2524966223365279</v>
          </cell>
          <cell r="U30">
            <v>8.2524966223365279</v>
          </cell>
          <cell r="X30">
            <v>98.469000000000008</v>
          </cell>
          <cell r="Y30">
            <v>94.93719999999999</v>
          </cell>
          <cell r="Z30">
            <v>113.024</v>
          </cell>
          <cell r="AA30" t="str">
            <v>акция</v>
          </cell>
          <cell r="AB30" t="str">
            <v>скидка</v>
          </cell>
        </row>
        <row r="31">
          <cell r="A31" t="str">
            <v>5931 ОХОТНИЧЬЯ Папа может с/к в/у 1/220 8шт.   ОСТАНКИНО</v>
          </cell>
          <cell r="B31" t="str">
            <v>шт</v>
          </cell>
          <cell r="C31">
            <v>834</v>
          </cell>
          <cell r="D31">
            <v>437</v>
          </cell>
          <cell r="E31">
            <v>613</v>
          </cell>
          <cell r="F31">
            <v>762</v>
          </cell>
          <cell r="G31">
            <v>0.22</v>
          </cell>
          <cell r="H31" t="e">
            <v>#N/A</v>
          </cell>
          <cell r="I31">
            <v>642</v>
          </cell>
          <cell r="J31">
            <v>-29</v>
          </cell>
          <cell r="K31">
            <v>200</v>
          </cell>
          <cell r="L31">
            <v>0</v>
          </cell>
          <cell r="R31">
            <v>122.6</v>
          </cell>
          <cell r="T31">
            <v>7.846655791190865</v>
          </cell>
          <cell r="U31">
            <v>6.2153344208809136</v>
          </cell>
          <cell r="X31">
            <v>126.4</v>
          </cell>
          <cell r="Y31">
            <v>127.6</v>
          </cell>
          <cell r="Z31">
            <v>93</v>
          </cell>
          <cell r="AA31" t="str">
            <v>яб ак ян</v>
          </cell>
          <cell r="AB31" t="e">
            <v>#N/A</v>
          </cell>
        </row>
        <row r="32">
          <cell r="A32" t="str">
            <v>5981 МОЛОЧНЫЕ ТРАДИЦ. сос п/о мгс 1*6_45с   ОСТАНКИНО</v>
          </cell>
          <cell r="B32" t="str">
            <v>кг</v>
          </cell>
          <cell r="C32">
            <v>206.73099999999999</v>
          </cell>
          <cell r="D32">
            <v>264.91300000000001</v>
          </cell>
          <cell r="E32">
            <v>242</v>
          </cell>
          <cell r="F32">
            <v>334</v>
          </cell>
          <cell r="G32">
            <v>1</v>
          </cell>
          <cell r="H32" t="e">
            <v>#N/A</v>
          </cell>
          <cell r="I32">
            <v>189</v>
          </cell>
          <cell r="J32">
            <v>53</v>
          </cell>
          <cell r="K32">
            <v>50</v>
          </cell>
          <cell r="L32">
            <v>0</v>
          </cell>
          <cell r="R32">
            <v>48.4</v>
          </cell>
          <cell r="T32">
            <v>7.9338842975206614</v>
          </cell>
          <cell r="U32">
            <v>6.9008264462809921</v>
          </cell>
          <cell r="X32">
            <v>9.7712000000000003</v>
          </cell>
          <cell r="Y32">
            <v>20.1264</v>
          </cell>
          <cell r="Z32">
            <v>35.768000000000001</v>
          </cell>
          <cell r="AA32" t="str">
            <v>костик</v>
          </cell>
          <cell r="AB32" t="e">
            <v>#N/A</v>
          </cell>
        </row>
        <row r="33">
          <cell r="A33" t="str">
            <v>5997 ОСОБАЯ Коровино вар п/о  ОСТАНКИНО</v>
          </cell>
          <cell r="B33" t="str">
            <v>кг</v>
          </cell>
          <cell r="C33">
            <v>2.67</v>
          </cell>
          <cell r="D33">
            <v>105.47499999999999</v>
          </cell>
          <cell r="E33">
            <v>59.363999999999997</v>
          </cell>
          <cell r="F33">
            <v>66.296999999999997</v>
          </cell>
          <cell r="G33">
            <v>1</v>
          </cell>
          <cell r="H33" t="e">
            <v>#N/A</v>
          </cell>
          <cell r="I33">
            <v>74.849999999999994</v>
          </cell>
          <cell r="J33">
            <v>-15.485999999999997</v>
          </cell>
          <cell r="K33">
            <v>20</v>
          </cell>
          <cell r="L33">
            <v>0</v>
          </cell>
          <cell r="R33">
            <v>11.8728</v>
          </cell>
          <cell r="T33">
            <v>7.2684623677649753</v>
          </cell>
          <cell r="U33">
            <v>5.5839397614715987</v>
          </cell>
          <cell r="X33">
            <v>16.908000000000001</v>
          </cell>
          <cell r="Y33">
            <v>9.928799999999999</v>
          </cell>
          <cell r="Z33">
            <v>1.9770000000000001</v>
          </cell>
          <cell r="AA33" t="str">
            <v>костик</v>
          </cell>
          <cell r="AB33" t="e">
            <v>#N/A</v>
          </cell>
        </row>
        <row r="34">
          <cell r="A34" t="str">
            <v>6041 МОЛОЧНЫЕ К ЗАВТРАКУ сос п/о мгс 1*3  ОСТАНКИНО</v>
          </cell>
          <cell r="B34" t="str">
            <v>кг</v>
          </cell>
          <cell r="C34">
            <v>122.8</v>
          </cell>
          <cell r="D34">
            <v>55.738999999999997</v>
          </cell>
          <cell r="E34">
            <v>73.567999999999998</v>
          </cell>
          <cell r="F34">
            <v>113.265</v>
          </cell>
          <cell r="G34">
            <v>1</v>
          </cell>
          <cell r="H34" t="e">
            <v>#N/A</v>
          </cell>
          <cell r="I34">
            <v>73</v>
          </cell>
          <cell r="J34">
            <v>0.56799999999999784</v>
          </cell>
          <cell r="K34">
            <v>0</v>
          </cell>
          <cell r="L34">
            <v>0</v>
          </cell>
          <cell r="R34">
            <v>14.7136</v>
          </cell>
          <cell r="T34">
            <v>7.6979801000434973</v>
          </cell>
          <cell r="U34">
            <v>7.6979801000434973</v>
          </cell>
          <cell r="X34">
            <v>27.784399999999998</v>
          </cell>
          <cell r="Y34">
            <v>16.012599999999999</v>
          </cell>
          <cell r="Z34">
            <v>13.161</v>
          </cell>
          <cell r="AA34" t="str">
            <v>???</v>
          </cell>
          <cell r="AB34" t="e">
            <v>#N/A</v>
          </cell>
        </row>
        <row r="35">
          <cell r="A35" t="str">
            <v>6042 МОЛОЧНЫЕ К ЗАВТРАКУ сос п/о в/у 0.4кг   ОСТАНКИНО</v>
          </cell>
          <cell r="B35" t="str">
            <v>шт</v>
          </cell>
          <cell r="C35">
            <v>2152</v>
          </cell>
          <cell r="D35">
            <v>1046</v>
          </cell>
          <cell r="E35">
            <v>1056</v>
          </cell>
          <cell r="F35">
            <v>2362</v>
          </cell>
          <cell r="G35">
            <v>0.4</v>
          </cell>
          <cell r="H35">
            <v>45</v>
          </cell>
          <cell r="I35">
            <v>1102</v>
          </cell>
          <cell r="J35">
            <v>-46</v>
          </cell>
          <cell r="K35">
            <v>0</v>
          </cell>
          <cell r="L35">
            <v>0</v>
          </cell>
          <cell r="R35">
            <v>211.2</v>
          </cell>
          <cell r="T35">
            <v>11.183712121212121</v>
          </cell>
          <cell r="U35">
            <v>11.183712121212121</v>
          </cell>
          <cell r="X35">
            <v>407.6</v>
          </cell>
          <cell r="Y35">
            <v>261.8</v>
          </cell>
          <cell r="Z35">
            <v>188</v>
          </cell>
          <cell r="AA35" t="str">
            <v>увел</v>
          </cell>
          <cell r="AB35" t="e">
            <v>#N/A</v>
          </cell>
        </row>
        <row r="36">
          <cell r="A36" t="str">
            <v>6062 МОЛОЧНЫЕ К ЗАВТРАКУ сос п/о мгс 2*2   ОСТАНКИНО</v>
          </cell>
          <cell r="B36" t="str">
            <v>кг</v>
          </cell>
          <cell r="C36">
            <v>296.20400000000001</v>
          </cell>
          <cell r="D36">
            <v>12.305999999999999</v>
          </cell>
          <cell r="E36">
            <v>225.84299999999999</v>
          </cell>
          <cell r="F36">
            <v>111.608</v>
          </cell>
          <cell r="G36">
            <v>0</v>
          </cell>
          <cell r="H36">
            <v>45</v>
          </cell>
          <cell r="I36">
            <v>234.5</v>
          </cell>
          <cell r="J36">
            <v>-8.6570000000000107</v>
          </cell>
          <cell r="K36">
            <v>0</v>
          </cell>
          <cell r="L36">
            <v>0</v>
          </cell>
          <cell r="R36">
            <v>45.168599999999998</v>
          </cell>
          <cell r="T36">
            <v>2.4709200639382227</v>
          </cell>
          <cell r="U36">
            <v>2.4709200639382227</v>
          </cell>
          <cell r="X36">
            <v>90.288399999999996</v>
          </cell>
          <cell r="Y36">
            <v>63.093800000000002</v>
          </cell>
          <cell r="Z36">
            <v>14.177</v>
          </cell>
          <cell r="AA36" t="str">
            <v>ротация</v>
          </cell>
          <cell r="AB36" t="str">
            <v>скидка</v>
          </cell>
        </row>
        <row r="37">
          <cell r="A37" t="str">
            <v>6123 МОЛОЧНЫЕ КЛАССИЧЕСКИЕ ПМ сос п/о мгс 2*4   ОСТАНКИНО</v>
          </cell>
          <cell r="B37" t="str">
            <v>кг</v>
          </cell>
          <cell r="C37">
            <v>703.41300000000001</v>
          </cell>
          <cell r="D37">
            <v>948.57500000000005</v>
          </cell>
          <cell r="E37">
            <v>742.18200000000002</v>
          </cell>
          <cell r="F37">
            <v>1039.643</v>
          </cell>
          <cell r="G37">
            <v>1</v>
          </cell>
          <cell r="H37">
            <v>45</v>
          </cell>
          <cell r="I37">
            <v>714</v>
          </cell>
          <cell r="J37">
            <v>28.182000000000016</v>
          </cell>
          <cell r="K37">
            <v>0</v>
          </cell>
          <cell r="L37">
            <v>0</v>
          </cell>
          <cell r="R37">
            <v>148.43639999999999</v>
          </cell>
          <cell r="T37">
            <v>7.0039626398915633</v>
          </cell>
          <cell r="U37">
            <v>7.0039626398915633</v>
          </cell>
          <cell r="X37">
            <v>170.51920000000001</v>
          </cell>
          <cell r="Y37">
            <v>167.9862</v>
          </cell>
          <cell r="Z37">
            <v>119.758</v>
          </cell>
          <cell r="AA37" t="str">
            <v>костик</v>
          </cell>
          <cell r="AB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D38">
            <v>40</v>
          </cell>
          <cell r="E38">
            <v>0</v>
          </cell>
          <cell r="F38">
            <v>40</v>
          </cell>
          <cell r="G38">
            <v>0</v>
          </cell>
          <cell r="H38" t="e">
            <v>#N/A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R38">
            <v>0</v>
          </cell>
          <cell r="T38" t="e">
            <v>#DIV/0!</v>
          </cell>
          <cell r="U38" t="e">
            <v>#DIV/0!</v>
          </cell>
          <cell r="X38">
            <v>0</v>
          </cell>
          <cell r="Y38">
            <v>0</v>
          </cell>
          <cell r="Z38">
            <v>0</v>
          </cell>
          <cell r="AA38" t="e">
            <v>#N/A</v>
          </cell>
          <cell r="AB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152</v>
          </cell>
          <cell r="D39">
            <v>17</v>
          </cell>
          <cell r="E39">
            <v>182</v>
          </cell>
          <cell r="F39">
            <v>6</v>
          </cell>
          <cell r="G39">
            <v>0.4</v>
          </cell>
          <cell r="H39" t="e">
            <v>#N/A</v>
          </cell>
          <cell r="I39">
            <v>221</v>
          </cell>
          <cell r="J39">
            <v>-39</v>
          </cell>
          <cell r="K39">
            <v>0</v>
          </cell>
          <cell r="L39">
            <v>120</v>
          </cell>
          <cell r="R39">
            <v>36.4</v>
          </cell>
          <cell r="S39">
            <v>80</v>
          </cell>
          <cell r="T39">
            <v>5.6593406593406597</v>
          </cell>
          <cell r="U39">
            <v>0.16483516483516483</v>
          </cell>
          <cell r="X39">
            <v>0</v>
          </cell>
          <cell r="Y39">
            <v>12.2</v>
          </cell>
          <cell r="Z39">
            <v>2</v>
          </cell>
          <cell r="AA39" t="str">
            <v>?</v>
          </cell>
          <cell r="AB39" t="e">
            <v>#N/A</v>
          </cell>
        </row>
        <row r="40">
          <cell r="A40" t="str">
            <v>6227 МОЛОЧНЫЕ ТРАДИЦ. сос п/о мгс 0.6кг LTF  ОСТАНКИНО</v>
          </cell>
          <cell r="B40" t="str">
            <v>шт</v>
          </cell>
          <cell r="C40">
            <v>115</v>
          </cell>
          <cell r="D40">
            <v>245</v>
          </cell>
          <cell r="E40">
            <v>428</v>
          </cell>
          <cell r="F40">
            <v>84</v>
          </cell>
          <cell r="G40">
            <v>0.6</v>
          </cell>
          <cell r="H40" t="e">
            <v>#N/A</v>
          </cell>
          <cell r="I40">
            <v>262</v>
          </cell>
          <cell r="J40">
            <v>166</v>
          </cell>
          <cell r="K40">
            <v>430</v>
          </cell>
          <cell r="L40">
            <v>240</v>
          </cell>
          <cell r="R40">
            <v>85.6</v>
          </cell>
          <cell r="S40">
            <v>240</v>
          </cell>
          <cell r="T40">
            <v>11.612149532710282</v>
          </cell>
          <cell r="U40">
            <v>0.98130841121495338</v>
          </cell>
          <cell r="X40">
            <v>0</v>
          </cell>
          <cell r="Y40">
            <v>34.799999999999997</v>
          </cell>
          <cell r="Z40">
            <v>117</v>
          </cell>
          <cell r="AA40" t="str">
            <v>к240</v>
          </cell>
          <cell r="AB40" t="e">
            <v>#N/A</v>
          </cell>
        </row>
        <row r="41">
          <cell r="A41" t="str">
            <v>6241 ХОТ-ДОГ Папа может сос п/о мгс 0.38кг  ОСТАНКИНО</v>
          </cell>
          <cell r="B41" t="str">
            <v>шт</v>
          </cell>
          <cell r="C41">
            <v>390</v>
          </cell>
          <cell r="D41">
            <v>73</v>
          </cell>
          <cell r="E41">
            <v>146</v>
          </cell>
          <cell r="F41">
            <v>288</v>
          </cell>
          <cell r="G41">
            <v>0.38</v>
          </cell>
          <cell r="H41" t="e">
            <v>#N/A</v>
          </cell>
          <cell r="I41">
            <v>217</v>
          </cell>
          <cell r="J41">
            <v>-71</v>
          </cell>
          <cell r="K41">
            <v>0</v>
          </cell>
          <cell r="L41">
            <v>0</v>
          </cell>
          <cell r="R41">
            <v>29.2</v>
          </cell>
          <cell r="T41">
            <v>9.8630136986301373</v>
          </cell>
          <cell r="U41">
            <v>9.8630136986301373</v>
          </cell>
          <cell r="X41">
            <v>14.2</v>
          </cell>
          <cell r="Y41">
            <v>16.2</v>
          </cell>
          <cell r="Z41">
            <v>24</v>
          </cell>
          <cell r="AA41" t="str">
            <v>увел</v>
          </cell>
          <cell r="AB41" t="e">
            <v>#N/A</v>
          </cell>
        </row>
        <row r="42">
          <cell r="A42" t="str">
            <v>6247 ДОМАШНЯЯ Папа может вар п/о 0,4кг 8шт.  ОСТАНКИНО</v>
          </cell>
          <cell r="B42" t="str">
            <v>шт</v>
          </cell>
          <cell r="C42">
            <v>617</v>
          </cell>
          <cell r="D42">
            <v>133</v>
          </cell>
          <cell r="E42">
            <v>272</v>
          </cell>
          <cell r="F42">
            <v>576</v>
          </cell>
          <cell r="G42">
            <v>0.4</v>
          </cell>
          <cell r="H42" t="e">
            <v>#N/A</v>
          </cell>
          <cell r="I42">
            <v>273</v>
          </cell>
          <cell r="J42">
            <v>-1</v>
          </cell>
          <cell r="K42">
            <v>0</v>
          </cell>
          <cell r="L42">
            <v>0</v>
          </cell>
          <cell r="R42">
            <v>54.4</v>
          </cell>
          <cell r="T42">
            <v>10.588235294117647</v>
          </cell>
          <cell r="U42">
            <v>10.588235294117647</v>
          </cell>
          <cell r="X42">
            <v>42.2</v>
          </cell>
          <cell r="Y42">
            <v>42.2</v>
          </cell>
          <cell r="Z42">
            <v>24</v>
          </cell>
          <cell r="AA42" t="str">
            <v>костик</v>
          </cell>
          <cell r="AB42" t="e">
            <v>#N/A</v>
          </cell>
        </row>
        <row r="43">
          <cell r="A43" t="str">
            <v>6268 ГОВЯЖЬЯ Папа может вар п/о 0,4кг 8 шт.  ОСТАНКИНО</v>
          </cell>
          <cell r="B43" t="str">
            <v>шт</v>
          </cell>
          <cell r="C43">
            <v>858</v>
          </cell>
          <cell r="D43">
            <v>139</v>
          </cell>
          <cell r="E43">
            <v>576</v>
          </cell>
          <cell r="F43">
            <v>564</v>
          </cell>
          <cell r="G43">
            <v>0.4</v>
          </cell>
          <cell r="H43" t="e">
            <v>#N/A</v>
          </cell>
          <cell r="I43">
            <v>592</v>
          </cell>
          <cell r="J43">
            <v>-16</v>
          </cell>
          <cell r="K43">
            <v>0</v>
          </cell>
          <cell r="L43">
            <v>240</v>
          </cell>
          <cell r="R43">
            <v>115.2</v>
          </cell>
          <cell r="T43">
            <v>6.9791666666666661</v>
          </cell>
          <cell r="U43">
            <v>4.895833333333333</v>
          </cell>
          <cell r="X43">
            <v>77.599999999999994</v>
          </cell>
          <cell r="Y43">
            <v>87</v>
          </cell>
          <cell r="Z43">
            <v>89</v>
          </cell>
          <cell r="AA43" t="str">
            <v>костик</v>
          </cell>
          <cell r="AB43" t="e">
            <v>#N/A</v>
          </cell>
        </row>
        <row r="44">
          <cell r="A44" t="str">
            <v>6279 КОРЕЙКА ПО-ОСТ.к/в в/с с/н в/у 1/150_45с  ОСТАНКИНО</v>
          </cell>
          <cell r="B44" t="str">
            <v>шт</v>
          </cell>
          <cell r="C44">
            <v>63</v>
          </cell>
          <cell r="D44">
            <v>155</v>
          </cell>
          <cell r="E44">
            <v>121</v>
          </cell>
          <cell r="F44">
            <v>128</v>
          </cell>
          <cell r="G44">
            <v>0.15</v>
          </cell>
          <cell r="H44" t="e">
            <v>#N/A</v>
          </cell>
          <cell r="I44">
            <v>124</v>
          </cell>
          <cell r="J44">
            <v>-3</v>
          </cell>
          <cell r="K44">
            <v>0</v>
          </cell>
          <cell r="L44">
            <v>40</v>
          </cell>
          <cell r="R44">
            <v>24.2</v>
          </cell>
          <cell r="T44">
            <v>6.9421487603305785</v>
          </cell>
          <cell r="U44">
            <v>5.2892561983471076</v>
          </cell>
          <cell r="X44">
            <v>31</v>
          </cell>
          <cell r="Y44">
            <v>23.8</v>
          </cell>
          <cell r="Z44">
            <v>9</v>
          </cell>
          <cell r="AA44">
            <v>0</v>
          </cell>
          <cell r="AB44" t="e">
            <v>#N/A</v>
          </cell>
        </row>
        <row r="45">
          <cell r="A45" t="str">
            <v>6281 СВИНИНА ДЕЛИКАТ. к/в мл/к в/у 0.3кг 45с  ОСТАНКИНО</v>
          </cell>
          <cell r="B45" t="str">
            <v>шт</v>
          </cell>
          <cell r="C45">
            <v>344</v>
          </cell>
          <cell r="D45">
            <v>590</v>
          </cell>
          <cell r="E45">
            <v>549</v>
          </cell>
          <cell r="F45">
            <v>516</v>
          </cell>
          <cell r="G45">
            <v>0.3</v>
          </cell>
          <cell r="H45">
            <v>45</v>
          </cell>
          <cell r="I45">
            <v>566</v>
          </cell>
          <cell r="J45">
            <v>-17</v>
          </cell>
          <cell r="K45">
            <v>120</v>
          </cell>
          <cell r="L45">
            <v>120</v>
          </cell>
          <cell r="R45">
            <v>109.8</v>
          </cell>
          <cell r="T45">
            <v>6.8852459016393448</v>
          </cell>
          <cell r="U45">
            <v>4.6994535519125682</v>
          </cell>
          <cell r="X45">
            <v>100</v>
          </cell>
          <cell r="Y45">
            <v>110.8</v>
          </cell>
          <cell r="Z45">
            <v>42</v>
          </cell>
          <cell r="AA45" t="str">
            <v>яб ак ян</v>
          </cell>
          <cell r="AB45" t="e">
            <v>#N/A</v>
          </cell>
        </row>
        <row r="46">
          <cell r="A46" t="str">
            <v>6297 ФИЛЕЙНЫЕ сос ц/о в/у 1/270 12шт_45с  ОСТАНКИНО</v>
          </cell>
          <cell r="B46" t="str">
            <v>шт</v>
          </cell>
          <cell r="C46">
            <v>2332</v>
          </cell>
          <cell r="D46">
            <v>2166</v>
          </cell>
          <cell r="E46">
            <v>2211</v>
          </cell>
          <cell r="F46">
            <v>2562</v>
          </cell>
          <cell r="G46">
            <v>0.27</v>
          </cell>
          <cell r="H46">
            <v>45</v>
          </cell>
          <cell r="I46">
            <v>2269</v>
          </cell>
          <cell r="J46">
            <v>-58</v>
          </cell>
          <cell r="K46">
            <v>0</v>
          </cell>
          <cell r="L46">
            <v>300</v>
          </cell>
          <cell r="R46">
            <v>442.2</v>
          </cell>
          <cell r="S46">
            <v>300</v>
          </cell>
          <cell r="T46">
            <v>7.1506105834464044</v>
          </cell>
          <cell r="U46">
            <v>5.7937584803256446</v>
          </cell>
          <cell r="X46">
            <v>518.20000000000005</v>
          </cell>
          <cell r="Y46">
            <v>442.2</v>
          </cell>
          <cell r="Z46">
            <v>182</v>
          </cell>
          <cell r="AA46">
            <v>0</v>
          </cell>
          <cell r="AB46" t="e">
            <v>#N/A</v>
          </cell>
        </row>
        <row r="47">
          <cell r="A47" t="str">
            <v>6302 БАЛЫКОВАЯ СН в/к в/у 0.35кг 8шт.  ОСТАНКИНО</v>
          </cell>
          <cell r="B47" t="str">
            <v>шт</v>
          </cell>
          <cell r="D47">
            <v>40</v>
          </cell>
          <cell r="E47">
            <v>0</v>
          </cell>
          <cell r="F47">
            <v>40</v>
          </cell>
          <cell r="G47">
            <v>0</v>
          </cell>
          <cell r="H47" t="e">
            <v>#N/A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R47">
            <v>0</v>
          </cell>
          <cell r="T47" t="e">
            <v>#DIV/0!</v>
          </cell>
          <cell r="U47" t="e">
            <v>#DIV/0!</v>
          </cell>
          <cell r="X47">
            <v>0</v>
          </cell>
          <cell r="Y47">
            <v>0</v>
          </cell>
          <cell r="Z47">
            <v>0</v>
          </cell>
          <cell r="AA47" t="e">
            <v>#N/A</v>
          </cell>
          <cell r="AB47" t="e">
            <v>#N/A</v>
          </cell>
        </row>
        <row r="48">
          <cell r="A48" t="str">
            <v>6303 МЯСНЫЕ Папа может сос п/о мгс 1.5*3  ОСТАНКИНО</v>
          </cell>
          <cell r="B48" t="str">
            <v>кг</v>
          </cell>
          <cell r="D48">
            <v>164.988</v>
          </cell>
          <cell r="E48">
            <v>0</v>
          </cell>
          <cell r="F48">
            <v>164.988</v>
          </cell>
          <cell r="G48">
            <v>0</v>
          </cell>
          <cell r="H48" t="e">
            <v>#N/A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R48">
            <v>0</v>
          </cell>
          <cell r="T48" t="e">
            <v>#DIV/0!</v>
          </cell>
          <cell r="U48" t="e">
            <v>#DIV/0!</v>
          </cell>
          <cell r="X48">
            <v>0</v>
          </cell>
          <cell r="Y48">
            <v>0</v>
          </cell>
          <cell r="Z48">
            <v>0</v>
          </cell>
          <cell r="AA48" t="e">
            <v>#N/A</v>
          </cell>
          <cell r="AB48" t="e">
            <v>#N/A</v>
          </cell>
        </row>
        <row r="49">
          <cell r="A49" t="str">
            <v>6325 ДОКТОРСКАЯ ПРЕМИУМ вар п/о 0.4кг 8шт.  ОСТАНКИНО</v>
          </cell>
          <cell r="B49" t="str">
            <v>шт</v>
          </cell>
          <cell r="C49">
            <v>672</v>
          </cell>
          <cell r="D49">
            <v>654</v>
          </cell>
          <cell r="E49">
            <v>610</v>
          </cell>
          <cell r="F49">
            <v>835</v>
          </cell>
          <cell r="G49">
            <v>0.4</v>
          </cell>
          <cell r="H49">
            <v>60</v>
          </cell>
          <cell r="I49">
            <v>620</v>
          </cell>
          <cell r="J49">
            <v>-10</v>
          </cell>
          <cell r="K49">
            <v>120</v>
          </cell>
          <cell r="L49">
            <v>0</v>
          </cell>
          <cell r="R49">
            <v>122</v>
          </cell>
          <cell r="T49">
            <v>7.8278688524590168</v>
          </cell>
          <cell r="U49">
            <v>6.8442622950819674</v>
          </cell>
          <cell r="X49">
            <v>128.80000000000001</v>
          </cell>
          <cell r="Y49">
            <v>128.4</v>
          </cell>
          <cell r="Z49">
            <v>102</v>
          </cell>
          <cell r="AA49">
            <v>0</v>
          </cell>
          <cell r="AB49" t="e">
            <v>#N/A</v>
          </cell>
        </row>
        <row r="50">
          <cell r="A50" t="str">
            <v>6333 МЯСНАЯ Папа может вар п/о 0.4кг 8шт.  ОСТАНКИНО</v>
          </cell>
          <cell r="B50" t="str">
            <v>шт</v>
          </cell>
          <cell r="C50">
            <v>5833</v>
          </cell>
          <cell r="D50">
            <v>5957</v>
          </cell>
          <cell r="E50">
            <v>5600</v>
          </cell>
          <cell r="F50">
            <v>7274</v>
          </cell>
          <cell r="G50">
            <v>0.4</v>
          </cell>
          <cell r="H50">
            <v>60</v>
          </cell>
          <cell r="I50">
            <v>5733</v>
          </cell>
          <cell r="J50">
            <v>-133</v>
          </cell>
          <cell r="K50">
            <v>1000</v>
          </cell>
          <cell r="L50">
            <v>0</v>
          </cell>
          <cell r="R50">
            <v>1120</v>
          </cell>
          <cell r="T50">
            <v>7.3875000000000002</v>
          </cell>
          <cell r="U50">
            <v>6.4946428571428569</v>
          </cell>
          <cell r="X50">
            <v>1079.2</v>
          </cell>
          <cell r="Y50">
            <v>1054</v>
          </cell>
          <cell r="Z50">
            <v>644</v>
          </cell>
          <cell r="AA50" t="str">
            <v>акция</v>
          </cell>
          <cell r="AB50">
            <v>0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2801</v>
          </cell>
          <cell r="D51">
            <v>925</v>
          </cell>
          <cell r="E51">
            <v>1804</v>
          </cell>
          <cell r="F51">
            <v>2207</v>
          </cell>
          <cell r="G51">
            <v>0.4</v>
          </cell>
          <cell r="H51">
            <v>60</v>
          </cell>
          <cell r="I51">
            <v>1838</v>
          </cell>
          <cell r="J51">
            <v>-34</v>
          </cell>
          <cell r="K51">
            <v>200</v>
          </cell>
          <cell r="L51">
            <v>400</v>
          </cell>
          <cell r="R51">
            <v>360.8</v>
          </cell>
          <cell r="T51">
            <v>7.7799334811529928</v>
          </cell>
          <cell r="U51">
            <v>6.1169623059866964</v>
          </cell>
          <cell r="X51">
            <v>414.4</v>
          </cell>
          <cell r="Y51">
            <v>331.2</v>
          </cell>
          <cell r="Z51">
            <v>332</v>
          </cell>
          <cell r="AA51" t="str">
            <v>акция</v>
          </cell>
          <cell r="AB51" t="e">
            <v>#N/A</v>
          </cell>
        </row>
        <row r="52">
          <cell r="A52" t="str">
            <v>6392 ФИЛЕЙНАЯ Папа может вар п/о 0.4кг. ОСТАНКИНО</v>
          </cell>
          <cell r="B52" t="str">
            <v>шт</v>
          </cell>
          <cell r="C52">
            <v>2990</v>
          </cell>
          <cell r="D52">
            <v>6510</v>
          </cell>
          <cell r="E52">
            <v>4832</v>
          </cell>
          <cell r="F52">
            <v>6190</v>
          </cell>
          <cell r="G52">
            <v>0.4</v>
          </cell>
          <cell r="H52" t="e">
            <v>#N/A</v>
          </cell>
          <cell r="I52">
            <v>4923</v>
          </cell>
          <cell r="J52">
            <v>-91</v>
          </cell>
          <cell r="K52">
            <v>1400</v>
          </cell>
          <cell r="L52">
            <v>0</v>
          </cell>
          <cell r="R52">
            <v>966.4</v>
          </cell>
          <cell r="T52">
            <v>7.8538907284768218</v>
          </cell>
          <cell r="U52">
            <v>6.4052152317880795</v>
          </cell>
          <cell r="X52">
            <v>741.2</v>
          </cell>
          <cell r="Y52">
            <v>907.6</v>
          </cell>
          <cell r="Z52">
            <v>512</v>
          </cell>
          <cell r="AA52" t="e">
            <v>#N/A</v>
          </cell>
          <cell r="AB52" t="e">
            <v>#N/A</v>
          </cell>
        </row>
        <row r="53">
          <cell r="A53" t="str">
            <v>6415 БАЛЫКОВАЯ Коровино п/к в/у 0.84кг 6шт.  ОСТАНКИНО</v>
          </cell>
          <cell r="B53" t="str">
            <v>шт</v>
          </cell>
          <cell r="C53">
            <v>226</v>
          </cell>
          <cell r="D53">
            <v>573</v>
          </cell>
          <cell r="E53">
            <v>379</v>
          </cell>
          <cell r="F53">
            <v>518</v>
          </cell>
          <cell r="G53">
            <v>0</v>
          </cell>
          <cell r="H53">
            <v>45</v>
          </cell>
          <cell r="I53">
            <v>380</v>
          </cell>
          <cell r="J53">
            <v>-1</v>
          </cell>
          <cell r="K53">
            <v>90</v>
          </cell>
          <cell r="L53">
            <v>0</v>
          </cell>
          <cell r="R53">
            <v>75.8</v>
          </cell>
          <cell r="T53">
            <v>8.0211081794195263</v>
          </cell>
          <cell r="U53">
            <v>6.8337730870712408</v>
          </cell>
          <cell r="X53">
            <v>66.599999999999994</v>
          </cell>
          <cell r="Y53">
            <v>82.2</v>
          </cell>
          <cell r="Z53">
            <v>87</v>
          </cell>
          <cell r="AA53" t="str">
            <v>ротация</v>
          </cell>
          <cell r="AB53">
            <v>0</v>
          </cell>
        </row>
        <row r="54">
          <cell r="A54" t="str">
            <v>6427 КЛАССИЧЕСКАЯ ПМ вар п/о 0.35кг 8шт. ОСТАНКИНО</v>
          </cell>
          <cell r="B54" t="str">
            <v>шт</v>
          </cell>
          <cell r="C54">
            <v>945</v>
          </cell>
          <cell r="D54">
            <v>1234</v>
          </cell>
          <cell r="E54">
            <v>939</v>
          </cell>
          <cell r="F54">
            <v>1443</v>
          </cell>
          <cell r="G54">
            <v>0.35</v>
          </cell>
          <cell r="H54">
            <v>60</v>
          </cell>
          <cell r="I54">
            <v>974</v>
          </cell>
          <cell r="J54">
            <v>-35</v>
          </cell>
          <cell r="K54">
            <v>200</v>
          </cell>
          <cell r="L54">
            <v>0</v>
          </cell>
          <cell r="R54">
            <v>187.8</v>
          </cell>
          <cell r="T54">
            <v>8.7486687965921188</v>
          </cell>
          <cell r="U54">
            <v>7.6837060702875393</v>
          </cell>
          <cell r="X54">
            <v>202.6</v>
          </cell>
          <cell r="Y54">
            <v>204.8</v>
          </cell>
          <cell r="Z54">
            <v>132</v>
          </cell>
          <cell r="AA54" t="str">
            <v>костик</v>
          </cell>
          <cell r="AB54" t="e">
            <v>#N/A</v>
          </cell>
        </row>
        <row r="55">
          <cell r="A55" t="str">
            <v>6438 БОГАТЫРСКИЕ Папа Может сос п/о в/у 0,3кг  ОСТАНКИНО</v>
          </cell>
          <cell r="B55" t="str">
            <v>шт</v>
          </cell>
          <cell r="C55">
            <v>710</v>
          </cell>
          <cell r="D55">
            <v>494</v>
          </cell>
          <cell r="E55">
            <v>498</v>
          </cell>
          <cell r="F55">
            <v>706</v>
          </cell>
          <cell r="G55">
            <v>0.3</v>
          </cell>
          <cell r="H55" t="e">
            <v>#N/A</v>
          </cell>
          <cell r="I55">
            <v>630</v>
          </cell>
          <cell r="J55">
            <v>-132</v>
          </cell>
          <cell r="K55">
            <v>0</v>
          </cell>
          <cell r="L55">
            <v>0</v>
          </cell>
          <cell r="R55">
            <v>99.6</v>
          </cell>
          <cell r="T55">
            <v>7.0883534136546187</v>
          </cell>
          <cell r="U55">
            <v>7.0883534136546187</v>
          </cell>
          <cell r="X55">
            <v>156.4</v>
          </cell>
          <cell r="Y55">
            <v>98.6</v>
          </cell>
          <cell r="Z55">
            <v>100</v>
          </cell>
          <cell r="AA55" t="str">
            <v>костик</v>
          </cell>
          <cell r="AB55" t="e">
            <v>#N/A</v>
          </cell>
        </row>
        <row r="56">
          <cell r="A56" t="str">
            <v>6448 СВИНИНА МАДЕРА с/к с/н в/у 1/100 10шт.   ОСТАНКИНО</v>
          </cell>
          <cell r="B56" t="str">
            <v>шт</v>
          </cell>
          <cell r="C56">
            <v>91</v>
          </cell>
          <cell r="D56">
            <v>280</v>
          </cell>
          <cell r="E56">
            <v>181</v>
          </cell>
          <cell r="F56">
            <v>231</v>
          </cell>
          <cell r="G56">
            <v>0.1</v>
          </cell>
          <cell r="H56" t="e">
            <v>#N/A</v>
          </cell>
          <cell r="I56">
            <v>181</v>
          </cell>
          <cell r="J56">
            <v>0</v>
          </cell>
          <cell r="K56">
            <v>0</v>
          </cell>
          <cell r="L56">
            <v>0</v>
          </cell>
          <cell r="R56">
            <v>36.200000000000003</v>
          </cell>
          <cell r="T56">
            <v>6.3812154696132595</v>
          </cell>
          <cell r="U56">
            <v>6.3812154696132595</v>
          </cell>
          <cell r="X56">
            <v>38.6</v>
          </cell>
          <cell r="Y56">
            <v>36.6</v>
          </cell>
          <cell r="Z56">
            <v>24</v>
          </cell>
          <cell r="AA56" t="e">
            <v>#N/A</v>
          </cell>
          <cell r="AB56" t="e">
            <v>#N/A</v>
          </cell>
        </row>
        <row r="57">
          <cell r="A57" t="str">
            <v>6450 БЕКОН с/к с/н в/у 1/100 10шт.  ОСТАНКИНО</v>
          </cell>
          <cell r="B57" t="str">
            <v>шт</v>
          </cell>
          <cell r="C57">
            <v>282</v>
          </cell>
          <cell r="D57">
            <v>328</v>
          </cell>
          <cell r="E57">
            <v>366</v>
          </cell>
          <cell r="F57">
            <v>331</v>
          </cell>
          <cell r="G57">
            <v>0.1</v>
          </cell>
          <cell r="H57" t="e">
            <v>#N/A</v>
          </cell>
          <cell r="I57">
            <v>374</v>
          </cell>
          <cell r="J57">
            <v>-8</v>
          </cell>
          <cell r="K57">
            <v>0</v>
          </cell>
          <cell r="L57">
            <v>40</v>
          </cell>
          <cell r="R57">
            <v>73.2</v>
          </cell>
          <cell r="S57">
            <v>100</v>
          </cell>
          <cell r="T57">
            <v>6.4344262295081966</v>
          </cell>
          <cell r="U57">
            <v>4.5218579234972678</v>
          </cell>
          <cell r="X57">
            <v>87.8</v>
          </cell>
          <cell r="Y57">
            <v>66</v>
          </cell>
          <cell r="Z57">
            <v>36</v>
          </cell>
          <cell r="AA57" t="str">
            <v>костик</v>
          </cell>
          <cell r="AB57" t="e">
            <v>#N/A</v>
          </cell>
        </row>
        <row r="58">
          <cell r="A58" t="str">
            <v>6453 ЭКСТРА Папа может с/к с/н в/у 1/100 14шт.   ОСТАНКИНО</v>
          </cell>
          <cell r="B58" t="str">
            <v>шт</v>
          </cell>
          <cell r="C58">
            <v>900</v>
          </cell>
          <cell r="D58">
            <v>1298</v>
          </cell>
          <cell r="E58">
            <v>936</v>
          </cell>
          <cell r="F58">
            <v>1276</v>
          </cell>
          <cell r="G58">
            <v>0.1</v>
          </cell>
          <cell r="H58">
            <v>60</v>
          </cell>
          <cell r="I58">
            <v>1103</v>
          </cell>
          <cell r="J58">
            <v>-167</v>
          </cell>
          <cell r="K58">
            <v>140</v>
          </cell>
          <cell r="L58">
            <v>0</v>
          </cell>
          <cell r="R58">
            <v>187.2</v>
          </cell>
          <cell r="T58">
            <v>7.5641025641025648</v>
          </cell>
          <cell r="U58">
            <v>6.8162393162393169</v>
          </cell>
          <cell r="X58">
            <v>253.4</v>
          </cell>
          <cell r="Y58">
            <v>205.8</v>
          </cell>
          <cell r="Z58">
            <v>184</v>
          </cell>
          <cell r="AA58" t="str">
            <v>костик</v>
          </cell>
          <cell r="AB58" t="e">
            <v>#N/A</v>
          </cell>
        </row>
        <row r="59">
          <cell r="A59" t="str">
            <v>6454 АРОМАТНАЯ с/к с/н в/у 1/100 14шт.  ОСТАНКИНО</v>
          </cell>
          <cell r="B59" t="str">
            <v>шт</v>
          </cell>
          <cell r="C59">
            <v>721</v>
          </cell>
          <cell r="D59">
            <v>1009</v>
          </cell>
          <cell r="E59">
            <v>817</v>
          </cell>
          <cell r="F59">
            <v>1060</v>
          </cell>
          <cell r="G59">
            <v>0.1</v>
          </cell>
          <cell r="H59">
            <v>60</v>
          </cell>
          <cell r="I59">
            <v>845</v>
          </cell>
          <cell r="J59">
            <v>-28</v>
          </cell>
          <cell r="K59">
            <v>140</v>
          </cell>
          <cell r="L59">
            <v>0</v>
          </cell>
          <cell r="R59">
            <v>163.4</v>
          </cell>
          <cell r="T59">
            <v>7.3439412484700117</v>
          </cell>
          <cell r="U59">
            <v>6.4871481028151772</v>
          </cell>
          <cell r="X59">
            <v>218.4</v>
          </cell>
          <cell r="Y59">
            <v>178.6</v>
          </cell>
          <cell r="Z59">
            <v>163</v>
          </cell>
          <cell r="AA59" t="str">
            <v>костик</v>
          </cell>
          <cell r="AB59" t="e">
            <v>#N/A</v>
          </cell>
        </row>
        <row r="60">
          <cell r="A60" t="str">
            <v>6461 СОЧНЫЙ ГРИЛЬ ПМ сос п/о мгс 1*6  ОСТАНКИНО</v>
          </cell>
          <cell r="B60" t="str">
            <v>кг</v>
          </cell>
          <cell r="C60">
            <v>88.102999999999994</v>
          </cell>
          <cell r="D60">
            <v>44.531999999999996</v>
          </cell>
          <cell r="E60">
            <v>62.107999999999997</v>
          </cell>
          <cell r="F60">
            <v>12.499000000000001</v>
          </cell>
          <cell r="G60">
            <v>0</v>
          </cell>
          <cell r="H60" t="e">
            <v>#N/A</v>
          </cell>
          <cell r="I60">
            <v>143</v>
          </cell>
          <cell r="J60">
            <v>-80.891999999999996</v>
          </cell>
          <cell r="K60">
            <v>0</v>
          </cell>
          <cell r="L60">
            <v>0</v>
          </cell>
          <cell r="R60">
            <v>12.4216</v>
          </cell>
          <cell r="T60">
            <v>1.0062310813421782</v>
          </cell>
          <cell r="U60">
            <v>1.0062310813421782</v>
          </cell>
          <cell r="X60">
            <v>19.6934</v>
          </cell>
          <cell r="Y60">
            <v>23.825200000000002</v>
          </cell>
          <cell r="Z60">
            <v>1.077</v>
          </cell>
          <cell r="AA60" t="str">
            <v>ротация</v>
          </cell>
          <cell r="AB60" t="e">
            <v>#N/A</v>
          </cell>
        </row>
        <row r="61">
          <cell r="A61" t="str">
            <v>6475 С СЫРОМ Папа может сос ц/о мгс 0.4кг6шт  ОСТАНКИНО</v>
          </cell>
          <cell r="B61" t="str">
            <v>шт</v>
          </cell>
          <cell r="C61">
            <v>159</v>
          </cell>
          <cell r="D61">
            <v>406</v>
          </cell>
          <cell r="E61">
            <v>301</v>
          </cell>
          <cell r="F61">
            <v>301</v>
          </cell>
          <cell r="G61">
            <v>0.4</v>
          </cell>
          <cell r="H61" t="e">
            <v>#N/A</v>
          </cell>
          <cell r="I61">
            <v>312</v>
          </cell>
          <cell r="J61">
            <v>-11</v>
          </cell>
          <cell r="K61">
            <v>30</v>
          </cell>
          <cell r="L61">
            <v>0</v>
          </cell>
          <cell r="R61">
            <v>60.2</v>
          </cell>
          <cell r="S61">
            <v>60</v>
          </cell>
          <cell r="T61">
            <v>6.4950166112956804</v>
          </cell>
          <cell r="U61">
            <v>5</v>
          </cell>
          <cell r="X61">
            <v>69.599999999999994</v>
          </cell>
          <cell r="Y61">
            <v>66.599999999999994</v>
          </cell>
          <cell r="Z61">
            <v>64</v>
          </cell>
          <cell r="AA61" t="str">
            <v>костик</v>
          </cell>
          <cell r="AB61" t="e">
            <v>#N/A</v>
          </cell>
        </row>
        <row r="62">
          <cell r="A62" t="str">
            <v>6527 ШПИКАЧКИ СОЧНЫЕ ПМ сар б/о мгс 1*3 45с ОСТАНКИНО</v>
          </cell>
          <cell r="B62" t="str">
            <v>кг</v>
          </cell>
          <cell r="C62">
            <v>354.43400000000003</v>
          </cell>
          <cell r="D62">
            <v>676.13499999999999</v>
          </cell>
          <cell r="E62">
            <v>482.625</v>
          </cell>
          <cell r="F62">
            <v>421.10899999999998</v>
          </cell>
          <cell r="G62">
            <v>1</v>
          </cell>
          <cell r="H62">
            <v>45</v>
          </cell>
          <cell r="I62">
            <v>504</v>
          </cell>
          <cell r="J62">
            <v>-21.375</v>
          </cell>
          <cell r="K62">
            <v>0</v>
          </cell>
          <cell r="L62">
            <v>120</v>
          </cell>
          <cell r="R62">
            <v>96.525000000000006</v>
          </cell>
          <cell r="S62">
            <v>120</v>
          </cell>
          <cell r="T62">
            <v>6.8490960890960881</v>
          </cell>
          <cell r="U62">
            <v>4.3626936026936018</v>
          </cell>
          <cell r="X62">
            <v>92.286599999999993</v>
          </cell>
          <cell r="Y62">
            <v>80.297799999999995</v>
          </cell>
          <cell r="Z62">
            <v>86.257999999999996</v>
          </cell>
          <cell r="AA62" t="e">
            <v>#N/A</v>
          </cell>
          <cell r="AB62" t="e">
            <v>#N/A</v>
          </cell>
        </row>
        <row r="63">
          <cell r="A63" t="str">
            <v>6534 СЕРВЕЛАТ ФИНСКИЙ СН в/к п/о 0.35кг 8шт  ОСТАНКИНО</v>
          </cell>
          <cell r="B63" t="str">
            <v>шт</v>
          </cell>
          <cell r="C63">
            <v>105</v>
          </cell>
          <cell r="D63">
            <v>164</v>
          </cell>
          <cell r="E63">
            <v>133</v>
          </cell>
          <cell r="F63">
            <v>150</v>
          </cell>
          <cell r="G63">
            <v>0.35</v>
          </cell>
          <cell r="H63" t="e">
            <v>#N/A</v>
          </cell>
          <cell r="I63">
            <v>177</v>
          </cell>
          <cell r="J63">
            <v>-44</v>
          </cell>
          <cell r="K63">
            <v>0</v>
          </cell>
          <cell r="L63">
            <v>0</v>
          </cell>
          <cell r="R63">
            <v>26.6</v>
          </cell>
          <cell r="S63">
            <v>40</v>
          </cell>
          <cell r="T63">
            <v>7.1428571428571423</v>
          </cell>
          <cell r="U63">
            <v>5.6390977443609023</v>
          </cell>
          <cell r="X63">
            <v>22.6</v>
          </cell>
          <cell r="Y63">
            <v>27.4</v>
          </cell>
          <cell r="Z63">
            <v>4</v>
          </cell>
          <cell r="AA63" t="str">
            <v>костик</v>
          </cell>
          <cell r="AB63" t="e">
            <v>#N/A</v>
          </cell>
        </row>
        <row r="64">
          <cell r="A64" t="str">
            <v>6535 СЕРВЕЛАТ ОРЕХОВЫЙ СН в/к п/о 0,35кг 8шт.  ОСТАНКИНО</v>
          </cell>
          <cell r="B64" t="str">
            <v>шт</v>
          </cell>
          <cell r="C64">
            <v>203</v>
          </cell>
          <cell r="D64">
            <v>24</v>
          </cell>
          <cell r="E64">
            <v>158</v>
          </cell>
          <cell r="F64">
            <v>165</v>
          </cell>
          <cell r="G64">
            <v>0.35</v>
          </cell>
          <cell r="H64" t="e">
            <v>#N/A</v>
          </cell>
          <cell r="I64">
            <v>178</v>
          </cell>
          <cell r="J64">
            <v>-20</v>
          </cell>
          <cell r="K64">
            <v>0</v>
          </cell>
          <cell r="L64">
            <v>40</v>
          </cell>
          <cell r="R64">
            <v>31.6</v>
          </cell>
          <cell r="T64">
            <v>6.4873417721518987</v>
          </cell>
          <cell r="U64">
            <v>5.2215189873417716</v>
          </cell>
          <cell r="X64">
            <v>14.8</v>
          </cell>
          <cell r="Y64">
            <v>23.8</v>
          </cell>
          <cell r="Z64">
            <v>11</v>
          </cell>
          <cell r="AA64" t="str">
            <v>увел</v>
          </cell>
          <cell r="AB64" t="e">
            <v>#N/A</v>
          </cell>
        </row>
        <row r="65">
          <cell r="A65" t="str">
            <v>6562 СЕРВЕЛАТ КАРЕЛЬСКИЙ СН в/к в/у 0,28кг  ОСТАНКИНО</v>
          </cell>
          <cell r="B65" t="str">
            <v>шт</v>
          </cell>
          <cell r="C65">
            <v>117</v>
          </cell>
          <cell r="D65">
            <v>656</v>
          </cell>
          <cell r="E65">
            <v>667</v>
          </cell>
          <cell r="F65">
            <v>182</v>
          </cell>
          <cell r="G65">
            <v>0.28000000000000003</v>
          </cell>
          <cell r="H65" t="e">
            <v>#N/A</v>
          </cell>
          <cell r="I65">
            <v>684</v>
          </cell>
          <cell r="J65">
            <v>-17</v>
          </cell>
          <cell r="K65">
            <v>80</v>
          </cell>
          <cell r="L65">
            <v>280</v>
          </cell>
          <cell r="R65">
            <v>133.4</v>
          </cell>
          <cell r="S65">
            <v>320</v>
          </cell>
          <cell r="T65">
            <v>6.4617691154422783</v>
          </cell>
          <cell r="U65">
            <v>1.3643178410794603</v>
          </cell>
          <cell r="X65">
            <v>96</v>
          </cell>
          <cell r="Y65">
            <v>85.2</v>
          </cell>
          <cell r="Z65">
            <v>140</v>
          </cell>
          <cell r="AA65" t="str">
            <v>костик</v>
          </cell>
          <cell r="AB65" t="e">
            <v>#N/A</v>
          </cell>
        </row>
        <row r="66">
          <cell r="A66" t="str">
            <v>6563 СЛИВОЧНЫЕ СН сос п/о мгс 1*6  ОСТАНКИНО</v>
          </cell>
          <cell r="B66" t="str">
            <v>кг</v>
          </cell>
          <cell r="C66">
            <v>44.965000000000003</v>
          </cell>
          <cell r="D66">
            <v>145.16</v>
          </cell>
          <cell r="E66">
            <v>74.027000000000001</v>
          </cell>
          <cell r="F66">
            <v>114.857</v>
          </cell>
          <cell r="G66">
            <v>1</v>
          </cell>
          <cell r="H66" t="e">
            <v>#N/A</v>
          </cell>
          <cell r="I66">
            <v>73</v>
          </cell>
          <cell r="J66">
            <v>1.027000000000001</v>
          </cell>
          <cell r="K66">
            <v>0</v>
          </cell>
          <cell r="L66">
            <v>0</v>
          </cell>
          <cell r="R66">
            <v>14.805400000000001</v>
          </cell>
          <cell r="T66">
            <v>7.7577775676442373</v>
          </cell>
          <cell r="U66">
            <v>7.7577775676442373</v>
          </cell>
          <cell r="X66">
            <v>16.798400000000001</v>
          </cell>
          <cell r="Y66">
            <v>17.1966</v>
          </cell>
          <cell r="Z66">
            <v>8.4960000000000004</v>
          </cell>
          <cell r="AA66" t="e">
            <v>#N/A</v>
          </cell>
          <cell r="AB66" t="e">
            <v>#N/A</v>
          </cell>
        </row>
        <row r="67">
          <cell r="A67" t="str">
            <v>6564 СЕРВЕЛАТ ОРЕХОВЫЙ ПМ в/к в/у 0.31кг 8шт.  ОСТАНКИНО</v>
          </cell>
          <cell r="B67" t="str">
            <v>шт</v>
          </cell>
          <cell r="C67">
            <v>59</v>
          </cell>
          <cell r="D67">
            <v>44</v>
          </cell>
          <cell r="E67">
            <v>108</v>
          </cell>
          <cell r="F67">
            <v>24</v>
          </cell>
          <cell r="G67">
            <v>0</v>
          </cell>
          <cell r="H67" t="e">
            <v>#N/A</v>
          </cell>
          <cell r="I67">
            <v>109</v>
          </cell>
          <cell r="J67">
            <v>-1</v>
          </cell>
          <cell r="K67">
            <v>0</v>
          </cell>
          <cell r="L67">
            <v>0</v>
          </cell>
          <cell r="R67">
            <v>21.6</v>
          </cell>
          <cell r="T67">
            <v>1.1111111111111109</v>
          </cell>
          <cell r="U67">
            <v>1.1111111111111109</v>
          </cell>
          <cell r="X67">
            <v>24.2</v>
          </cell>
          <cell r="Y67">
            <v>21.8</v>
          </cell>
          <cell r="Z67">
            <v>28</v>
          </cell>
          <cell r="AA67" t="str">
            <v>вывод</v>
          </cell>
          <cell r="AB67" t="e">
            <v>#N/A</v>
          </cell>
        </row>
        <row r="68">
          <cell r="A68" t="str">
            <v>6565 СЕРВЕЛАТ С АРОМ.ТРАВАМИ в/к в/у 0,31кг  ОСТАНКИНО</v>
          </cell>
          <cell r="B68" t="str">
            <v>шт</v>
          </cell>
          <cell r="C68">
            <v>84</v>
          </cell>
          <cell r="D68">
            <v>42</v>
          </cell>
          <cell r="E68">
            <v>60</v>
          </cell>
          <cell r="F68">
            <v>71</v>
          </cell>
          <cell r="G68">
            <v>0.31</v>
          </cell>
          <cell r="H68" t="e">
            <v>#N/A</v>
          </cell>
          <cell r="I68">
            <v>61</v>
          </cell>
          <cell r="J68">
            <v>-1</v>
          </cell>
          <cell r="K68">
            <v>0</v>
          </cell>
          <cell r="L68">
            <v>0</v>
          </cell>
          <cell r="R68">
            <v>12</v>
          </cell>
          <cell r="T68">
            <v>5.916666666666667</v>
          </cell>
          <cell r="U68">
            <v>5.916666666666667</v>
          </cell>
          <cell r="X68">
            <v>17.600000000000001</v>
          </cell>
          <cell r="Y68">
            <v>10</v>
          </cell>
          <cell r="Z68">
            <v>20</v>
          </cell>
          <cell r="AA68" t="e">
            <v>#N/A</v>
          </cell>
          <cell r="AB68" t="e">
            <v>#N/A</v>
          </cell>
        </row>
        <row r="69">
          <cell r="A69" t="str">
            <v>6566 СЕРВЕЛАТ С БЕЛ.ГРИБАМИ в/к в/у 0,31кг  ОСТАНКИНО</v>
          </cell>
          <cell r="B69" t="str">
            <v>шт</v>
          </cell>
          <cell r="C69">
            <v>76</v>
          </cell>
          <cell r="D69">
            <v>82</v>
          </cell>
          <cell r="E69">
            <v>74</v>
          </cell>
          <cell r="F69">
            <v>99</v>
          </cell>
          <cell r="G69">
            <v>0.31</v>
          </cell>
          <cell r="H69" t="e">
            <v>#N/A</v>
          </cell>
          <cell r="I69">
            <v>75</v>
          </cell>
          <cell r="J69">
            <v>-1</v>
          </cell>
          <cell r="K69">
            <v>0</v>
          </cell>
          <cell r="L69">
            <v>0</v>
          </cell>
          <cell r="R69">
            <v>14.8</v>
          </cell>
          <cell r="T69">
            <v>6.6891891891891886</v>
          </cell>
          <cell r="U69">
            <v>6.6891891891891886</v>
          </cell>
          <cell r="X69">
            <v>16</v>
          </cell>
          <cell r="Y69">
            <v>15.4</v>
          </cell>
          <cell r="Z69">
            <v>15</v>
          </cell>
          <cell r="AA69" t="e">
            <v>#N/A</v>
          </cell>
          <cell r="AB69" t="e">
            <v>#N/A</v>
          </cell>
        </row>
        <row r="70">
          <cell r="A70" t="str">
            <v>6589 МОЛОЧНЫЕ ГОСТ СН сос п/о мгс 0.41кг 10шт  ОСТАНКИНО</v>
          </cell>
          <cell r="B70" t="str">
            <v>шт</v>
          </cell>
          <cell r="C70">
            <v>7</v>
          </cell>
          <cell r="D70">
            <v>259</v>
          </cell>
          <cell r="E70">
            <v>86</v>
          </cell>
          <cell r="F70">
            <v>182</v>
          </cell>
          <cell r="G70">
            <v>0.41</v>
          </cell>
          <cell r="H70" t="e">
            <v>#N/A</v>
          </cell>
          <cell r="I70">
            <v>117</v>
          </cell>
          <cell r="J70">
            <v>-31</v>
          </cell>
          <cell r="K70">
            <v>250</v>
          </cell>
          <cell r="L70">
            <v>0</v>
          </cell>
          <cell r="R70">
            <v>17.2</v>
          </cell>
          <cell r="T70">
            <v>25.116279069767444</v>
          </cell>
          <cell r="U70">
            <v>10.58139534883721</v>
          </cell>
          <cell r="X70">
            <v>6.4</v>
          </cell>
          <cell r="Y70">
            <v>9.4</v>
          </cell>
          <cell r="Z70">
            <v>26</v>
          </cell>
          <cell r="AA70" t="str">
            <v>к200</v>
          </cell>
          <cell r="AB70" t="e">
            <v>#N/A</v>
          </cell>
        </row>
        <row r="71">
          <cell r="A71" t="str">
            <v>6590 СЛИВОЧНЫЕ СН сос п/о мгс 0.41кг 10шт.  ОСТАНКИНО</v>
          </cell>
          <cell r="B71" t="str">
            <v>шт</v>
          </cell>
          <cell r="C71">
            <v>817</v>
          </cell>
          <cell r="D71">
            <v>412</v>
          </cell>
          <cell r="E71">
            <v>442</v>
          </cell>
          <cell r="F71">
            <v>599</v>
          </cell>
          <cell r="G71">
            <v>0.41</v>
          </cell>
          <cell r="H71" t="e">
            <v>#N/A</v>
          </cell>
          <cell r="I71">
            <v>465</v>
          </cell>
          <cell r="J71">
            <v>-23</v>
          </cell>
          <cell r="K71">
            <v>0</v>
          </cell>
          <cell r="L71">
            <v>0</v>
          </cell>
          <cell r="R71">
            <v>88.4</v>
          </cell>
          <cell r="T71">
            <v>6.7760180995475112</v>
          </cell>
          <cell r="U71">
            <v>6.7760180995475112</v>
          </cell>
          <cell r="X71">
            <v>98.4</v>
          </cell>
          <cell r="Y71">
            <v>63.6</v>
          </cell>
          <cell r="Z71">
            <v>99</v>
          </cell>
          <cell r="AA71" t="str">
            <v>костик</v>
          </cell>
          <cell r="AB71" t="e">
            <v>#N/A</v>
          </cell>
        </row>
        <row r="72">
          <cell r="A72" t="str">
            <v>6592 ДОКТОРСКАЯ СН вар п/о  ОСТАНКИНО</v>
          </cell>
          <cell r="B72" t="str">
            <v>кг</v>
          </cell>
          <cell r="C72">
            <v>44.695</v>
          </cell>
          <cell r="D72">
            <v>120.536</v>
          </cell>
          <cell r="E72">
            <v>70.274000000000001</v>
          </cell>
          <cell r="F72">
            <v>103.008</v>
          </cell>
          <cell r="G72">
            <v>1</v>
          </cell>
          <cell r="H72" t="e">
            <v>#N/A</v>
          </cell>
          <cell r="I72">
            <v>67.349999999999994</v>
          </cell>
          <cell r="J72">
            <v>2.9240000000000066</v>
          </cell>
          <cell r="K72">
            <v>0</v>
          </cell>
          <cell r="L72">
            <v>0</v>
          </cell>
          <cell r="R72">
            <v>14.0548</v>
          </cell>
          <cell r="T72">
            <v>7.3290263824458544</v>
          </cell>
          <cell r="U72">
            <v>7.3290263824458544</v>
          </cell>
          <cell r="X72">
            <v>12.233000000000001</v>
          </cell>
          <cell r="Y72">
            <v>15.1464</v>
          </cell>
          <cell r="Z72">
            <v>13.54</v>
          </cell>
          <cell r="AA72" t="str">
            <v>костик</v>
          </cell>
          <cell r="AB72" t="e">
            <v>#N/A</v>
          </cell>
        </row>
        <row r="73">
          <cell r="A73" t="str">
            <v>6593 ДОКТОРСКАЯ СН вар п/о 0.45кг 8шт.  ОСТАНКИНО</v>
          </cell>
          <cell r="B73" t="str">
            <v>шт</v>
          </cell>
          <cell r="C73">
            <v>42</v>
          </cell>
          <cell r="D73">
            <v>271</v>
          </cell>
          <cell r="E73">
            <v>202</v>
          </cell>
          <cell r="F73">
            <v>116</v>
          </cell>
          <cell r="G73">
            <v>0.45</v>
          </cell>
          <cell r="H73" t="e">
            <v>#N/A</v>
          </cell>
          <cell r="I73">
            <v>207</v>
          </cell>
          <cell r="J73">
            <v>-5</v>
          </cell>
          <cell r="K73">
            <v>0</v>
          </cell>
          <cell r="L73">
            <v>40</v>
          </cell>
          <cell r="R73">
            <v>40.4</v>
          </cell>
          <cell r="S73">
            <v>120</v>
          </cell>
          <cell r="T73">
            <v>6.8316831683168315</v>
          </cell>
          <cell r="U73">
            <v>2.8712871287128712</v>
          </cell>
          <cell r="X73">
            <v>28.8</v>
          </cell>
          <cell r="Y73">
            <v>24.2</v>
          </cell>
          <cell r="Z73">
            <v>55</v>
          </cell>
          <cell r="AA73" t="e">
            <v>#N/A</v>
          </cell>
          <cell r="AB73" t="e">
            <v>#N/A</v>
          </cell>
        </row>
        <row r="74">
          <cell r="A74" t="str">
            <v>6594 МОЛОЧНАЯ СН вар п/о  ОСТАНКИНО</v>
          </cell>
          <cell r="B74" t="str">
            <v>кг</v>
          </cell>
          <cell r="C74">
            <v>121.15</v>
          </cell>
          <cell r="D74">
            <v>38.192</v>
          </cell>
          <cell r="E74">
            <v>73.528999999999996</v>
          </cell>
          <cell r="F74">
            <v>71.694999999999993</v>
          </cell>
          <cell r="G74">
            <v>1</v>
          </cell>
          <cell r="H74" t="e">
            <v>#N/A</v>
          </cell>
          <cell r="I74">
            <v>74.8</v>
          </cell>
          <cell r="J74">
            <v>-1.2710000000000008</v>
          </cell>
          <cell r="K74">
            <v>0</v>
          </cell>
          <cell r="L74">
            <v>0</v>
          </cell>
          <cell r="R74">
            <v>14.7058</v>
          </cell>
          <cell r="S74">
            <v>30</v>
          </cell>
          <cell r="T74">
            <v>6.9152987256728631</v>
          </cell>
          <cell r="U74">
            <v>4.8752873016088882</v>
          </cell>
          <cell r="X74">
            <v>17.7226</v>
          </cell>
          <cell r="Y74">
            <v>14.4392</v>
          </cell>
          <cell r="Z74">
            <v>27.739000000000001</v>
          </cell>
          <cell r="AA74" t="str">
            <v>костик</v>
          </cell>
          <cell r="AB74" t="e">
            <v>#N/A</v>
          </cell>
        </row>
        <row r="75">
          <cell r="A75" t="str">
            <v>6595 МОЛОЧНАЯ СН вар п/о 0.45кг 8шт.  ОСТАНКИНО</v>
          </cell>
          <cell r="B75" t="str">
            <v>шт</v>
          </cell>
          <cell r="C75">
            <v>432</v>
          </cell>
          <cell r="D75">
            <v>260</v>
          </cell>
          <cell r="E75">
            <v>296</v>
          </cell>
          <cell r="F75">
            <v>369</v>
          </cell>
          <cell r="G75">
            <v>0.45</v>
          </cell>
          <cell r="H75" t="e">
            <v>#N/A</v>
          </cell>
          <cell r="I75">
            <v>299</v>
          </cell>
          <cell r="J75">
            <v>-3</v>
          </cell>
          <cell r="K75">
            <v>0</v>
          </cell>
          <cell r="L75">
            <v>0</v>
          </cell>
          <cell r="R75">
            <v>59.2</v>
          </cell>
          <cell r="T75">
            <v>6.2331081081081079</v>
          </cell>
          <cell r="U75">
            <v>6.2331081081081079</v>
          </cell>
          <cell r="X75">
            <v>72.599999999999994</v>
          </cell>
          <cell r="Y75">
            <v>27.8</v>
          </cell>
          <cell r="Z75">
            <v>82</v>
          </cell>
          <cell r="AA75" t="str">
            <v>увел</v>
          </cell>
          <cell r="AB75" t="e">
            <v>#N/A</v>
          </cell>
        </row>
        <row r="76">
          <cell r="A76" t="str">
            <v>6597 РУССКАЯ СН вар п/о 0.45кг 8шт.  ОСТАНКИНО</v>
          </cell>
          <cell r="B76" t="str">
            <v>шт</v>
          </cell>
          <cell r="C76">
            <v>18</v>
          </cell>
          <cell r="D76">
            <v>17</v>
          </cell>
          <cell r="E76">
            <v>13</v>
          </cell>
          <cell r="F76">
            <v>13</v>
          </cell>
          <cell r="G76">
            <v>0.45</v>
          </cell>
          <cell r="H76" t="e">
            <v>#N/A</v>
          </cell>
          <cell r="I76">
            <v>13</v>
          </cell>
          <cell r="J76">
            <v>0</v>
          </cell>
          <cell r="K76">
            <v>0</v>
          </cell>
          <cell r="L76">
            <v>0</v>
          </cell>
          <cell r="R76">
            <v>2.6</v>
          </cell>
          <cell r="T76">
            <v>5</v>
          </cell>
          <cell r="U76">
            <v>5</v>
          </cell>
          <cell r="X76">
            <v>2.4</v>
          </cell>
          <cell r="Y76">
            <v>3.8</v>
          </cell>
          <cell r="Z76">
            <v>5</v>
          </cell>
          <cell r="AA76" t="str">
            <v>увел</v>
          </cell>
          <cell r="AB76" t="e">
            <v>#N/A</v>
          </cell>
        </row>
        <row r="77">
          <cell r="A77" t="str">
            <v>6601 ГОВЯЖЬИ СН сос п/о мгс 1*6  ОСТАНКИНО</v>
          </cell>
          <cell r="B77" t="str">
            <v>кг</v>
          </cell>
          <cell r="C77">
            <v>226.7</v>
          </cell>
          <cell r="D77">
            <v>38.042999999999999</v>
          </cell>
          <cell r="E77">
            <v>171.297</v>
          </cell>
          <cell r="F77">
            <v>115.767</v>
          </cell>
          <cell r="G77">
            <v>1</v>
          </cell>
          <cell r="H77" t="e">
            <v>#N/A</v>
          </cell>
          <cell r="I77">
            <v>166</v>
          </cell>
          <cell r="J77">
            <v>5.296999999999997</v>
          </cell>
          <cell r="K77">
            <v>0</v>
          </cell>
          <cell r="L77">
            <v>80</v>
          </cell>
          <cell r="R77">
            <v>34.259399999999999</v>
          </cell>
          <cell r="S77">
            <v>50</v>
          </cell>
          <cell r="T77">
            <v>7.1737099890832878</v>
          </cell>
          <cell r="U77">
            <v>3.3791309830294751</v>
          </cell>
          <cell r="X77">
            <v>40.199799999999996</v>
          </cell>
          <cell r="Y77">
            <v>28.001999999999999</v>
          </cell>
          <cell r="Z77">
            <v>24.42</v>
          </cell>
          <cell r="AA77" t="str">
            <v>к</v>
          </cell>
          <cell r="AB77" t="e">
            <v>#N/A</v>
          </cell>
        </row>
        <row r="78">
          <cell r="A78" t="str">
            <v>6606 СЫТНЫЕ Папа может сар б/о мгс 1*3 45с  ОСТАНКИНО</v>
          </cell>
          <cell r="B78" t="str">
            <v>кг</v>
          </cell>
          <cell r="C78">
            <v>52.213999999999999</v>
          </cell>
          <cell r="D78">
            <v>253.31700000000001</v>
          </cell>
          <cell r="E78">
            <v>164.38499999999999</v>
          </cell>
          <cell r="F78">
            <v>117.61</v>
          </cell>
          <cell r="G78">
            <v>1</v>
          </cell>
          <cell r="H78" t="e">
            <v>#N/A</v>
          </cell>
          <cell r="I78">
            <v>169</v>
          </cell>
          <cell r="J78">
            <v>-4.6150000000000091</v>
          </cell>
          <cell r="K78">
            <v>30</v>
          </cell>
          <cell r="L78">
            <v>30</v>
          </cell>
          <cell r="R78">
            <v>32.876999999999995</v>
          </cell>
          <cell r="S78">
            <v>20</v>
          </cell>
          <cell r="T78">
            <v>6.0105849073820616</v>
          </cell>
          <cell r="U78">
            <v>3.577272865529094</v>
          </cell>
          <cell r="X78">
            <v>30.339600000000001</v>
          </cell>
          <cell r="Y78">
            <v>31.230599999999999</v>
          </cell>
          <cell r="Z78">
            <v>32.197000000000003</v>
          </cell>
          <cell r="AA78" t="e">
            <v>#N/A</v>
          </cell>
          <cell r="AB78" t="e">
            <v>#N/A</v>
          </cell>
        </row>
        <row r="79">
          <cell r="A79" t="str">
            <v>6636 БАЛЫКОВАЯ СН в/к п/о 0,35кг 8шт  ОСТАНКИНО</v>
          </cell>
          <cell r="B79" t="str">
            <v>шт</v>
          </cell>
          <cell r="C79">
            <v>138</v>
          </cell>
          <cell r="D79">
            <v>75</v>
          </cell>
          <cell r="E79">
            <v>96</v>
          </cell>
          <cell r="F79">
            <v>214</v>
          </cell>
          <cell r="G79">
            <v>0.35</v>
          </cell>
          <cell r="H79" t="e">
            <v>#N/A</v>
          </cell>
          <cell r="I79">
            <v>98</v>
          </cell>
          <cell r="J79">
            <v>-2</v>
          </cell>
          <cell r="K79">
            <v>40</v>
          </cell>
          <cell r="L79">
            <v>0</v>
          </cell>
          <cell r="R79">
            <v>19.2</v>
          </cell>
          <cell r="T79">
            <v>13.229166666666668</v>
          </cell>
          <cell r="U79">
            <v>11.145833333333334</v>
          </cell>
          <cell r="X79">
            <v>4.5999999999999996</v>
          </cell>
          <cell r="Y79">
            <v>34.200000000000003</v>
          </cell>
          <cell r="Z79">
            <v>1</v>
          </cell>
          <cell r="AA79" t="str">
            <v>???</v>
          </cell>
          <cell r="AB79" t="e">
            <v>#N/A</v>
          </cell>
        </row>
        <row r="80">
          <cell r="A80" t="str">
            <v>6641 СЛИВОЧНЫЕ ПМ сос п/о мгс 0,41кг 10шт.  ОСТАНКИНО</v>
          </cell>
          <cell r="B80" t="str">
            <v>шт</v>
          </cell>
          <cell r="C80">
            <v>175</v>
          </cell>
          <cell r="D80">
            <v>3332</v>
          </cell>
          <cell r="E80">
            <v>1876</v>
          </cell>
          <cell r="F80">
            <v>1922</v>
          </cell>
          <cell r="G80">
            <v>0.41</v>
          </cell>
          <cell r="H80" t="e">
            <v>#N/A</v>
          </cell>
          <cell r="I80">
            <v>2011</v>
          </cell>
          <cell r="J80">
            <v>-135</v>
          </cell>
          <cell r="K80">
            <v>400</v>
          </cell>
          <cell r="L80">
            <v>0</v>
          </cell>
          <cell r="R80">
            <v>375.2</v>
          </cell>
          <cell r="S80">
            <v>200</v>
          </cell>
          <cell r="T80">
            <v>6.7217484008528787</v>
          </cell>
          <cell r="U80">
            <v>5.1226012793176974</v>
          </cell>
          <cell r="X80">
            <v>318</v>
          </cell>
          <cell r="Y80">
            <v>378.8</v>
          </cell>
          <cell r="Z80">
            <v>295</v>
          </cell>
          <cell r="AA80" t="str">
            <v>ротация</v>
          </cell>
          <cell r="AB80" t="e">
            <v>#N/A</v>
          </cell>
        </row>
        <row r="81">
          <cell r="A81" t="str">
            <v>6642 СОЧНЫЙ ГРИЛЬ ПМ сос п/о мгс 0,41кг 8шт.  ОСТАНКИНО</v>
          </cell>
          <cell r="B81" t="str">
            <v>шт</v>
          </cell>
          <cell r="C81">
            <v>1631</v>
          </cell>
          <cell r="D81">
            <v>1696</v>
          </cell>
          <cell r="E81">
            <v>1931</v>
          </cell>
          <cell r="F81">
            <v>1662</v>
          </cell>
          <cell r="G81">
            <v>0.41</v>
          </cell>
          <cell r="H81" t="e">
            <v>#N/A</v>
          </cell>
          <cell r="I81">
            <v>2015</v>
          </cell>
          <cell r="J81">
            <v>-84</v>
          </cell>
          <cell r="K81">
            <v>200</v>
          </cell>
          <cell r="L81">
            <v>600</v>
          </cell>
          <cell r="R81">
            <v>386.2</v>
          </cell>
          <cell r="S81">
            <v>240</v>
          </cell>
          <cell r="T81">
            <v>6.9963749352667017</v>
          </cell>
          <cell r="U81">
            <v>4.3034697048161572</v>
          </cell>
          <cell r="X81">
            <v>471.8</v>
          </cell>
          <cell r="Y81">
            <v>344</v>
          </cell>
          <cell r="Z81">
            <v>185</v>
          </cell>
          <cell r="AA81" t="str">
            <v>ротация</v>
          </cell>
          <cell r="AB81" t="e">
            <v>#N/A</v>
          </cell>
        </row>
        <row r="82">
          <cell r="A82" t="str">
            <v>6644 СОЧНЫЕ ПМ сос п/о мгс 0,41кг 10шт.  ОСТАНКИНО</v>
          </cell>
          <cell r="B82" t="str">
            <v>шт</v>
          </cell>
          <cell r="C82">
            <v>4003</v>
          </cell>
          <cell r="D82">
            <v>6614</v>
          </cell>
          <cell r="E82">
            <v>6053</v>
          </cell>
          <cell r="F82">
            <v>5212</v>
          </cell>
          <cell r="G82">
            <v>0.41</v>
          </cell>
          <cell r="H82" t="e">
            <v>#N/A</v>
          </cell>
          <cell r="I82">
            <v>5959</v>
          </cell>
          <cell r="J82">
            <v>94</v>
          </cell>
          <cell r="K82">
            <v>1400</v>
          </cell>
          <cell r="L82">
            <v>1400</v>
          </cell>
          <cell r="R82">
            <v>1210.5999999999999</v>
          </cell>
          <cell r="S82">
            <v>400</v>
          </cell>
          <cell r="T82">
            <v>6.9486205187510333</v>
          </cell>
          <cell r="U82">
            <v>4.3053031554601029</v>
          </cell>
          <cell r="X82">
            <v>969.6</v>
          </cell>
          <cell r="Y82">
            <v>967.8</v>
          </cell>
          <cell r="Z82">
            <v>621</v>
          </cell>
          <cell r="AA82" t="str">
            <v>акция</v>
          </cell>
          <cell r="AB82" t="e">
            <v>#N/A</v>
          </cell>
        </row>
        <row r="83">
          <cell r="A83" t="str">
            <v>6645 ВЕТЧ.КЛАССИЧЕСКАЯ СН п/о 0.8кг 4шт.  ОСТАНКИНО</v>
          </cell>
          <cell r="B83" t="str">
            <v>шт</v>
          </cell>
          <cell r="C83">
            <v>292</v>
          </cell>
          <cell r="D83">
            <v>1</v>
          </cell>
          <cell r="E83">
            <v>62</v>
          </cell>
          <cell r="F83">
            <v>235</v>
          </cell>
          <cell r="G83">
            <v>0.4</v>
          </cell>
          <cell r="H83" t="e">
            <v>#N/A</v>
          </cell>
          <cell r="I83">
            <v>63</v>
          </cell>
          <cell r="J83">
            <v>-1</v>
          </cell>
          <cell r="K83">
            <v>0</v>
          </cell>
          <cell r="L83">
            <v>0</v>
          </cell>
          <cell r="R83">
            <v>12.4</v>
          </cell>
          <cell r="T83">
            <v>18.951612903225804</v>
          </cell>
          <cell r="U83">
            <v>18.951612903225804</v>
          </cell>
          <cell r="X83">
            <v>0</v>
          </cell>
          <cell r="Y83">
            <v>1.6</v>
          </cell>
          <cell r="Z83">
            <v>10</v>
          </cell>
          <cell r="AA83" t="str">
            <v>увел</v>
          </cell>
          <cell r="AB83" t="e">
            <v>#N/A</v>
          </cell>
        </row>
        <row r="84">
          <cell r="A84" t="str">
            <v>6648 СОЧНЫЕ Папа может сар п/о мгс 1*3  ОСТАНКИНО</v>
          </cell>
          <cell r="B84" t="str">
            <v>кг</v>
          </cell>
          <cell r="C84">
            <v>8.42</v>
          </cell>
          <cell r="D84">
            <v>96.165000000000006</v>
          </cell>
          <cell r="E84">
            <v>46.384</v>
          </cell>
          <cell r="F84">
            <v>45.494</v>
          </cell>
          <cell r="G84">
            <v>1</v>
          </cell>
          <cell r="H84" t="e">
            <v>#N/A</v>
          </cell>
          <cell r="I84">
            <v>49</v>
          </cell>
          <cell r="J84">
            <v>-2.6159999999999997</v>
          </cell>
          <cell r="K84">
            <v>0</v>
          </cell>
          <cell r="L84">
            <v>20</v>
          </cell>
          <cell r="R84">
            <v>9.2767999999999997</v>
          </cell>
          <cell r="T84">
            <v>7.0599775784753369</v>
          </cell>
          <cell r="U84">
            <v>4.9040617454294582</v>
          </cell>
          <cell r="X84">
            <v>9.4586000000000006</v>
          </cell>
          <cell r="Y84">
            <v>9.2322000000000006</v>
          </cell>
          <cell r="Z84">
            <v>9.4890000000000008</v>
          </cell>
          <cell r="AA84" t="str">
            <v>к</v>
          </cell>
          <cell r="AB84" t="e">
            <v>#N/A</v>
          </cell>
        </row>
        <row r="85">
          <cell r="A85" t="str">
            <v>6650 СОЧНЫЕ С СЫРОМ ПМ сар п/о мгс 1*3  ОСТАНКИНО</v>
          </cell>
          <cell r="B85" t="str">
            <v>кг</v>
          </cell>
          <cell r="C85">
            <v>50.503999999999998</v>
          </cell>
          <cell r="D85">
            <v>9.4849999999999994</v>
          </cell>
          <cell r="E85">
            <v>28.4</v>
          </cell>
          <cell r="F85">
            <v>28.428999999999998</v>
          </cell>
          <cell r="G85">
            <v>1</v>
          </cell>
          <cell r="H85" t="e">
            <v>#N/A</v>
          </cell>
          <cell r="I85">
            <v>30</v>
          </cell>
          <cell r="J85">
            <v>-1.6000000000000014</v>
          </cell>
          <cell r="K85">
            <v>0</v>
          </cell>
          <cell r="L85">
            <v>0</v>
          </cell>
          <cell r="R85">
            <v>5.68</v>
          </cell>
          <cell r="T85">
            <v>5.0051056338028168</v>
          </cell>
          <cell r="U85">
            <v>5.0051056338028168</v>
          </cell>
          <cell r="X85">
            <v>8.5958000000000006</v>
          </cell>
          <cell r="Y85">
            <v>5.6883999999999997</v>
          </cell>
          <cell r="Z85">
            <v>7.3769999999999998</v>
          </cell>
          <cell r="AA85" t="str">
            <v>к</v>
          </cell>
          <cell r="AB85" t="e">
            <v>#N/A</v>
          </cell>
        </row>
        <row r="86">
          <cell r="A86" t="str">
            <v>6658 АРОМАТНАЯ С ЧЕСНОЧКОМ СН в/к мтс 0.330кг  ОСТАНКИНО</v>
          </cell>
          <cell r="B86" t="str">
            <v>шт</v>
          </cell>
          <cell r="C86">
            <v>12</v>
          </cell>
          <cell r="D86">
            <v>46</v>
          </cell>
          <cell r="E86">
            <v>30</v>
          </cell>
          <cell r="F86">
            <v>33</v>
          </cell>
          <cell r="G86">
            <v>0.33</v>
          </cell>
          <cell r="H86" t="e">
            <v>#N/A</v>
          </cell>
          <cell r="I86">
            <v>30</v>
          </cell>
          <cell r="J86">
            <v>0</v>
          </cell>
          <cell r="K86">
            <v>0</v>
          </cell>
          <cell r="L86">
            <v>0</v>
          </cell>
          <cell r="R86">
            <v>6</v>
          </cell>
          <cell r="T86">
            <v>5.5</v>
          </cell>
          <cell r="U86">
            <v>5.5</v>
          </cell>
          <cell r="X86">
            <v>4.5999999999999996</v>
          </cell>
          <cell r="Y86">
            <v>5</v>
          </cell>
          <cell r="Z86">
            <v>3</v>
          </cell>
          <cell r="AA86" t="str">
            <v>костик</v>
          </cell>
          <cell r="AB86" t="e">
            <v>#N/A</v>
          </cell>
        </row>
        <row r="87">
          <cell r="A87" t="str">
            <v>6661 СОЧНЫЙ ГРИЛЬ ПМ сос п/о мгс 1.5*4_Маяк  ОСТАНКИНО</v>
          </cell>
          <cell r="B87" t="str">
            <v>кг</v>
          </cell>
          <cell r="D87">
            <v>18.821999999999999</v>
          </cell>
          <cell r="E87">
            <v>62</v>
          </cell>
          <cell r="F87">
            <v>18.821999999999999</v>
          </cell>
          <cell r="G87">
            <v>1</v>
          </cell>
          <cell r="H87" t="e">
            <v>#N/A</v>
          </cell>
          <cell r="I87">
            <v>0</v>
          </cell>
          <cell r="J87">
            <v>62</v>
          </cell>
          <cell r="K87">
            <v>0</v>
          </cell>
          <cell r="L87">
            <v>100</v>
          </cell>
          <cell r="R87">
            <v>12.4</v>
          </cell>
          <cell r="T87">
            <v>9.5824193548387093</v>
          </cell>
          <cell r="U87">
            <v>1.5179032258064515</v>
          </cell>
          <cell r="X87">
            <v>0</v>
          </cell>
          <cell r="Y87">
            <v>0</v>
          </cell>
          <cell r="Z87">
            <v>0</v>
          </cell>
          <cell r="AA87" t="str">
            <v>к100</v>
          </cell>
          <cell r="AB87" t="e">
            <v>#N/A</v>
          </cell>
        </row>
        <row r="88">
          <cell r="A88" t="str">
            <v>6666 БОЯНСКАЯ Папа может п/к в/у 0,28кг 8 шт. ОСТАНКИНО</v>
          </cell>
          <cell r="B88" t="str">
            <v>шт</v>
          </cell>
          <cell r="C88">
            <v>752</v>
          </cell>
          <cell r="D88">
            <v>2227</v>
          </cell>
          <cell r="E88">
            <v>1435</v>
          </cell>
          <cell r="F88">
            <v>1864</v>
          </cell>
          <cell r="G88">
            <v>0.28000000000000003</v>
          </cell>
          <cell r="H88" t="e">
            <v>#N/A</v>
          </cell>
          <cell r="I88">
            <v>1456</v>
          </cell>
          <cell r="J88">
            <v>-21</v>
          </cell>
          <cell r="K88">
            <v>200</v>
          </cell>
          <cell r="L88">
            <v>0</v>
          </cell>
          <cell r="R88">
            <v>287</v>
          </cell>
          <cell r="T88">
            <v>7.1916376306620213</v>
          </cell>
          <cell r="U88">
            <v>6.494773519163763</v>
          </cell>
          <cell r="X88">
            <v>280.39999999999998</v>
          </cell>
          <cell r="Y88">
            <v>290.39999999999998</v>
          </cell>
          <cell r="Z88">
            <v>272</v>
          </cell>
          <cell r="AA88" t="e">
            <v>#N/A</v>
          </cell>
          <cell r="AB88" t="e">
            <v>#N/A</v>
          </cell>
        </row>
        <row r="89">
          <cell r="A89" t="str">
            <v>6669 ВЕНСКАЯ САЛЯМИ п/к в/у 0.28кг 8шт  ОСТАНКИНО</v>
          </cell>
          <cell r="B89" t="str">
            <v>шт</v>
          </cell>
          <cell r="C89">
            <v>425</v>
          </cell>
          <cell r="D89">
            <v>1676</v>
          </cell>
          <cell r="E89">
            <v>799</v>
          </cell>
          <cell r="F89">
            <v>1266</v>
          </cell>
          <cell r="G89">
            <v>0.28000000000000003</v>
          </cell>
          <cell r="H89" t="e">
            <v>#N/A</v>
          </cell>
          <cell r="I89">
            <v>813</v>
          </cell>
          <cell r="J89">
            <v>-14</v>
          </cell>
          <cell r="K89">
            <v>200</v>
          </cell>
          <cell r="L89">
            <v>0</v>
          </cell>
          <cell r="R89">
            <v>159.80000000000001</v>
          </cell>
          <cell r="T89">
            <v>9.1739674593241549</v>
          </cell>
          <cell r="U89">
            <v>7.9224030037546926</v>
          </cell>
          <cell r="X89">
            <v>150.6</v>
          </cell>
          <cell r="Y89">
            <v>195.4</v>
          </cell>
          <cell r="Z89">
            <v>148</v>
          </cell>
          <cell r="AA89" t="e">
            <v>#N/A</v>
          </cell>
          <cell r="AB89" t="e">
            <v>#N/A</v>
          </cell>
        </row>
        <row r="90">
          <cell r="A90" t="str">
            <v>6683 СЕРВЕЛАТ ЗЕРНИСТЫЙ ПМ в/к в/у 0,35кг  ОСТАНКИНО</v>
          </cell>
          <cell r="B90" t="str">
            <v>шт</v>
          </cell>
          <cell r="C90">
            <v>2435</v>
          </cell>
          <cell r="D90">
            <v>3280</v>
          </cell>
          <cell r="E90">
            <v>2692</v>
          </cell>
          <cell r="F90">
            <v>3545</v>
          </cell>
          <cell r="G90">
            <v>0.35</v>
          </cell>
          <cell r="H90" t="e">
            <v>#N/A</v>
          </cell>
          <cell r="I90">
            <v>2768</v>
          </cell>
          <cell r="J90">
            <v>-76</v>
          </cell>
          <cell r="K90">
            <v>400</v>
          </cell>
          <cell r="L90">
            <v>0</v>
          </cell>
          <cell r="R90">
            <v>538.4</v>
          </cell>
          <cell r="T90">
            <v>7.3272659732540868</v>
          </cell>
          <cell r="U90">
            <v>6.5843239227340273</v>
          </cell>
          <cell r="X90">
            <v>572.79999999999995</v>
          </cell>
          <cell r="Y90">
            <v>545.4</v>
          </cell>
          <cell r="Z90">
            <v>479</v>
          </cell>
          <cell r="AA90" t="e">
            <v>#N/A</v>
          </cell>
          <cell r="AB90" t="e">
            <v>#N/A</v>
          </cell>
        </row>
        <row r="91">
          <cell r="A91" t="str">
            <v>6684 СЕРВЕЛАТ КАРЕЛЬСКИЙ ПМ в/к в/у 0.28кг  ОСТАНКИНО</v>
          </cell>
          <cell r="B91" t="str">
            <v>шт</v>
          </cell>
          <cell r="C91">
            <v>3302</v>
          </cell>
          <cell r="D91">
            <v>2271</v>
          </cell>
          <cell r="E91">
            <v>2561</v>
          </cell>
          <cell r="F91">
            <v>3460</v>
          </cell>
          <cell r="G91">
            <v>0.28000000000000003</v>
          </cell>
          <cell r="H91" t="e">
            <v>#N/A</v>
          </cell>
          <cell r="I91">
            <v>2624</v>
          </cell>
          <cell r="J91">
            <v>-63</v>
          </cell>
          <cell r="K91">
            <v>600</v>
          </cell>
          <cell r="L91">
            <v>0</v>
          </cell>
          <cell r="R91">
            <v>512.20000000000005</v>
          </cell>
          <cell r="T91">
            <v>7.9265911753221392</v>
          </cell>
          <cell r="U91">
            <v>6.7551737602499013</v>
          </cell>
          <cell r="X91">
            <v>641.20000000000005</v>
          </cell>
          <cell r="Y91">
            <v>562.4</v>
          </cell>
          <cell r="Z91">
            <v>505</v>
          </cell>
          <cell r="AA91" t="str">
            <v>???</v>
          </cell>
          <cell r="AB91" t="e">
            <v>#N/A</v>
          </cell>
        </row>
        <row r="92">
          <cell r="A92" t="str">
            <v>6689 СЕРВЕЛАТ ОХОТНИЧИЙ ПМ в/к в/у 0,35кг 8шт  ОСТАНКИНО</v>
          </cell>
          <cell r="B92" t="str">
            <v>шт</v>
          </cell>
          <cell r="C92">
            <v>1950</v>
          </cell>
          <cell r="D92">
            <v>8370</v>
          </cell>
          <cell r="E92">
            <v>5220</v>
          </cell>
          <cell r="F92">
            <v>6627</v>
          </cell>
          <cell r="G92">
            <v>0.35</v>
          </cell>
          <cell r="H92" t="e">
            <v>#N/A</v>
          </cell>
          <cell r="I92">
            <v>5385</v>
          </cell>
          <cell r="J92">
            <v>-165</v>
          </cell>
          <cell r="K92">
            <v>1000</v>
          </cell>
          <cell r="L92">
            <v>800</v>
          </cell>
          <cell r="R92">
            <v>1044</v>
          </cell>
          <cell r="T92">
            <v>8.0718390804597693</v>
          </cell>
          <cell r="U92">
            <v>6.3477011494252871</v>
          </cell>
          <cell r="X92">
            <v>812.2</v>
          </cell>
          <cell r="Y92">
            <v>1004.2</v>
          </cell>
          <cell r="Z92">
            <v>724</v>
          </cell>
          <cell r="AA92" t="str">
            <v>акция</v>
          </cell>
          <cell r="AB92" t="e">
            <v>#N/A</v>
          </cell>
        </row>
        <row r="93">
          <cell r="A93" t="str">
            <v>6692 СЕРВЕЛАТ ПРИМА в/к в/у 0.28кг 8шт.  ОСТАНКИНО</v>
          </cell>
          <cell r="B93" t="str">
            <v>шт</v>
          </cell>
          <cell r="C93">
            <v>625</v>
          </cell>
          <cell r="D93">
            <v>1219</v>
          </cell>
          <cell r="E93">
            <v>744</v>
          </cell>
          <cell r="F93">
            <v>1212</v>
          </cell>
          <cell r="G93">
            <v>0.28000000000000003</v>
          </cell>
          <cell r="H93" t="e">
            <v>#N/A</v>
          </cell>
          <cell r="I93">
            <v>773</v>
          </cell>
          <cell r="J93">
            <v>-29</v>
          </cell>
          <cell r="K93">
            <v>200</v>
          </cell>
          <cell r="L93">
            <v>0</v>
          </cell>
          <cell r="R93">
            <v>148.80000000000001</v>
          </cell>
          <cell r="T93">
            <v>9.4892473118279561</v>
          </cell>
          <cell r="U93">
            <v>8.1451612903225801</v>
          </cell>
          <cell r="X93">
            <v>160.6</v>
          </cell>
          <cell r="Y93">
            <v>187.2</v>
          </cell>
          <cell r="Z93">
            <v>135</v>
          </cell>
          <cell r="AA93" t="e">
            <v>#N/A</v>
          </cell>
          <cell r="AB93" t="e">
            <v>#N/A</v>
          </cell>
        </row>
        <row r="94">
          <cell r="A94" t="str">
            <v>6697 СЕРВЕЛАТ ФИНСКИЙ ПМ в/к в/у 0,35кг 8шт.  ОСТАНКИНО</v>
          </cell>
          <cell r="B94" t="str">
            <v>шт</v>
          </cell>
          <cell r="C94">
            <v>4021</v>
          </cell>
          <cell r="D94">
            <v>7383</v>
          </cell>
          <cell r="E94">
            <v>5619</v>
          </cell>
          <cell r="F94">
            <v>6810</v>
          </cell>
          <cell r="G94">
            <v>0.35</v>
          </cell>
          <cell r="H94" t="e">
            <v>#N/A</v>
          </cell>
          <cell r="I94">
            <v>5815</v>
          </cell>
          <cell r="J94">
            <v>-196</v>
          </cell>
          <cell r="K94">
            <v>1000</v>
          </cell>
          <cell r="L94">
            <v>1200</v>
          </cell>
          <cell r="R94">
            <v>1123.8</v>
          </cell>
          <cell r="T94">
            <v>8.017440825769711</v>
          </cell>
          <cell r="U94">
            <v>6.0597971169247202</v>
          </cell>
          <cell r="X94">
            <v>1127.8</v>
          </cell>
          <cell r="Y94">
            <v>1104</v>
          </cell>
          <cell r="Z94">
            <v>780</v>
          </cell>
          <cell r="AA94" t="str">
            <v>акция</v>
          </cell>
          <cell r="AB94" t="e">
            <v>#N/A</v>
          </cell>
        </row>
        <row r="95">
          <cell r="A95" t="str">
            <v>БОНУС МОЛОЧНЫЕ ТРАДИЦ. сос п/о мгс 0.6кг_UZ (6083)</v>
          </cell>
          <cell r="B95" t="str">
            <v>шт</v>
          </cell>
          <cell r="C95">
            <v>57</v>
          </cell>
          <cell r="D95">
            <v>156</v>
          </cell>
          <cell r="E95">
            <v>189</v>
          </cell>
          <cell r="F95">
            <v>60</v>
          </cell>
          <cell r="G95">
            <v>0</v>
          </cell>
          <cell r="H95" t="e">
            <v>#N/A</v>
          </cell>
          <cell r="I95">
            <v>281</v>
          </cell>
          <cell r="J95">
            <v>-92</v>
          </cell>
          <cell r="K95">
            <v>0</v>
          </cell>
          <cell r="L95">
            <v>0</v>
          </cell>
          <cell r="R95">
            <v>37.799999999999997</v>
          </cell>
          <cell r="T95">
            <v>1.5873015873015874</v>
          </cell>
          <cell r="U95">
            <v>1.5873015873015874</v>
          </cell>
          <cell r="X95">
            <v>0</v>
          </cell>
          <cell r="Y95">
            <v>8.6</v>
          </cell>
          <cell r="Z95">
            <v>73</v>
          </cell>
          <cell r="AA95" t="e">
            <v>#N/A</v>
          </cell>
          <cell r="AB95" t="e">
            <v>#N/A</v>
          </cell>
        </row>
        <row r="96">
          <cell r="A96" t="str">
            <v>БОНУС МОЛОЧНЫЕ ТРАДИЦ. сос п/о мгс 1*6_UZ (6082)</v>
          </cell>
          <cell r="B96" t="str">
            <v>кг</v>
          </cell>
          <cell r="C96">
            <v>41.725999999999999</v>
          </cell>
          <cell r="D96">
            <v>101.048</v>
          </cell>
          <cell r="E96">
            <v>49.707999999999998</v>
          </cell>
          <cell r="F96">
            <v>100.492</v>
          </cell>
          <cell r="G96">
            <v>0</v>
          </cell>
          <cell r="H96" t="e">
            <v>#N/A</v>
          </cell>
          <cell r="I96">
            <v>48</v>
          </cell>
          <cell r="J96">
            <v>1.7079999999999984</v>
          </cell>
          <cell r="K96">
            <v>0</v>
          </cell>
          <cell r="L96">
            <v>0</v>
          </cell>
          <cell r="R96">
            <v>9.9415999999999993</v>
          </cell>
          <cell r="T96">
            <v>10.108232075319869</v>
          </cell>
          <cell r="U96">
            <v>10.108232075319869</v>
          </cell>
          <cell r="X96">
            <v>0</v>
          </cell>
          <cell r="Y96">
            <v>1.6948000000000001</v>
          </cell>
          <cell r="Z96">
            <v>14.74</v>
          </cell>
          <cell r="AA96" t="e">
            <v>#N/A</v>
          </cell>
          <cell r="AB96" t="e">
            <v>#N/A</v>
          </cell>
        </row>
        <row r="97">
          <cell r="A97" t="str">
            <v>БОНУС СОЧНЫЕ сос п/о мгс 0.41кг_UZ (6087)  ОСТАНКИНО</v>
          </cell>
          <cell r="B97" t="str">
            <v>шт</v>
          </cell>
          <cell r="C97">
            <v>245</v>
          </cell>
          <cell r="D97">
            <v>301</v>
          </cell>
          <cell r="E97">
            <v>276</v>
          </cell>
          <cell r="F97">
            <v>324</v>
          </cell>
          <cell r="G97">
            <v>0</v>
          </cell>
          <cell r="H97" t="e">
            <v>#N/A</v>
          </cell>
          <cell r="I97">
            <v>292</v>
          </cell>
          <cell r="J97">
            <v>-16</v>
          </cell>
          <cell r="K97">
            <v>0</v>
          </cell>
          <cell r="L97">
            <v>0</v>
          </cell>
          <cell r="R97">
            <v>55.2</v>
          </cell>
          <cell r="T97">
            <v>5.8695652173913038</v>
          </cell>
          <cell r="U97">
            <v>5.8695652173913038</v>
          </cell>
          <cell r="X97">
            <v>0</v>
          </cell>
          <cell r="Y97">
            <v>27.2</v>
          </cell>
          <cell r="Z97">
            <v>112</v>
          </cell>
          <cell r="AA97" t="e">
            <v>#N/A</v>
          </cell>
          <cell r="AB97" t="e">
            <v>#N/A</v>
          </cell>
        </row>
        <row r="98">
          <cell r="A98" t="str">
            <v>БОНУС СОЧНЫЕ сос п/о мгс 1*6_UZ (6088)  ОСТАНКИНО</v>
          </cell>
          <cell r="B98" t="str">
            <v>кг</v>
          </cell>
          <cell r="C98">
            <v>34.298999999999999</v>
          </cell>
          <cell r="D98">
            <v>104.29</v>
          </cell>
          <cell r="E98">
            <v>87.902000000000001</v>
          </cell>
          <cell r="F98">
            <v>66.587999999999994</v>
          </cell>
          <cell r="G98">
            <v>0</v>
          </cell>
          <cell r="H98" t="e">
            <v>#N/A</v>
          </cell>
          <cell r="I98">
            <v>89</v>
          </cell>
          <cell r="J98">
            <v>-1.097999999999999</v>
          </cell>
          <cell r="K98">
            <v>0</v>
          </cell>
          <cell r="L98">
            <v>0</v>
          </cell>
          <cell r="R98">
            <v>17.580400000000001</v>
          </cell>
          <cell r="T98">
            <v>3.7876271302131914</v>
          </cell>
          <cell r="U98">
            <v>3.7876271302131914</v>
          </cell>
          <cell r="X98">
            <v>0</v>
          </cell>
          <cell r="Y98">
            <v>6.3162000000000003</v>
          </cell>
          <cell r="Z98">
            <v>33.667000000000002</v>
          </cell>
          <cell r="AA98" t="e">
            <v>#N/A</v>
          </cell>
          <cell r="AB9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07.10.2023 - 13.10.2023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43.000999999999998</v>
          </cell>
        </row>
        <row r="8">
          <cell r="A8" t="str">
            <v xml:space="preserve"> 004   Колбаса Вязанка со шпиком, вектор ВЕС, ПОКОМ</v>
          </cell>
          <cell r="F8">
            <v>136.5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</v>
          </cell>
          <cell r="F9">
            <v>661.14499999999998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1.3</v>
          </cell>
          <cell r="F10">
            <v>824.45399999999995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2.6</v>
          </cell>
          <cell r="F11">
            <v>2008.269</v>
          </cell>
        </row>
        <row r="12">
          <cell r="A12" t="str">
            <v xml:space="preserve"> 018  Сосиски Рубленые, Вязанка вискофан  ВЕС.ПОКОМ</v>
          </cell>
          <cell r="F12">
            <v>391.101</v>
          </cell>
        </row>
        <row r="13">
          <cell r="A13" t="str">
            <v xml:space="preserve"> 020  Ветчина Столичная Вязанка, вектор 0.5кг, ПОКОМ</v>
          </cell>
          <cell r="F13">
            <v>1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8</v>
          </cell>
          <cell r="F14">
            <v>392</v>
          </cell>
        </row>
        <row r="15">
          <cell r="A15" t="str">
            <v xml:space="preserve"> 022  Колбаса Вязанка со шпиком, вектор 0,5кг, ПОКОМ</v>
          </cell>
          <cell r="D15">
            <v>1</v>
          </cell>
          <cell r="F15">
            <v>429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8</v>
          </cell>
          <cell r="F16">
            <v>1596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27</v>
          </cell>
          <cell r="F17">
            <v>4319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868</v>
          </cell>
          <cell r="F18">
            <v>4146</v>
          </cell>
        </row>
        <row r="19">
          <cell r="A19" t="str">
            <v xml:space="preserve"> 034  Сосиски Рубленые, Вязанка вискофан МГС, 0.5кг, ПОКОМ</v>
          </cell>
          <cell r="F19">
            <v>335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</v>
          </cell>
          <cell r="F20">
            <v>233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F21">
            <v>193</v>
          </cell>
        </row>
        <row r="22">
          <cell r="A22" t="str">
            <v xml:space="preserve"> 054  Колбаса вареная Филейбургская с филе сочного окорока, 0,45 кг, БАВАРУШКА ПОКОМ</v>
          </cell>
          <cell r="F22">
            <v>1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426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</v>
          </cell>
          <cell r="F24">
            <v>517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405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2</v>
          </cell>
          <cell r="F26">
            <v>12</v>
          </cell>
        </row>
        <row r="27">
          <cell r="A27" t="str">
            <v xml:space="preserve"> 068  Колбаса Особая ТМ Особый рецепт, 0,5 кг, ПОКОМ</v>
          </cell>
          <cell r="D27">
            <v>1</v>
          </cell>
          <cell r="F27">
            <v>219</v>
          </cell>
        </row>
        <row r="28">
          <cell r="A28" t="str">
            <v xml:space="preserve"> 079  Колбаса Сервелат Кремлевский,  0.35 кг, ПОКОМ</v>
          </cell>
          <cell r="F28">
            <v>131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3</v>
          </cell>
          <cell r="F29">
            <v>1404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2</v>
          </cell>
          <cell r="F30">
            <v>401</v>
          </cell>
        </row>
        <row r="31">
          <cell r="A31" t="str">
            <v xml:space="preserve"> 092  Сосиски Баварские с сыром,  0.42кг,ПОКОМ</v>
          </cell>
          <cell r="D31">
            <v>4</v>
          </cell>
          <cell r="F31">
            <v>5582</v>
          </cell>
        </row>
        <row r="32">
          <cell r="A32" t="str">
            <v xml:space="preserve"> 095  Сосиски Баварские,  0.42кг, БАВАРУШКИ ПОКОМ</v>
          </cell>
          <cell r="D32">
            <v>2</v>
          </cell>
          <cell r="F32">
            <v>10</v>
          </cell>
        </row>
        <row r="33">
          <cell r="A33" t="str">
            <v xml:space="preserve"> 096  Сосиски Баварские,  0.42кг,ПОКОМ</v>
          </cell>
          <cell r="D33">
            <v>33</v>
          </cell>
          <cell r="F33">
            <v>9128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11</v>
          </cell>
          <cell r="F34">
            <v>1086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260</v>
          </cell>
          <cell r="F35">
            <v>789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3</v>
          </cell>
          <cell r="F36">
            <v>1201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15</v>
          </cell>
          <cell r="F37">
            <v>1459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2.4</v>
          </cell>
          <cell r="F38">
            <v>690.96799999999996</v>
          </cell>
        </row>
        <row r="39">
          <cell r="A39" t="str">
            <v xml:space="preserve"> 201  Ветчина Нежная ТМ Особый рецепт, (2,5кг), ПОКОМ</v>
          </cell>
          <cell r="D39">
            <v>60.3</v>
          </cell>
          <cell r="F39">
            <v>7363.3469999999998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F40">
            <v>456.62700000000001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3.2</v>
          </cell>
          <cell r="F41">
            <v>1015.332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10</v>
          </cell>
          <cell r="F42">
            <v>331.59199999999998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80.3</v>
          </cell>
          <cell r="F43">
            <v>13903.075999999999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F44">
            <v>270.14499999999998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128.90700000000001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3.2</v>
          </cell>
          <cell r="F46">
            <v>700.48299999999995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52.6</v>
          </cell>
          <cell r="F47">
            <v>4626.6909999999998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35.1</v>
          </cell>
          <cell r="F48">
            <v>6855.7070000000003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0.8</v>
          </cell>
          <cell r="F49">
            <v>384.17899999999997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0.8</v>
          </cell>
          <cell r="F50">
            <v>533.18100000000004</v>
          </cell>
        </row>
        <row r="51">
          <cell r="A51" t="str">
            <v xml:space="preserve"> 240  Колбаса Салями охотничья, ВЕС. ПОКОМ</v>
          </cell>
          <cell r="F51">
            <v>16.454000000000001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1.6</v>
          </cell>
          <cell r="F52">
            <v>799.39099999999996</v>
          </cell>
        </row>
        <row r="53">
          <cell r="A53" t="str">
            <v xml:space="preserve"> 243  Колбаса Сервелат Зернистый, ВЕС.  ПОКОМ</v>
          </cell>
          <cell r="F53">
            <v>122.426</v>
          </cell>
        </row>
        <row r="54">
          <cell r="A54" t="str">
            <v xml:space="preserve"> 244  Колбаса Сервелат Кремлевский, ВЕС. ПОКОМ</v>
          </cell>
          <cell r="F54">
            <v>2.9</v>
          </cell>
        </row>
        <row r="55">
          <cell r="A55" t="str">
            <v xml:space="preserve"> 247  Сардельки Нежные, ВЕС.  ПОКОМ</v>
          </cell>
          <cell r="D55">
            <v>1.2909999999999999</v>
          </cell>
          <cell r="F55">
            <v>287.89100000000002</v>
          </cell>
        </row>
        <row r="56">
          <cell r="A56" t="str">
            <v xml:space="preserve"> 248  Сардельки Сочные ТМ Особый рецепт,   ПОКОМ</v>
          </cell>
          <cell r="F56">
            <v>297.97899999999998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6.3</v>
          </cell>
          <cell r="F57">
            <v>1828.4960000000001</v>
          </cell>
        </row>
        <row r="58">
          <cell r="A58" t="str">
            <v xml:space="preserve"> 254 Сосиски Датские, ВЕС, ТМ КОЛБАСНЫЙ СТАНДАРТ ПОКОМ</v>
          </cell>
          <cell r="F58">
            <v>31.4</v>
          </cell>
        </row>
        <row r="59">
          <cell r="A59" t="str">
            <v xml:space="preserve"> 255  Сосиски Молочные для завтрака ТМ Особый рецепт, п/а МГС, ВЕС, ТМ Стародворье  ПОКОМ</v>
          </cell>
          <cell r="F59">
            <v>128.69499999999999</v>
          </cell>
        </row>
        <row r="60">
          <cell r="A60" t="str">
            <v xml:space="preserve"> 257  Сосиски Молочные оригинальные ТМ Особый рецепт, ВЕС.   ПОКОМ</v>
          </cell>
          <cell r="D60">
            <v>2.6</v>
          </cell>
          <cell r="F60">
            <v>253.55500000000001</v>
          </cell>
        </row>
        <row r="61">
          <cell r="A61" t="str">
            <v xml:space="preserve"> 263  Шпикачки Стародворские, ВЕС.  ПОКОМ</v>
          </cell>
          <cell r="F61">
            <v>170.255</v>
          </cell>
        </row>
        <row r="62">
          <cell r="A62" t="str">
            <v xml:space="preserve"> 265  Колбаса Балыкбургская, ВЕС, ТМ Баварушка  ПОКОМ</v>
          </cell>
          <cell r="D62">
            <v>2.2999999999999998</v>
          </cell>
          <cell r="F62">
            <v>545.55499999999995</v>
          </cell>
        </row>
        <row r="63">
          <cell r="A63" t="str">
            <v xml:space="preserve"> 266  Колбаса Филейбургская с сочным окороком, ВЕС, ТМ Баварушка  ПОКОМ</v>
          </cell>
          <cell r="F63">
            <v>621.83500000000004</v>
          </cell>
        </row>
        <row r="64">
          <cell r="A64" t="str">
            <v xml:space="preserve"> 267  Колбаса Салями Филейбургская зернистая, оболочка фиброуз, ВЕС, ТМ Баварушка  ПОКОМ</v>
          </cell>
          <cell r="D64">
            <v>6.4</v>
          </cell>
          <cell r="F64">
            <v>672.86900000000003</v>
          </cell>
        </row>
        <row r="65">
          <cell r="A65" t="str">
            <v xml:space="preserve"> 268  Сосиски Филейбургские с филе сочного окорока, ВЕС, ТМ Баварушка  ПОКОМ</v>
          </cell>
          <cell r="D65">
            <v>0.8</v>
          </cell>
          <cell r="F65">
            <v>0.8</v>
          </cell>
        </row>
        <row r="66">
          <cell r="A66" t="str">
            <v xml:space="preserve"> 272  Колбаса Сервелат Филедворский, фиброуз, в/у 0,35 кг срез,  ПОКОМ</v>
          </cell>
          <cell r="D66">
            <v>11</v>
          </cell>
          <cell r="F66">
            <v>1880</v>
          </cell>
        </row>
        <row r="67">
          <cell r="A67" t="str">
            <v xml:space="preserve"> 273  Сосиски Сочинки с сочной грудинкой, МГС 0.4кг,   ПОКОМ</v>
          </cell>
          <cell r="D67">
            <v>47</v>
          </cell>
          <cell r="F67">
            <v>5375</v>
          </cell>
        </row>
        <row r="68">
          <cell r="A68" t="str">
            <v xml:space="preserve"> 276  Колбаса Сливушка ТМ Вязанка в оболочке полиамид 0,45 кг  ПОКОМ</v>
          </cell>
          <cell r="D68">
            <v>46</v>
          </cell>
          <cell r="F68">
            <v>3500</v>
          </cell>
        </row>
        <row r="69">
          <cell r="A69" t="str">
            <v xml:space="preserve"> 277  Колбаса Мясорубская ТМ Стародворье с сочной грудинкой , 0,35 кг срез  ПОКОМ</v>
          </cell>
          <cell r="D69">
            <v>9</v>
          </cell>
          <cell r="F69">
            <v>10</v>
          </cell>
        </row>
        <row r="70">
          <cell r="A70" t="str">
            <v xml:space="preserve"> 283  Сосиски Сочинки, ВЕС, ТМ Стародворье ПОКОМ</v>
          </cell>
          <cell r="D70">
            <v>2.6</v>
          </cell>
          <cell r="F70">
            <v>661.48500000000001</v>
          </cell>
        </row>
        <row r="71">
          <cell r="A71" t="str">
            <v xml:space="preserve"> 285  Паштет печеночный со слив.маслом ТМ Стародворье ламистер 0,1 кг  ПОКОМ</v>
          </cell>
          <cell r="D71">
            <v>3</v>
          </cell>
          <cell r="F71">
            <v>555</v>
          </cell>
        </row>
        <row r="72">
          <cell r="A72" t="str">
            <v xml:space="preserve"> 296  Колбаса Мясорубская с рубленой грудинкой 0,35кг срез ТМ Стародворье  ПОКОМ</v>
          </cell>
          <cell r="D72">
            <v>14</v>
          </cell>
          <cell r="F72">
            <v>1842</v>
          </cell>
        </row>
        <row r="73">
          <cell r="A73" t="str">
            <v xml:space="preserve"> 297  Колбаса Мясорубская с рубленой грудинкой ВЕС ТМ Стародворье  ПОКОМ</v>
          </cell>
          <cell r="F73">
            <v>371.70299999999997</v>
          </cell>
        </row>
        <row r="74">
          <cell r="A74" t="str">
            <v xml:space="preserve"> 301  Сосиски Сочинки по-баварски с сыром,  0.4кг, ТМ Стародворье  ПОКОМ</v>
          </cell>
          <cell r="D74">
            <v>34</v>
          </cell>
          <cell r="F74">
            <v>5099</v>
          </cell>
        </row>
        <row r="75">
          <cell r="A75" t="str">
            <v xml:space="preserve"> 302  Сосиски Сочинки по-баварски,  0.4кг, ТМ Стародворье  ПОКОМ</v>
          </cell>
          <cell r="D75">
            <v>28</v>
          </cell>
          <cell r="F75">
            <v>5806</v>
          </cell>
        </row>
        <row r="76">
          <cell r="A76" t="str">
            <v xml:space="preserve"> 303  Колбаса Мясорубская ТМ Стародворье с рубленой грудинкой в/у 0,4 кг срез  ПОКОМ</v>
          </cell>
          <cell r="F76">
            <v>3</v>
          </cell>
        </row>
        <row r="77">
          <cell r="A77" t="str">
            <v xml:space="preserve"> 304  Колбаса Салями Мясорубская с рубленным шпиком ВЕС ТМ Стародворье  ПОКОМ</v>
          </cell>
          <cell r="F77">
            <v>70.247</v>
          </cell>
        </row>
        <row r="78">
          <cell r="A78" t="str">
            <v xml:space="preserve"> 305  Колбаса Сервелат Мясорубский с мелкорубленным окороком в/у  ТМ Стародворье ВЕС   ПОКОМ</v>
          </cell>
          <cell r="F78">
            <v>131.779</v>
          </cell>
        </row>
        <row r="79">
          <cell r="A79" t="str">
            <v xml:space="preserve"> 306  Колбаса Салями Мясорубская с рубленым шпиком 0,35 кг срез ТМ Стародворье   Поком</v>
          </cell>
          <cell r="D79">
            <v>6</v>
          </cell>
          <cell r="F79">
            <v>1278</v>
          </cell>
        </row>
        <row r="80">
          <cell r="A80" t="str">
            <v xml:space="preserve"> 307  Колбаса Сервелат Мясорубский с мелкорубленным окороком 0,35 кг срез ТМ Стародворье   Поком</v>
          </cell>
          <cell r="D80">
            <v>14</v>
          </cell>
          <cell r="F80">
            <v>1985</v>
          </cell>
        </row>
        <row r="81">
          <cell r="A81" t="str">
            <v xml:space="preserve"> 309  Сосиски Сочинки с сыром 0,4 кг ТМ Стародворье  ПОКОМ</v>
          </cell>
          <cell r="D81">
            <v>9</v>
          </cell>
          <cell r="F81">
            <v>1540</v>
          </cell>
        </row>
        <row r="82">
          <cell r="A82" t="str">
            <v xml:space="preserve"> 312  Ветчина Филейская ВЕС ТМ  Вязанка ТС Столичная  ПОКОМ</v>
          </cell>
          <cell r="F82">
            <v>377.238</v>
          </cell>
        </row>
        <row r="83">
          <cell r="A83" t="str">
            <v xml:space="preserve"> 314  Крылышки копченые на решетке 0,3 кг ТМ Ядрена копоть  ПОКОМ</v>
          </cell>
          <cell r="D83">
            <v>1</v>
          </cell>
          <cell r="F83">
            <v>89</v>
          </cell>
        </row>
        <row r="84">
          <cell r="A84" t="str">
            <v xml:space="preserve"> 315  Колбаса вареная Молокуша ТМ Вязанка ВЕС, ПОКОМ</v>
          </cell>
          <cell r="D84">
            <v>11.2</v>
          </cell>
          <cell r="F84">
            <v>1432.8820000000001</v>
          </cell>
        </row>
        <row r="85">
          <cell r="A85" t="str">
            <v xml:space="preserve"> 316  Колбаса Нежная ТМ Зареченские ВЕС  ПОКОМ</v>
          </cell>
          <cell r="F85">
            <v>198.32</v>
          </cell>
        </row>
        <row r="86">
          <cell r="A86" t="str">
            <v xml:space="preserve"> 317 Колбаса Сервелат Рижский ТМ Зареченские, ВЕС  ПОКОМ</v>
          </cell>
          <cell r="F86">
            <v>18.776</v>
          </cell>
        </row>
        <row r="87">
          <cell r="A87" t="str">
            <v xml:space="preserve"> 318  Сосиски Датские ТМ Зареченские, ВЕС  ПОКОМ</v>
          </cell>
          <cell r="D87">
            <v>11.3</v>
          </cell>
          <cell r="F87">
            <v>3431.9929999999999</v>
          </cell>
        </row>
        <row r="88">
          <cell r="A88" t="str">
            <v xml:space="preserve"> 319  Колбаса вареная Филейская ТМ Вязанка ТС Классическая, 0,45 кг. ПОКОМ</v>
          </cell>
          <cell r="D88">
            <v>642</v>
          </cell>
          <cell r="F88">
            <v>5780</v>
          </cell>
        </row>
        <row r="89">
          <cell r="A89" t="str">
            <v xml:space="preserve"> 322  Колбаса вареная Молокуша 0,45кг ТМ Вязанка  ПОКОМ</v>
          </cell>
          <cell r="D89">
            <v>848</v>
          </cell>
          <cell r="F89">
            <v>5602</v>
          </cell>
        </row>
        <row r="90">
          <cell r="A90" t="str">
            <v xml:space="preserve"> 324  Ветчина Филейская ТМ Вязанка Столичная 0,45 кг ПОКОМ</v>
          </cell>
          <cell r="D90">
            <v>13</v>
          </cell>
          <cell r="F90">
            <v>936</v>
          </cell>
        </row>
        <row r="91">
          <cell r="A91" t="str">
            <v xml:space="preserve"> 325  Сосиски Сочинки по-баварски с сыром Стародворье, ВЕС ПОКОМ</v>
          </cell>
          <cell r="F91">
            <v>58.017000000000003</v>
          </cell>
        </row>
        <row r="92">
          <cell r="A92" t="str">
            <v xml:space="preserve"> 327  Сосиски Сочинки с сыром ТМ Стародворье, ВЕС ПОКОМ</v>
          </cell>
          <cell r="F92">
            <v>3.9009999999999998</v>
          </cell>
        </row>
        <row r="93">
          <cell r="A93" t="str">
            <v xml:space="preserve"> 328  Сардельки Сочинки Стародворье ТМ  0,4 кг ПОКОМ</v>
          </cell>
          <cell r="D93">
            <v>7</v>
          </cell>
          <cell r="F93">
            <v>362</v>
          </cell>
        </row>
        <row r="94">
          <cell r="A94" t="str">
            <v xml:space="preserve"> 329  Сардельки Сочинки с сыром Стародворье ТМ, 0,4 кг. ПОКОМ</v>
          </cell>
          <cell r="D94">
            <v>4</v>
          </cell>
          <cell r="F94">
            <v>512</v>
          </cell>
        </row>
        <row r="95">
          <cell r="A95" t="str">
            <v xml:space="preserve"> 330  Колбаса вареная Филейская ТМ Вязанка ТС Классическая ВЕС  ПОКОМ</v>
          </cell>
          <cell r="D95">
            <v>3.9359999999999999</v>
          </cell>
          <cell r="F95">
            <v>1264.605</v>
          </cell>
        </row>
        <row r="96">
          <cell r="A96" t="str">
            <v xml:space="preserve"> 331  Сосиски Сочинки по-баварски ВЕС ТМ Стародворье  Поком</v>
          </cell>
          <cell r="F96">
            <v>46.41</v>
          </cell>
        </row>
        <row r="97">
          <cell r="A97" t="str">
            <v xml:space="preserve"> 334  Паштет Любительский ТМ Стародворье ламистер 0,1 кг  ПОКОМ</v>
          </cell>
          <cell r="F97">
            <v>467</v>
          </cell>
        </row>
        <row r="98">
          <cell r="A98" t="str">
            <v xml:space="preserve"> 335  Колбаса Сливушка ТМ Вязанка. ВЕС.  ПОКОМ </v>
          </cell>
          <cell r="F98">
            <v>62.5</v>
          </cell>
        </row>
        <row r="99">
          <cell r="A99" t="str">
            <v xml:space="preserve"> 341 Сосиски Сочинки Сливочные ТМ Стародворье ВЕС ПОКОМ</v>
          </cell>
          <cell r="F99">
            <v>18.202999999999999</v>
          </cell>
        </row>
        <row r="100">
          <cell r="A100" t="str">
            <v xml:space="preserve"> 342 Сосиски Сочинки Молочные ТМ Стародворье 0,4 кг ПОКОМ</v>
          </cell>
          <cell r="D100">
            <v>133</v>
          </cell>
          <cell r="F100">
            <v>3736</v>
          </cell>
        </row>
        <row r="101">
          <cell r="A101" t="str">
            <v xml:space="preserve"> 343 Сосиски Сочинки Сливочные ТМ Стародворье  0,4 кг</v>
          </cell>
          <cell r="D101">
            <v>36</v>
          </cell>
          <cell r="F101">
            <v>2737</v>
          </cell>
        </row>
        <row r="102">
          <cell r="A102" t="str">
            <v xml:space="preserve"> 344  Колбаса Сочинка по-европейски с сочной грудинкой ТМ Стародворье, ВЕС ПОКОМ</v>
          </cell>
          <cell r="D102">
            <v>4.9029999999999996</v>
          </cell>
          <cell r="F102">
            <v>521.78099999999995</v>
          </cell>
        </row>
        <row r="103">
          <cell r="A103" t="str">
            <v xml:space="preserve"> 345  Колбаса Сочинка по-фински с сочным окроком ТМ Стародворье ВЕС ПОКОМ</v>
          </cell>
          <cell r="D103">
            <v>2.5</v>
          </cell>
          <cell r="F103">
            <v>534.40099999999995</v>
          </cell>
        </row>
        <row r="104">
          <cell r="A104" t="str">
            <v xml:space="preserve"> 346  Колбаса Сочинка зернистая с сочной грудинкой ТМ Стародворье.ВЕС ПОКОМ</v>
          </cell>
          <cell r="D104">
            <v>14.9</v>
          </cell>
          <cell r="F104">
            <v>929.22699999999998</v>
          </cell>
        </row>
        <row r="105">
          <cell r="A105" t="str">
            <v xml:space="preserve"> 347  Колбаса Сочинка рубленая с сочным окороком ТМ Стародворье ВЕС ПОКОМ</v>
          </cell>
          <cell r="D105">
            <v>6.5</v>
          </cell>
          <cell r="F105">
            <v>730.61400000000003</v>
          </cell>
        </row>
        <row r="106">
          <cell r="A106" t="str">
            <v xml:space="preserve"> 348  Колбаса Молочная оригинальная ТМ Особый рецепт. большой батон, ВЕС ПОКОМ</v>
          </cell>
          <cell r="D106">
            <v>10</v>
          </cell>
          <cell r="F106">
            <v>51.600999999999999</v>
          </cell>
        </row>
        <row r="107">
          <cell r="A107" t="str">
            <v xml:space="preserve"> 350  Сосиски Сочные без свинины ТМ Особый рецепт 0,4 кг. ПОКОМ</v>
          </cell>
          <cell r="F107">
            <v>139</v>
          </cell>
        </row>
        <row r="108">
          <cell r="A108" t="str">
            <v xml:space="preserve"> 351  Колбаса Стародворская без Шпика 0,4 кг. ТМ Стародворье  ПОКОМ</v>
          </cell>
          <cell r="F108">
            <v>5</v>
          </cell>
        </row>
        <row r="109">
          <cell r="A109" t="str">
            <v xml:space="preserve"> 353  Колбаса Салями запеченная ТМ Стародворье ТС Дугушка. 0,6 кг ПОКОМ</v>
          </cell>
          <cell r="F109">
            <v>89</v>
          </cell>
        </row>
        <row r="110">
          <cell r="A110" t="str">
            <v xml:space="preserve"> 354  Колбаса Рубленая запеченная ТМ Стародворье,ТС Дугушка  0,6 кг ПОКОМ</v>
          </cell>
          <cell r="F110">
            <v>36</v>
          </cell>
        </row>
        <row r="111">
          <cell r="A111" t="str">
            <v xml:space="preserve"> 355  Колбаса Сервелат запеченный ТМ Стародворье ТС Дугушка. 0,6 кг. ПОКОМ</v>
          </cell>
          <cell r="F111">
            <v>85</v>
          </cell>
        </row>
        <row r="112">
          <cell r="A112" t="str">
            <v xml:space="preserve"> 364  Сардельки Филейские Вязанка ВЕС NDX ТМ Вязанка  ПОКОМ</v>
          </cell>
          <cell r="F112">
            <v>527.74900000000002</v>
          </cell>
        </row>
        <row r="113">
          <cell r="A113" t="str">
            <v xml:space="preserve"> 366 Колбаса Филейбургская зернистая 0,03 кг с/к нарезка. ТМ Баварушка  ПОКОМ</v>
          </cell>
          <cell r="F113">
            <v>55</v>
          </cell>
        </row>
        <row r="114">
          <cell r="A114" t="str">
            <v xml:space="preserve"> 367 Колбаса Балыкбургская с мраморным балыком и кориандра. 0,03кг нарезка ТМ Баварушка  ПОКОМ</v>
          </cell>
          <cell r="F114">
            <v>7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7</v>
          </cell>
          <cell r="F115">
            <v>312</v>
          </cell>
        </row>
        <row r="116">
          <cell r="A116" t="str">
            <v xml:space="preserve"> 372  Ветчина Сочинка ТМ Стародворье. ВЕС ПОКОМ</v>
          </cell>
          <cell r="D116">
            <v>1.3</v>
          </cell>
          <cell r="F116">
            <v>77.450999999999993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1.3</v>
          </cell>
          <cell r="F117">
            <v>114.051</v>
          </cell>
        </row>
        <row r="118">
          <cell r="A118" t="str">
            <v xml:space="preserve"> 375  Ветчина Балыкбургская ТМ Баварушка. ВЕС ПОКОМ</v>
          </cell>
          <cell r="F118">
            <v>26.201000000000001</v>
          </cell>
        </row>
        <row r="119">
          <cell r="A119" t="str">
            <v xml:space="preserve"> 376  Колбаса Докторская Дугушка 0,6кг ГОСТ ТМ Стародворье  ПОКОМ </v>
          </cell>
          <cell r="F119">
            <v>165</v>
          </cell>
        </row>
        <row r="120">
          <cell r="A120" t="str">
            <v xml:space="preserve"> 377  Колбаса Молочная Дугушка 0,6кг ТМ Стародворье  ПОКОМ</v>
          </cell>
          <cell r="F120">
            <v>197</v>
          </cell>
        </row>
        <row r="121">
          <cell r="A121" t="str">
            <v xml:space="preserve"> 378  Колбаса Докторская Дугушка 0,6кг НЕГОСТ ТМ Стародворье  ПОКОМ </v>
          </cell>
          <cell r="F121">
            <v>28</v>
          </cell>
        </row>
        <row r="122">
          <cell r="A122" t="str">
            <v xml:space="preserve"> 380  Колбаса Филейбургская с филе сочного окорока 0,13кг с/в ТМ Баварушка  ПОКОМ</v>
          </cell>
          <cell r="D122">
            <v>1</v>
          </cell>
          <cell r="F122">
            <v>238</v>
          </cell>
        </row>
        <row r="123">
          <cell r="A123" t="str">
            <v xml:space="preserve"> 381 Колбаса Филейбургская с ароматными пряностями 0,03 кг с/в ТМ Баварушка  ПОКОМ</v>
          </cell>
          <cell r="F123">
            <v>45</v>
          </cell>
        </row>
        <row r="124">
          <cell r="A124" t="str">
            <v xml:space="preserve"> 385  Колбаски Филейбургские с филе сочного окорока, 0,28кг ТМ Баварушка  ПОКОМ</v>
          </cell>
          <cell r="D124">
            <v>9</v>
          </cell>
          <cell r="F124">
            <v>2857</v>
          </cell>
        </row>
        <row r="125">
          <cell r="A125" t="str">
            <v xml:space="preserve"> 387  Колбаса вареная Мусульманская Халяль ТМ Вязанка, 0,4 кг ПОКОМ</v>
          </cell>
          <cell r="D125">
            <v>2</v>
          </cell>
          <cell r="F125">
            <v>643</v>
          </cell>
        </row>
        <row r="126">
          <cell r="A126" t="str">
            <v xml:space="preserve"> 388  Сосиски Восточные Халяль ТМ Вязанка 0,33 кг АК. ПОКОМ</v>
          </cell>
          <cell r="D126">
            <v>5</v>
          </cell>
          <cell r="F126">
            <v>699</v>
          </cell>
        </row>
        <row r="127">
          <cell r="A127" t="str">
            <v xml:space="preserve"> ВЫВЕДЕНА!!!300  Колбаса Сервелат Мясорубский ТМ Стародворье, в/у 0,35кг  ПОКОМ</v>
          </cell>
          <cell r="F127">
            <v>1</v>
          </cell>
        </row>
        <row r="128">
          <cell r="A128" t="str">
            <v>1002 Ветчина По Швейцарскому рецепту 0,3 (Знаменский СГЦ)  МК</v>
          </cell>
          <cell r="D128">
            <v>89</v>
          </cell>
          <cell r="F128">
            <v>89</v>
          </cell>
        </row>
        <row r="129">
          <cell r="A129" t="str">
            <v>1003 Грудинка с/к (продукт из свинины мясной сырокопченый) (Знамениский СГЦ)  МК</v>
          </cell>
          <cell r="D129">
            <v>34</v>
          </cell>
          <cell r="F129">
            <v>34</v>
          </cell>
        </row>
        <row r="130">
          <cell r="A130" t="str">
            <v>1004 Рулька свиная бескостная в/к в/у (Знаменский СГЦ) МК</v>
          </cell>
          <cell r="D130">
            <v>21.8</v>
          </cell>
          <cell r="F130">
            <v>21.8</v>
          </cell>
        </row>
        <row r="131">
          <cell r="A131" t="str">
            <v>1008 Хлеб печеночный 0,3кг в/у ШТ (Знаменский СГЦ)  МК</v>
          </cell>
          <cell r="D131">
            <v>67</v>
          </cell>
          <cell r="F131">
            <v>67</v>
          </cell>
        </row>
        <row r="132">
          <cell r="A132" t="str">
            <v>1009 Мясо по домашнему в/у 0,35шт (Знаменский СГЦ)  МК</v>
          </cell>
          <cell r="D132">
            <v>54</v>
          </cell>
          <cell r="F132">
            <v>54</v>
          </cell>
        </row>
        <row r="133">
          <cell r="A133" t="str">
            <v>3215 ВЕТЧ.МЯСНАЯ Папа может п/о 0.4кг 8шт.    ОСТАНКИНО</v>
          </cell>
          <cell r="D133">
            <v>229</v>
          </cell>
          <cell r="F133">
            <v>229</v>
          </cell>
        </row>
        <row r="134">
          <cell r="A134" t="str">
            <v>3582 Ароматная с/к в/у_Ашан  ОСТАНКИНО</v>
          </cell>
          <cell r="D134">
            <v>0.5</v>
          </cell>
          <cell r="F134">
            <v>0.5</v>
          </cell>
        </row>
        <row r="135">
          <cell r="A135" t="str">
            <v>3678 СОЧНЫЕ сос п/о мгс 2*2     ОСТАНКИНО</v>
          </cell>
          <cell r="D135">
            <v>1805.8</v>
          </cell>
          <cell r="F135">
            <v>1805.8</v>
          </cell>
        </row>
        <row r="136">
          <cell r="A136" t="str">
            <v>3691 ПРЕСИЖН с/к дек.спец.мгс_А-Т  ОСТАНКИНО</v>
          </cell>
          <cell r="D136">
            <v>1</v>
          </cell>
          <cell r="F136">
            <v>1</v>
          </cell>
        </row>
        <row r="137">
          <cell r="A137" t="str">
            <v>3717 СОЧНЫЕ сос п/о мгс 1*6 ОСТАНКИНО</v>
          </cell>
          <cell r="D137">
            <v>1506</v>
          </cell>
          <cell r="F137">
            <v>1506</v>
          </cell>
        </row>
        <row r="138">
          <cell r="A138" t="str">
            <v>3822 СЕРВЕЛАТ КОНЬЯЧНЫЙ в/к в/у_Ашан  ОСТАНКИНО</v>
          </cell>
          <cell r="D138">
            <v>3</v>
          </cell>
          <cell r="F138">
            <v>3</v>
          </cell>
        </row>
        <row r="139">
          <cell r="A139" t="str">
            <v>3825 ВЕНСКАЯ САЛЯМИ п/к в/у_Ашан  ОСТАНКИНО</v>
          </cell>
          <cell r="D139">
            <v>4.4000000000000004</v>
          </cell>
          <cell r="F139">
            <v>4.4000000000000004</v>
          </cell>
        </row>
        <row r="140">
          <cell r="A140" t="str">
            <v>4063 МЯСНАЯ Папа может вар п/о_Л   ОСТАНКИНО</v>
          </cell>
          <cell r="D140">
            <v>1807.7</v>
          </cell>
          <cell r="F140">
            <v>1807.7</v>
          </cell>
        </row>
        <row r="141">
          <cell r="A141" t="str">
            <v>4070 ЕВРЕЙСКАЯ полусухая с/к в/у_Ашан  ОСТАНКИНО</v>
          </cell>
          <cell r="D141">
            <v>1</v>
          </cell>
          <cell r="F141">
            <v>1</v>
          </cell>
        </row>
        <row r="142">
          <cell r="A142" t="str">
            <v>4117 ЭКСТРА Папа может с/к в/у_Л   ОСТАНКИНО</v>
          </cell>
          <cell r="D142">
            <v>46.5</v>
          </cell>
          <cell r="F142">
            <v>46.5</v>
          </cell>
        </row>
        <row r="143">
          <cell r="A143" t="str">
            <v>4342 Салями Финская п/к в/у ОСТАНКИНО</v>
          </cell>
          <cell r="D143">
            <v>151.30000000000001</v>
          </cell>
          <cell r="F143">
            <v>151.30000000000001</v>
          </cell>
        </row>
        <row r="144">
          <cell r="A144" t="str">
            <v>4343 САЛЯМИ ФИНСКАЯ п/к в/у 0.620кг  ОСТАНКИНО</v>
          </cell>
          <cell r="D144">
            <v>7</v>
          </cell>
          <cell r="F144">
            <v>7</v>
          </cell>
        </row>
        <row r="145">
          <cell r="A145" t="str">
            <v>4574 Мясная со шпиком Папа может вар п/о ОСТАНКИНО</v>
          </cell>
          <cell r="D145">
            <v>130.35</v>
          </cell>
          <cell r="F145">
            <v>130.35</v>
          </cell>
        </row>
        <row r="146">
          <cell r="A146" t="str">
            <v>4611 ВЕТЧ.ЛЮБИТЕЛЬСКАЯ п/о 0.4кг ОСТАНКИНО</v>
          </cell>
          <cell r="D146">
            <v>46</v>
          </cell>
          <cell r="F146">
            <v>46</v>
          </cell>
        </row>
        <row r="147">
          <cell r="A147" t="str">
            <v>4614 ВЕТЧ.ЛЮБИТЕЛЬСКАЯ п/о _ ОСТАНКИНО</v>
          </cell>
          <cell r="D147">
            <v>223.7</v>
          </cell>
          <cell r="F147">
            <v>223.7</v>
          </cell>
        </row>
        <row r="148">
          <cell r="A148" t="str">
            <v>4813 ФИЛЕЙНАЯ Папа может вар п/о_Л   ОСТАНКИНО</v>
          </cell>
          <cell r="D148">
            <v>459.45</v>
          </cell>
          <cell r="F148">
            <v>459.45</v>
          </cell>
        </row>
        <row r="149">
          <cell r="A149" t="str">
            <v>4993 САЛЯМИ ИТАЛЬЯНСКАЯ с/к в/у 1/250*8_120c ОСТАНКИНО</v>
          </cell>
          <cell r="D149">
            <v>561</v>
          </cell>
          <cell r="F149">
            <v>561</v>
          </cell>
        </row>
        <row r="150">
          <cell r="A150" t="str">
            <v>5246 ДОКТОРСКАЯ ПРЕМИУМ вар б/о мгс_30с ОСТАНКИНО</v>
          </cell>
          <cell r="D150">
            <v>58</v>
          </cell>
          <cell r="F150">
            <v>58</v>
          </cell>
        </row>
        <row r="151">
          <cell r="A151" t="str">
            <v>5247 РУССКАЯ ПРЕМИУМ вар б/о мгс_30с ОСТАНКИНО</v>
          </cell>
          <cell r="D151">
            <v>91.5</v>
          </cell>
          <cell r="F151">
            <v>91.5</v>
          </cell>
        </row>
        <row r="152">
          <cell r="A152" t="str">
            <v>5336 ОСОБАЯ вар п/о  ОСТАНКИНО</v>
          </cell>
          <cell r="D152">
            <v>199.5</v>
          </cell>
          <cell r="F152">
            <v>199.5</v>
          </cell>
        </row>
        <row r="153">
          <cell r="A153" t="str">
            <v>5337 ОСОБАЯ СО ШПИКОМ вар п/о  ОСТАНКИНО</v>
          </cell>
          <cell r="D153">
            <v>83.9</v>
          </cell>
          <cell r="F153">
            <v>83.9</v>
          </cell>
        </row>
        <row r="154">
          <cell r="A154" t="str">
            <v>5341 СЕРВЕЛАТ ОХОТНИЧИЙ в/к в/у  ОСТАНКИНО</v>
          </cell>
          <cell r="D154">
            <v>372.1</v>
          </cell>
          <cell r="F154">
            <v>372.1</v>
          </cell>
        </row>
        <row r="155">
          <cell r="A155" t="str">
            <v>5483 ЭКСТРА Папа может с/к в/у 1/250 8шт.   ОСТАНКИНО</v>
          </cell>
          <cell r="D155">
            <v>834</v>
          </cell>
          <cell r="F155">
            <v>834</v>
          </cell>
        </row>
        <row r="156">
          <cell r="A156" t="str">
            <v>5487 ДОКТОРСКАЯ ГОСТ вар в/у 0.35кг 6шт.  ОСТАНКИНО</v>
          </cell>
          <cell r="D156">
            <v>3</v>
          </cell>
          <cell r="F156">
            <v>3</v>
          </cell>
        </row>
        <row r="157">
          <cell r="A157" t="str">
            <v>5488 РУССКАЯ ГОСТ вар в/у 0.35кг 6шт.  ОСТАНКИНО</v>
          </cell>
          <cell r="D157">
            <v>2</v>
          </cell>
          <cell r="F157">
            <v>2</v>
          </cell>
        </row>
        <row r="158">
          <cell r="A158" t="str">
            <v>5532 СОЧНЫЕ сос п/о мгс 0.45кг 10шт_45с   ОСТАНКИНО</v>
          </cell>
          <cell r="D158">
            <v>34</v>
          </cell>
          <cell r="F158">
            <v>34</v>
          </cell>
        </row>
        <row r="159">
          <cell r="A159" t="str">
            <v>5544 Сервелат Финский в/к в/у_45с НОВАЯ ОСТАНКИНО</v>
          </cell>
          <cell r="D159">
            <v>857.9</v>
          </cell>
          <cell r="F159">
            <v>857.9</v>
          </cell>
        </row>
        <row r="160">
          <cell r="A160" t="str">
            <v>5679 САЛЯМИ ИТАЛЬЯНСКАЯ с/к в/у 1/150_60с ОСТАНКИНО</v>
          </cell>
          <cell r="D160">
            <v>11</v>
          </cell>
          <cell r="F160">
            <v>11</v>
          </cell>
        </row>
        <row r="161">
          <cell r="A161" t="str">
            <v>5682 САЛЯМИ МЕЛКОЗЕРНЕНАЯ с/к в/у 1/120_60с   ОСТАНКИНО</v>
          </cell>
          <cell r="D161">
            <v>1740</v>
          </cell>
          <cell r="F161">
            <v>1740</v>
          </cell>
        </row>
        <row r="162">
          <cell r="A162" t="str">
            <v>5706 АРОМАТНАЯ Папа может с/к в/у 1/250 8шт.  ОСТАНКИНО</v>
          </cell>
          <cell r="D162">
            <v>803</v>
          </cell>
          <cell r="F162">
            <v>803</v>
          </cell>
        </row>
        <row r="163">
          <cell r="A163" t="str">
            <v>5708 ПОСОЛЬСКАЯ Папа может с/к в/у ОСТАНКИНО</v>
          </cell>
          <cell r="D163">
            <v>91.5</v>
          </cell>
          <cell r="F163">
            <v>91.5</v>
          </cell>
        </row>
        <row r="164">
          <cell r="A164" t="str">
            <v>5818 МЯСНЫЕ Папа может сос п/о мгс 1*3_45с   ОСТАНКИНО</v>
          </cell>
          <cell r="D164">
            <v>228.2</v>
          </cell>
          <cell r="F164">
            <v>228.2</v>
          </cell>
        </row>
        <row r="165">
          <cell r="A165" t="str">
            <v>5820 СЛИВОЧНЫЕ Папа может сос п/о мгс 2*2_45с   ОСТАНКИНО</v>
          </cell>
          <cell r="D165">
            <v>117</v>
          </cell>
          <cell r="F165">
            <v>117</v>
          </cell>
        </row>
        <row r="166">
          <cell r="A166" t="str">
            <v>5851 ЭКСТРА Папа может вар п/о   ОСТАНКИНО</v>
          </cell>
          <cell r="D166">
            <v>549.9</v>
          </cell>
          <cell r="F166">
            <v>549.9</v>
          </cell>
        </row>
        <row r="167">
          <cell r="A167" t="str">
            <v>5889 ОСОБАЯ Коровино вар п/о 0.4кг 8шт.  ОСТАНКИНО</v>
          </cell>
          <cell r="D167">
            <v>1</v>
          </cell>
          <cell r="F167">
            <v>1</v>
          </cell>
        </row>
        <row r="168">
          <cell r="A168" t="str">
            <v>5931 ОХОТНИЧЬЯ Папа может с/к в/у 1/220 8шт.   ОСТАНКИНО</v>
          </cell>
          <cell r="D168">
            <v>628</v>
          </cell>
          <cell r="F168">
            <v>628</v>
          </cell>
        </row>
        <row r="169">
          <cell r="A169" t="str">
            <v>5981 МОЛОЧНЫЕ ТРАДИЦ. сос п/о мгс 1*6_45с   ОСТАНКИНО</v>
          </cell>
          <cell r="D169">
            <v>181</v>
          </cell>
          <cell r="F169">
            <v>181</v>
          </cell>
        </row>
        <row r="170">
          <cell r="A170" t="str">
            <v>5992 ВРЕМЯ ОКРОШКИ Папа может вар п/о 0.4кг   ОСТАНКИНО</v>
          </cell>
          <cell r="D170">
            <v>2</v>
          </cell>
          <cell r="F170">
            <v>2</v>
          </cell>
        </row>
        <row r="171">
          <cell r="A171" t="str">
            <v>5997 ОСОБАЯ Коровино вар п/о  ОСТАНКИНО</v>
          </cell>
          <cell r="D171">
            <v>58.3</v>
          </cell>
          <cell r="F171">
            <v>58.3</v>
          </cell>
        </row>
        <row r="172">
          <cell r="A172" t="str">
            <v>6004 РАГУ СВИНОЕ 1кг 8шт.зам_120с ОСТАНКИНО</v>
          </cell>
          <cell r="D172">
            <v>3</v>
          </cell>
          <cell r="F172">
            <v>3</v>
          </cell>
        </row>
        <row r="173">
          <cell r="A173" t="str">
            <v>6041 МОЛОЧНЫЕ К ЗАВТРАКУ сос п/о мгс 1*3  ОСТАНКИНО</v>
          </cell>
          <cell r="D173">
            <v>71</v>
          </cell>
          <cell r="F173">
            <v>71</v>
          </cell>
        </row>
        <row r="174">
          <cell r="A174" t="str">
            <v>6042 МОЛОЧНЫЕ К ЗАВТРАКУ сос п/о в/у 0.4кг   ОСТАНКИНО</v>
          </cell>
          <cell r="D174">
            <v>1089</v>
          </cell>
          <cell r="F174">
            <v>1089</v>
          </cell>
        </row>
        <row r="175">
          <cell r="A175" t="str">
            <v>6062 МОЛОЧНЫЕ К ЗАВТРАКУ сос п/о мгс 2*2   ОСТАНКИНО</v>
          </cell>
          <cell r="D175">
            <v>250.5</v>
          </cell>
          <cell r="F175">
            <v>250.5</v>
          </cell>
        </row>
        <row r="176">
          <cell r="A176" t="str">
            <v>6123 МОЛОЧНЫЕ КЛАССИЧЕСКИЕ ПМ сос п/о мгс 2*4   ОСТАНКИНО</v>
          </cell>
          <cell r="D176">
            <v>678.2</v>
          </cell>
          <cell r="F176">
            <v>678.2</v>
          </cell>
        </row>
        <row r="177">
          <cell r="A177" t="str">
            <v>6217 ШПИКАЧКИ ДОМАШНИЕ СН п/о мгс 0.4кг 8шт.  ОСТАНКИНО</v>
          </cell>
          <cell r="D177">
            <v>225</v>
          </cell>
          <cell r="F177">
            <v>225</v>
          </cell>
        </row>
        <row r="178">
          <cell r="A178" t="str">
            <v>6227 МОЛОЧНЫЕ ТРАДИЦ. сос п/о мгс 0.6кг LTF  ОСТАНКИНО</v>
          </cell>
          <cell r="D178">
            <v>256</v>
          </cell>
          <cell r="F178">
            <v>260</v>
          </cell>
        </row>
        <row r="179">
          <cell r="A179" t="str">
            <v>6241 ХОТ-ДОГ Папа может сос п/о мгс 0.38кг  ОСТАНКИНО</v>
          </cell>
          <cell r="D179">
            <v>205</v>
          </cell>
          <cell r="F179">
            <v>205</v>
          </cell>
        </row>
        <row r="180">
          <cell r="A180" t="str">
            <v>6247 ДОМАШНЯЯ Папа может вар п/о 0,4кг 8шт.  ОСТАНКИНО</v>
          </cell>
          <cell r="D180">
            <v>238</v>
          </cell>
          <cell r="F180">
            <v>238</v>
          </cell>
        </row>
        <row r="181">
          <cell r="A181" t="str">
            <v>6268 ГОВЯЖЬЯ Папа может вар п/о 0,4кг 8 шт.  ОСТАНКИНО</v>
          </cell>
          <cell r="D181">
            <v>549</v>
          </cell>
          <cell r="F181">
            <v>549</v>
          </cell>
        </row>
        <row r="182">
          <cell r="A182" t="str">
            <v>6279 КОРЕЙКА ПО-ОСТ.к/в в/с с/н в/у 1/150_45с  ОСТАНКИНО</v>
          </cell>
          <cell r="D182">
            <v>114</v>
          </cell>
          <cell r="F182">
            <v>114</v>
          </cell>
        </row>
        <row r="183">
          <cell r="A183" t="str">
            <v>6281 СВИНИНА ДЕЛИКАТ. к/в мл/к в/у 0.3кг 45с  ОСТАНКИНО</v>
          </cell>
          <cell r="D183">
            <v>508</v>
          </cell>
          <cell r="F183">
            <v>508</v>
          </cell>
        </row>
        <row r="184">
          <cell r="A184" t="str">
            <v>6297 ФИЛЕЙНЫЕ сос ц/о в/у 1/270 12шт_45с  ОСТАНКИНО</v>
          </cell>
          <cell r="D184">
            <v>2288</v>
          </cell>
          <cell r="F184">
            <v>2288</v>
          </cell>
        </row>
        <row r="185">
          <cell r="A185" t="str">
            <v>6325 ДОКТОРСКАЯ ПРЕМИУМ вар п/о 0.4кг 8шт.  ОСТАНКИНО</v>
          </cell>
          <cell r="D185">
            <v>602</v>
          </cell>
          <cell r="F185">
            <v>602</v>
          </cell>
        </row>
        <row r="186">
          <cell r="A186" t="str">
            <v>6333 МЯСНАЯ Папа может вар п/о 0.4кг 8шт.  ОСТАНКИНО</v>
          </cell>
          <cell r="D186">
            <v>5772</v>
          </cell>
          <cell r="F186">
            <v>5780</v>
          </cell>
        </row>
        <row r="187">
          <cell r="A187" t="str">
            <v>6345 ФИЛЕЙНАЯ Папа может вар п/о 0.5кг 8шт.  ОСТАНКИНО</v>
          </cell>
          <cell r="D187">
            <v>1</v>
          </cell>
          <cell r="F187">
            <v>1</v>
          </cell>
        </row>
        <row r="188">
          <cell r="A188" t="str">
            <v>6353 ЭКСТРА Папа может вар п/о 0.4кг 8шт.  ОСТАНКИНО</v>
          </cell>
          <cell r="D188">
            <v>1842</v>
          </cell>
          <cell r="F188">
            <v>1842</v>
          </cell>
        </row>
        <row r="189">
          <cell r="A189" t="str">
            <v>6392 ФИЛЕЙНАЯ Папа может вар п/о 0.4кг. ОСТАНКИНО</v>
          </cell>
          <cell r="D189">
            <v>4460</v>
          </cell>
          <cell r="F189">
            <v>4460</v>
          </cell>
        </row>
        <row r="190">
          <cell r="A190" t="str">
            <v>6397 БОЯNСКАЯ Папа может п/к в/у 0.28кг 8шт.  ОСТАНКИНО</v>
          </cell>
          <cell r="D190">
            <v>16</v>
          </cell>
          <cell r="F190">
            <v>16</v>
          </cell>
        </row>
        <row r="191">
          <cell r="A191" t="str">
            <v>6415 БАЛЫКОВАЯ Коровино п/к в/у 0.84кг 6шт.  ОСТАНКИНО</v>
          </cell>
          <cell r="D191">
            <v>382</v>
          </cell>
          <cell r="F191">
            <v>382</v>
          </cell>
        </row>
        <row r="192">
          <cell r="A192" t="str">
            <v>6427 КЛАССИЧЕСКАЯ ПМ вар п/о 0.35кг 8шт. ОСТАНКИНО</v>
          </cell>
          <cell r="D192">
            <v>933</v>
          </cell>
          <cell r="F192">
            <v>933</v>
          </cell>
        </row>
        <row r="193">
          <cell r="A193" t="str">
            <v>6438 БОГАТЫРСКИЕ Папа Может сос п/о в/у 0,3кг  ОСТАНКИНО</v>
          </cell>
          <cell r="D193">
            <v>594</v>
          </cell>
          <cell r="F193">
            <v>594</v>
          </cell>
        </row>
        <row r="194">
          <cell r="A194" t="str">
            <v>6439 ХОТ-ДОГ Папа может сос п/о мгс 0.38кг  ОСТАНКИНО</v>
          </cell>
          <cell r="D194">
            <v>2</v>
          </cell>
          <cell r="F194">
            <v>2</v>
          </cell>
        </row>
        <row r="195">
          <cell r="A195" t="str">
            <v>6448 СВИНИНА МАДЕРА с/к с/н в/у 1/100 10шт.   ОСТАНКИНО</v>
          </cell>
          <cell r="D195">
            <v>179</v>
          </cell>
          <cell r="F195">
            <v>179</v>
          </cell>
        </row>
        <row r="196">
          <cell r="A196" t="str">
            <v>6450 БЕКОН с/к с/н в/у 1/100 10шт.  ОСТАНКИНО</v>
          </cell>
          <cell r="D196">
            <v>355</v>
          </cell>
          <cell r="F196">
            <v>355</v>
          </cell>
        </row>
        <row r="197">
          <cell r="A197" t="str">
            <v>6453 ЭКСТРА Папа может с/к с/н в/у 1/100 14шт.   ОСТАНКИНО</v>
          </cell>
          <cell r="D197">
            <v>1118</v>
          </cell>
          <cell r="F197">
            <v>1118</v>
          </cell>
        </row>
        <row r="198">
          <cell r="A198" t="str">
            <v>6454 АРОМАТНАЯ с/к с/н в/у 1/100 14шт.  ОСТАНКИНО</v>
          </cell>
          <cell r="D198">
            <v>804</v>
          </cell>
          <cell r="F198">
            <v>804</v>
          </cell>
        </row>
        <row r="199">
          <cell r="A199" t="str">
            <v>6461 СОЧНЫЙ ГРИЛЬ ПМ сос п/о мгс 1*6  ОСТАНКИНО</v>
          </cell>
          <cell r="D199">
            <v>125</v>
          </cell>
          <cell r="F199">
            <v>125</v>
          </cell>
        </row>
        <row r="200">
          <cell r="A200" t="str">
            <v>6475 С СЫРОМ Папа может сос ц/о мгс 0.4кг6шт  ОСТАНКИНО</v>
          </cell>
          <cell r="D200">
            <v>333</v>
          </cell>
          <cell r="F200">
            <v>333</v>
          </cell>
        </row>
        <row r="201">
          <cell r="A201" t="str">
            <v>6517 БОГАТЫРСКИЕ Папа Может сос п/о 1*6  ОСТАНКИНО</v>
          </cell>
          <cell r="D201">
            <v>4</v>
          </cell>
          <cell r="F201">
            <v>4</v>
          </cell>
        </row>
        <row r="202">
          <cell r="A202" t="str">
            <v>6527 ШПИКАЧКИ СОЧНЫЕ ПМ сар б/о мгс 1*3 45с ОСТАНКИНО</v>
          </cell>
          <cell r="D202">
            <v>504</v>
          </cell>
          <cell r="F202">
            <v>504</v>
          </cell>
        </row>
        <row r="203">
          <cell r="A203" t="str">
            <v>6534 СЕРВЕЛАТ ФИНСКИЙ СН в/к п/о 0.35кг 8шт  ОСТАНКИНО</v>
          </cell>
          <cell r="D203">
            <v>139</v>
          </cell>
          <cell r="F203">
            <v>139</v>
          </cell>
        </row>
        <row r="204">
          <cell r="A204" t="str">
            <v>6535 СЕРВЕЛАТ ОРЕХОВЫЙ СН в/к п/о 0,35кг 8шт.  ОСТАНКИНО</v>
          </cell>
          <cell r="D204">
            <v>134</v>
          </cell>
          <cell r="F204">
            <v>134</v>
          </cell>
        </row>
        <row r="205">
          <cell r="A205" t="str">
            <v>6562 СЕРВЕЛАТ КАРЕЛЬСКИЙ СН в/к в/у 0,28кг  ОСТАНКИНО</v>
          </cell>
          <cell r="D205">
            <v>728</v>
          </cell>
          <cell r="F205">
            <v>728</v>
          </cell>
        </row>
        <row r="206">
          <cell r="A206" t="str">
            <v>6563 СЛИВОЧНЫЕ СН сос п/о мгс 1*6  ОСТАНКИНО</v>
          </cell>
          <cell r="D206">
            <v>86</v>
          </cell>
          <cell r="F206">
            <v>86</v>
          </cell>
        </row>
        <row r="207">
          <cell r="A207" t="str">
            <v>6564 СЕРВЕЛАТ ОРЕХОВЫЙ ПМ в/к в/у 0.31кг 8шт.  ОСТАНКИНО</v>
          </cell>
          <cell r="D207">
            <v>89</v>
          </cell>
          <cell r="F207">
            <v>89</v>
          </cell>
        </row>
        <row r="208">
          <cell r="A208" t="str">
            <v>6565 СЕРВЕЛАТ С АРОМ.ТРАВАМИ в/к в/у 0,31кг  ОСТАНКИНО</v>
          </cell>
          <cell r="D208">
            <v>65</v>
          </cell>
          <cell r="F208">
            <v>65</v>
          </cell>
        </row>
        <row r="209">
          <cell r="A209" t="str">
            <v>6566 СЕРВЕЛАТ С БЕЛ.ГРИБАМИ в/к в/у 0,31кг  ОСТАНКИНО</v>
          </cell>
          <cell r="D209">
            <v>66</v>
          </cell>
          <cell r="F209">
            <v>66</v>
          </cell>
        </row>
        <row r="210">
          <cell r="A210" t="str">
            <v>6589 МОЛОЧНЫЕ ГОСТ СН сос п/о мгс 0.41кг 10шт  ОСТАНКИНО</v>
          </cell>
          <cell r="D210">
            <v>140</v>
          </cell>
          <cell r="F210">
            <v>140</v>
          </cell>
        </row>
        <row r="211">
          <cell r="A211" t="str">
            <v>6590 СЛИВОЧНЫЕ СН сос п/о мгс 0.41кг 10шт.  ОСТАНКИНО</v>
          </cell>
          <cell r="D211">
            <v>463</v>
          </cell>
          <cell r="F211">
            <v>463</v>
          </cell>
        </row>
        <row r="212">
          <cell r="A212" t="str">
            <v>6592 ДОКТОРСКАЯ СН вар п/о  ОСТАНКИНО</v>
          </cell>
          <cell r="D212">
            <v>59.6</v>
          </cell>
          <cell r="F212">
            <v>59.6</v>
          </cell>
        </row>
        <row r="213">
          <cell r="A213" t="str">
            <v>6593 ДОКТОРСКАЯ СН вар п/о 0.45кг 8шт.  ОСТАНКИНО</v>
          </cell>
          <cell r="D213">
            <v>227</v>
          </cell>
          <cell r="F213">
            <v>227</v>
          </cell>
        </row>
        <row r="214">
          <cell r="A214" t="str">
            <v>6594 МОЛОЧНАЯ СН вар п/о  ОСТАНКИНО</v>
          </cell>
          <cell r="D214">
            <v>78.400000000000006</v>
          </cell>
          <cell r="F214">
            <v>78.400000000000006</v>
          </cell>
        </row>
        <row r="215">
          <cell r="A215" t="str">
            <v>6595 МОЛОЧНАЯ СН вар п/о 0.45кг 8шт.  ОСТАНКИНО</v>
          </cell>
          <cell r="D215">
            <v>312</v>
          </cell>
          <cell r="F215">
            <v>312</v>
          </cell>
        </row>
        <row r="216">
          <cell r="A216" t="str">
            <v>6597 РУССКАЯ СН вар п/о 0.45кг 8шт.  ОСТАНКИНО</v>
          </cell>
          <cell r="D216">
            <v>15</v>
          </cell>
          <cell r="F216">
            <v>15</v>
          </cell>
        </row>
        <row r="217">
          <cell r="A217" t="str">
            <v>6601 ГОВЯЖЬИ СН сос п/о мгс 1*6  ОСТАНКИНО</v>
          </cell>
          <cell r="D217">
            <v>169</v>
          </cell>
          <cell r="F217">
            <v>169</v>
          </cell>
        </row>
        <row r="218">
          <cell r="A218" t="str">
            <v>6606 СЫТНЫЕ Папа может сар б/о мгс 1*3 45с  ОСТАНКИНО</v>
          </cell>
          <cell r="D218">
            <v>164</v>
          </cell>
          <cell r="F218">
            <v>164</v>
          </cell>
        </row>
        <row r="219">
          <cell r="A219" t="str">
            <v>6636 БАЛЫКОВАЯ СН в/к п/о 0,35кг 8шт  ОСТАНКИНО</v>
          </cell>
          <cell r="D219">
            <v>53</v>
          </cell>
          <cell r="F219">
            <v>53</v>
          </cell>
        </row>
        <row r="220">
          <cell r="A220" t="str">
            <v>6641 СЛИВОЧНЫЕ ПМ сос п/о мгс 0,41кг 10шт.  ОСТАНКИНО</v>
          </cell>
          <cell r="D220">
            <v>2086</v>
          </cell>
          <cell r="F220">
            <v>2086</v>
          </cell>
        </row>
        <row r="221">
          <cell r="A221" t="str">
            <v>6642 СОЧНЫЙ ГРИЛЬ ПМ сос п/о мгс 0,41кг 8шт.  ОСТАНКИНО</v>
          </cell>
          <cell r="D221">
            <v>2071</v>
          </cell>
          <cell r="F221">
            <v>2071</v>
          </cell>
        </row>
        <row r="222">
          <cell r="A222" t="str">
            <v>6644 СОЧНЫЕ ПМ сос п/о мгс 0,41кг 10шт.  ОСТАНКИНО</v>
          </cell>
          <cell r="D222">
            <v>5726</v>
          </cell>
          <cell r="F222">
            <v>5726</v>
          </cell>
        </row>
        <row r="223">
          <cell r="A223" t="str">
            <v>6645 ВЕТЧ.КЛАССИЧЕСКАЯ СН п/о 0.8кг 4шт.  ОСТАНКИНО</v>
          </cell>
          <cell r="D223">
            <v>71</v>
          </cell>
          <cell r="F223">
            <v>71</v>
          </cell>
        </row>
        <row r="224">
          <cell r="A224" t="str">
            <v>6648 СОЧНЫЕ Папа может сар п/о мгс 1*3  ОСТАНКИНО</v>
          </cell>
          <cell r="D224">
            <v>48</v>
          </cell>
          <cell r="F224">
            <v>48</v>
          </cell>
        </row>
        <row r="225">
          <cell r="A225" t="str">
            <v>6650 СОЧНЫЕ С СЫРОМ ПМ сар п/о мгс 1*3  ОСТАНКИНО</v>
          </cell>
          <cell r="D225">
            <v>33</v>
          </cell>
          <cell r="F225">
            <v>33</v>
          </cell>
        </row>
        <row r="226">
          <cell r="A226" t="str">
            <v>6658 АРОМАТНАЯ С ЧЕСНОЧКОМ СН в/к мтс 0.330кг  ОСТАНКИНО</v>
          </cell>
          <cell r="D226">
            <v>28</v>
          </cell>
          <cell r="F226">
            <v>28</v>
          </cell>
        </row>
        <row r="227">
          <cell r="A227" t="str">
            <v>6666 БОЯНСКАЯ Папа может п/к в/у 0,28кг 8 шт. ОСТАНКИНО</v>
          </cell>
          <cell r="D227">
            <v>1397</v>
          </cell>
          <cell r="F227">
            <v>1397</v>
          </cell>
        </row>
        <row r="228">
          <cell r="A228" t="str">
            <v>6669 ВЕНСКАЯ САЛЯМИ п/к в/у 0.28кг 8шт  ОСТАНКИНО</v>
          </cell>
          <cell r="D228">
            <v>803</v>
          </cell>
          <cell r="F228">
            <v>803</v>
          </cell>
        </row>
        <row r="229">
          <cell r="A229" t="str">
            <v>6672 ВЕНСКАЯ САЛЯМИ п/к в/у 0.42кг 8шт.  ОСТАНКИНО</v>
          </cell>
          <cell r="D229">
            <v>2</v>
          </cell>
          <cell r="F229">
            <v>2</v>
          </cell>
        </row>
        <row r="230">
          <cell r="A230" t="str">
            <v>6682 СЕРВЕЛАТ ЗЕРНИСТЫЙ в/к в/у 0.42кг 8шт.  ОСТАНКИНО</v>
          </cell>
          <cell r="D230">
            <v>3</v>
          </cell>
          <cell r="F230">
            <v>3</v>
          </cell>
        </row>
        <row r="231">
          <cell r="A231" t="str">
            <v>6683 СЕРВЕЛАТ ЗЕРНИСТЫЙ ПМ в/к в/у 0,35кг  ОСТАНКИНО</v>
          </cell>
          <cell r="D231">
            <v>2740</v>
          </cell>
          <cell r="F231">
            <v>2740</v>
          </cell>
        </row>
        <row r="232">
          <cell r="A232" t="str">
            <v>6684 СЕРВЕЛАТ КАРЕЛЬСКИЙ ПМ в/к в/у 0.28кг  ОСТАНКИНО</v>
          </cell>
          <cell r="D232">
            <v>2648</v>
          </cell>
          <cell r="F232">
            <v>2648</v>
          </cell>
        </row>
        <row r="233">
          <cell r="A233" t="str">
            <v>6689 СЕРВЕЛАТ ОХОТНИЧИЙ ПМ в/к в/у 0,35кг 8шт  ОСТАНКИНО</v>
          </cell>
          <cell r="D233">
            <v>4800</v>
          </cell>
          <cell r="F233">
            <v>4800</v>
          </cell>
        </row>
        <row r="234">
          <cell r="A234" t="str">
            <v>6692 СЕРВЕЛАТ ПРИМА в/к в/у 0.28кг 8шт.  ОСТАНКИНО</v>
          </cell>
          <cell r="D234">
            <v>746</v>
          </cell>
          <cell r="F234">
            <v>746</v>
          </cell>
        </row>
        <row r="235">
          <cell r="A235" t="str">
            <v>6693 СЕРВЕЛАТ РОССИЙСКИЙ в/к в/у 0.42кг 8шт.  ОСТАНКИНО</v>
          </cell>
          <cell r="D235">
            <v>12</v>
          </cell>
          <cell r="F235">
            <v>12</v>
          </cell>
        </row>
        <row r="236">
          <cell r="A236" t="str">
            <v>6697 СЕРВЕЛАТ ФИНСКИЙ ПМ в/к в/у 0,35кг 8шт.  ОСТАНКИНО</v>
          </cell>
          <cell r="D236">
            <v>5716</v>
          </cell>
          <cell r="F236">
            <v>5716</v>
          </cell>
        </row>
        <row r="237">
          <cell r="A237" t="str">
            <v>7001 Грудинка Особая Мясной Посол (Панский дворик МХ)  МК</v>
          </cell>
          <cell r="D237">
            <v>2</v>
          </cell>
          <cell r="F237">
            <v>2</v>
          </cell>
        </row>
        <row r="238">
          <cell r="A238" t="str">
            <v>7004 Окорок Губернский в/к Мясной Посол (Панский дворик)  МК</v>
          </cell>
          <cell r="D238">
            <v>13</v>
          </cell>
          <cell r="F238">
            <v>13</v>
          </cell>
        </row>
        <row r="239">
          <cell r="A239" t="str">
            <v>Ассорти "Сырная тарелка" сыр плавл. круг 130 г., 50%ж, ТМ Сыробогатов,  Линия</v>
          </cell>
          <cell r="F239">
            <v>156</v>
          </cell>
        </row>
        <row r="240">
          <cell r="A240" t="str">
            <v>Ассорти (слив, грибы, ветчина) сыр плавленый 50%ж, ТМ Сыробогатов,круг,130 г. (180 суток)  Линия</v>
          </cell>
          <cell r="F240">
            <v>156</v>
          </cell>
        </row>
        <row r="241">
          <cell r="A241" t="str">
            <v>Ассорти (Сливочный,с грибами,с ветчиной) 130г, (круг), плав. продукт с сыром СВЕЖАЯ МАРКА Линия</v>
          </cell>
          <cell r="F241">
            <v>156</v>
          </cell>
        </row>
        <row r="242">
          <cell r="A242" t="str">
            <v>Балык говяжий с/к "Эликатессе" 0,10 кг.шт. нарезка (лоток с ср.защ.атм.)  СПК</v>
          </cell>
          <cell r="D242">
            <v>194</v>
          </cell>
          <cell r="F242">
            <v>194</v>
          </cell>
        </row>
        <row r="243">
          <cell r="A243" t="str">
            <v>БАЛЫК С/К ЧЕРНЫЙ КАБАН НАРЕЗ 95ГР МГА МЯСН ПРОД КАТ. А  Клин</v>
          </cell>
          <cell r="D243">
            <v>47</v>
          </cell>
          <cell r="F243">
            <v>47</v>
          </cell>
        </row>
        <row r="244">
          <cell r="A244" t="str">
            <v>Балык свиной с/к "Эликатессе" 0,10 кг.шт. нарезка (лоток с ср.защ.атм.)  СПК</v>
          </cell>
          <cell r="D244">
            <v>251</v>
          </cell>
          <cell r="F244">
            <v>251</v>
          </cell>
        </row>
        <row r="245">
          <cell r="A245" t="str">
            <v>Бекон Черный Кабан сырокопченый 95 г  Клин</v>
          </cell>
          <cell r="D245">
            <v>20</v>
          </cell>
          <cell r="F245">
            <v>20</v>
          </cell>
        </row>
        <row r="246">
          <cell r="A246" t="str">
            <v>БОНУС МОЛОЧНЫЕ ТРАДИЦ. сос п/о мгс 0.6кг_UZ (6083)</v>
          </cell>
          <cell r="D246">
            <v>283</v>
          </cell>
          <cell r="F246">
            <v>283</v>
          </cell>
        </row>
        <row r="247">
          <cell r="A247" t="str">
            <v>БОНУС МОЛОЧНЫЕ ТРАДИЦ. сос п/о мгс 1*6_UZ (6082)</v>
          </cell>
          <cell r="D247">
            <v>49</v>
          </cell>
          <cell r="F247">
            <v>49</v>
          </cell>
        </row>
        <row r="248">
          <cell r="A248" t="str">
            <v>БОНУС СОЧНЫЕ сос п/о мгс 0.41кг_UZ (6087)  ОСТАНКИНО</v>
          </cell>
          <cell r="D248">
            <v>286</v>
          </cell>
          <cell r="F248">
            <v>286</v>
          </cell>
        </row>
        <row r="249">
          <cell r="A249" t="str">
            <v>БОНУС СОЧНЫЕ сос п/о мгс 1*6_UZ (6088)  ОСТАНКИНО</v>
          </cell>
          <cell r="D249">
            <v>98</v>
          </cell>
          <cell r="F249">
            <v>98</v>
          </cell>
        </row>
        <row r="250">
          <cell r="A250" t="str">
            <v>БОНУС_273  Сосиски Сочинки с сочной грудинкой, МГС 0.4кг,   ПОКОМ</v>
          </cell>
          <cell r="F250">
            <v>1275</v>
          </cell>
        </row>
        <row r="251">
          <cell r="A251" t="str">
            <v>БОНУС_283  Сосиски Сочинки, ВЕС, ТМ Стародворье ПОКОМ</v>
          </cell>
          <cell r="F251">
            <v>496.17599999999999</v>
          </cell>
        </row>
        <row r="252">
          <cell r="A252" t="str">
            <v>БОНУС_305  Колбаса Сервелат Мясорубский с мелкорубленным окороком в/у  ТМ Стародворье ВЕС   ПОКОМ</v>
          </cell>
          <cell r="F252">
            <v>251.66399999999999</v>
          </cell>
        </row>
        <row r="253">
          <cell r="A253" t="str">
            <v>БОНУС_307 Колбаса Сервелат Мясорубский с мелкорубленным окороком 0,35 кг срез ТМ Стародворье   Поком</v>
          </cell>
          <cell r="F253">
            <v>297</v>
          </cell>
        </row>
        <row r="254">
          <cell r="A254" t="str">
            <v>БОНУС_Готовые чебупели сочные с мясом ТМ Горячая штучка  0,3кг зам    ПОКОМ</v>
          </cell>
          <cell r="F254">
            <v>398</v>
          </cell>
        </row>
        <row r="255">
          <cell r="A255" t="str">
            <v>БОНУС_Колбаса Докторская Особая ТМ Особый рецепт,  0,5кг, ПОКОМ</v>
          </cell>
          <cell r="F255">
            <v>286</v>
          </cell>
        </row>
        <row r="256">
          <cell r="A256" t="str">
            <v>БОНУС_Колбаса Мясорубская с рубленой грудинкой 0,35кг срез ТМ Стародворье  ПОКОМ</v>
          </cell>
          <cell r="F256">
            <v>23</v>
          </cell>
        </row>
        <row r="257">
          <cell r="A257" t="str">
            <v>БОНУС_Колбаса Мясорубская с рубленой грудинкой ВЕС ТМ Стародворье  ПОКОМ</v>
          </cell>
          <cell r="F257">
            <v>69.402000000000001</v>
          </cell>
        </row>
        <row r="258">
          <cell r="A258" t="str">
            <v>БОНУС_Мини-сосиски в тесте "Фрайпики" 1,8кг ВЕС,  ПОКОМ</v>
          </cell>
          <cell r="F258">
            <v>1.8</v>
          </cell>
        </row>
        <row r="259">
          <cell r="A259" t="str">
            <v>БОНУС_Пельмени Отборные из свинины и говядины 0,9 кг ТМ Стародворье ТС Медвежье ушко  ПОКОМ</v>
          </cell>
          <cell r="F259">
            <v>326</v>
          </cell>
        </row>
        <row r="260">
          <cell r="A260" t="str">
            <v>БОНУС_Сосиски Баварские,  0.42кг,ПОКОМ</v>
          </cell>
          <cell r="F260">
            <v>28</v>
          </cell>
        </row>
        <row r="261">
          <cell r="A261" t="str">
            <v>Бутербродная вареная 0,47 кг шт.  СПК</v>
          </cell>
          <cell r="D261">
            <v>106</v>
          </cell>
          <cell r="F261">
            <v>106</v>
          </cell>
        </row>
        <row r="262">
          <cell r="A262" t="str">
            <v>Вареники замороженные "Благолепные" с картофелем и грибами. ВЕС  ПОКОМ</v>
          </cell>
          <cell r="F262">
            <v>60</v>
          </cell>
        </row>
        <row r="263">
          <cell r="A263" t="str">
            <v>Вацлавская вареная 400 гр.шт.  СПК</v>
          </cell>
          <cell r="D263">
            <v>31</v>
          </cell>
          <cell r="F263">
            <v>31</v>
          </cell>
        </row>
        <row r="264">
          <cell r="A264" t="str">
            <v>Вацлавская вареная ВЕС СПК</v>
          </cell>
          <cell r="D264">
            <v>10</v>
          </cell>
          <cell r="F264">
            <v>10</v>
          </cell>
        </row>
        <row r="265">
          <cell r="A265" t="str">
            <v>Вацлавская п/к (черева) 390 гр.шт. термоус.пак  СПК</v>
          </cell>
          <cell r="D265">
            <v>91</v>
          </cell>
          <cell r="F265">
            <v>91</v>
          </cell>
        </row>
        <row r="266">
          <cell r="A266" t="str">
            <v>Ветч.Владимирская ПГН от 0 до +6 60сут ВЕС МИКОЯН</v>
          </cell>
          <cell r="F266">
            <v>120.611</v>
          </cell>
        </row>
        <row r="267">
          <cell r="A267" t="str">
            <v>Ветчина Вацлавская 400 гр.шт.  СПК</v>
          </cell>
          <cell r="D267">
            <v>24</v>
          </cell>
          <cell r="F267">
            <v>24</v>
          </cell>
        </row>
        <row r="268">
          <cell r="A268" t="str">
            <v>Ветчина Московская ПГН от 0 до +6 60сут ВЕС МИКОЯН</v>
          </cell>
          <cell r="D268">
            <v>4.5999999999999996</v>
          </cell>
          <cell r="F268">
            <v>4.5999999999999996</v>
          </cell>
        </row>
        <row r="269">
          <cell r="A269" t="str">
            <v>ВЫВЕДЕНА.Наггетсы из печи 0,25кг ТМ Вязанка ТС Наггетсы замор.  ПОКОМ</v>
          </cell>
          <cell r="F269">
            <v>1</v>
          </cell>
        </row>
        <row r="270">
          <cell r="A270" t="str">
            <v>Гауда сыр 45% ж, 125 г (флоупак), фасованный (нарезка) "Сыробогатов"  Линия</v>
          </cell>
          <cell r="F270">
            <v>12</v>
          </cell>
        </row>
        <row r="271">
          <cell r="A271" t="str">
            <v>Гауда сыр 45% ж, 180 г (флоупак), фасованный "Сыробогатов"  Линия</v>
          </cell>
          <cell r="F271">
            <v>24</v>
          </cell>
        </row>
        <row r="272">
          <cell r="A272" t="str">
            <v>Гауда сыр, 45% ж (брус), ТМ Сыробогатов  Линия</v>
          </cell>
          <cell r="F272">
            <v>31.01</v>
          </cell>
        </row>
        <row r="273">
          <cell r="A273" t="str">
            <v>Голландский ИТ сыр 45% ж (брус) ТМ Сыробогатов  Линия</v>
          </cell>
          <cell r="F273">
            <v>155.595</v>
          </cell>
        </row>
        <row r="274">
          <cell r="A274" t="str">
            <v>Голландский сыр 45%ж, 180г, фасованный Сыробогатов   Линия</v>
          </cell>
          <cell r="F274">
            <v>24</v>
          </cell>
        </row>
        <row r="275">
          <cell r="A275" t="str">
            <v>Готовые чебупели острые с мясом Горячая штучка 0,3 кг зам  ПОКОМ</v>
          </cell>
          <cell r="D275">
            <v>2</v>
          </cell>
          <cell r="F275">
            <v>229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391</v>
          </cell>
          <cell r="F276">
            <v>2216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572</v>
          </cell>
          <cell r="F277">
            <v>1665</v>
          </cell>
        </row>
        <row r="278">
          <cell r="A278" t="str">
            <v>Готовые чебуреки с мясом ТМ Горячая штучка 0,09 кг флоу-пак ПОКОМ</v>
          </cell>
          <cell r="F278">
            <v>205</v>
          </cell>
        </row>
        <row r="279">
          <cell r="A279" t="str">
            <v>Готовые чебуреки Сочный мегачебурек.Готовые жареные.ВЕС  ПОКОМ</v>
          </cell>
          <cell r="F279">
            <v>89.484999999999999</v>
          </cell>
        </row>
        <row r="280">
          <cell r="A280" t="str">
            <v>Дельгаро с/в "Эликатессе" 140 гр.шт.  СПК</v>
          </cell>
          <cell r="D280">
            <v>108</v>
          </cell>
          <cell r="F280">
            <v>123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D281">
            <v>198</v>
          </cell>
          <cell r="F281">
            <v>198</v>
          </cell>
        </row>
        <row r="282">
          <cell r="A282" t="str">
            <v>Для бургера сыр плавленый 25%ж,ТМ Сыробогатов,112 г слайсы   Линия</v>
          </cell>
          <cell r="F282">
            <v>84</v>
          </cell>
        </row>
        <row r="283">
          <cell r="A283" t="str">
            <v>Для бургера сыр плавленый 25%ж,ТМ Сыробогатов,150 г слайсы (8 ломтиков)  Линия</v>
          </cell>
          <cell r="F283">
            <v>20</v>
          </cell>
        </row>
        <row r="284">
          <cell r="A284" t="str">
            <v>Для супа с луком сыр плавленый 45%ж, фольга 80г, ТМ Сыробогатов (150 суток)  Линия</v>
          </cell>
          <cell r="F284">
            <v>384</v>
          </cell>
        </row>
        <row r="285">
          <cell r="A285" t="str">
            <v>Докторская вареная в/с 0,47 кг шт.  СПК</v>
          </cell>
          <cell r="D285">
            <v>68</v>
          </cell>
          <cell r="F285">
            <v>68</v>
          </cell>
        </row>
        <row r="286">
          <cell r="A286" t="str">
            <v>Докторская вареная термоус.пак. "Высокий вкус"  СПК</v>
          </cell>
          <cell r="D286">
            <v>153</v>
          </cell>
          <cell r="F286">
            <v>153</v>
          </cell>
        </row>
        <row r="287">
          <cell r="A287" t="str">
            <v>Домашняя п/к "Сибирский стандарт" (черева) (в ср.защ.атм.)  СПК</v>
          </cell>
          <cell r="D287">
            <v>517</v>
          </cell>
          <cell r="F287">
            <v>517</v>
          </cell>
        </row>
        <row r="288">
          <cell r="A288" t="str">
            <v>Дружба сыр плавленый 50% ж, фольга 80г, ТМ Сыробогатов (150 суток)   Линия</v>
          </cell>
          <cell r="F288">
            <v>648</v>
          </cell>
        </row>
        <row r="289">
          <cell r="A289" t="str">
            <v>Дружба сыр плавленый, ванночка 45% ж, 200г ТМ Сыробогатов  Линия</v>
          </cell>
          <cell r="F289">
            <v>120</v>
          </cell>
        </row>
        <row r="290">
          <cell r="A290" t="str">
            <v>Дружба сыр плавленый, ванночка 45% ж, 400 г, ТМ Сыробогатов  Линия</v>
          </cell>
          <cell r="F290">
            <v>24</v>
          </cell>
        </row>
        <row r="291">
          <cell r="A291" t="str">
            <v>Европоддон (невозвратный)</v>
          </cell>
          <cell r="F291">
            <v>34</v>
          </cell>
        </row>
        <row r="292">
          <cell r="A292" t="str">
            <v>Жар-боллы с курочкой и сыром, ВЕС  ПОКОМ</v>
          </cell>
          <cell r="F292">
            <v>125.101</v>
          </cell>
        </row>
        <row r="293">
          <cell r="A293" t="str">
            <v>Жар-ладушки с клубникой и вишней. Жареные с начинкой.ВЕС  ПОКОМ</v>
          </cell>
          <cell r="F293">
            <v>3.7</v>
          </cell>
        </row>
        <row r="294">
          <cell r="A294" t="str">
            <v>Жар-ладушки с мясом, картофелем и грибами. ВЕС  ПОКОМ</v>
          </cell>
          <cell r="F294">
            <v>51.8</v>
          </cell>
        </row>
        <row r="295">
          <cell r="A295" t="str">
            <v>Жар-ладушки с мясом. ВЕС  ПОКОМ</v>
          </cell>
          <cell r="F295">
            <v>256.20100000000002</v>
          </cell>
        </row>
        <row r="296">
          <cell r="A296" t="str">
            <v>Жар-ладушки с яблоком и грушей, ВЕС  ПОКОМ</v>
          </cell>
          <cell r="F296">
            <v>80.7</v>
          </cell>
        </row>
        <row r="297">
          <cell r="A297" t="str">
            <v>Карбонад Юбилейный термоус.пак.  СПК</v>
          </cell>
          <cell r="D297">
            <v>35.75</v>
          </cell>
          <cell r="F297">
            <v>35.75</v>
          </cell>
        </row>
        <row r="298">
          <cell r="A298" t="str">
            <v>Классика с/к 235 гр.шт. "Высокий вкус"  СПК</v>
          </cell>
          <cell r="D298">
            <v>154</v>
          </cell>
          <cell r="F298">
            <v>154</v>
          </cell>
        </row>
        <row r="299">
          <cell r="A299" t="str">
            <v>Классическая с/к "Сибирский стандарт" 560 гр.шт.  СПК</v>
          </cell>
          <cell r="D299">
            <v>4046</v>
          </cell>
          <cell r="F299">
            <v>5646</v>
          </cell>
        </row>
        <row r="300">
          <cell r="A300" t="str">
            <v>КЛБ С/В ВАЛЕТТА НАРЕЗ 85ГР МГА  Клин</v>
          </cell>
          <cell r="D300">
            <v>42</v>
          </cell>
          <cell r="F300">
            <v>42</v>
          </cell>
        </row>
        <row r="301">
          <cell r="A301" t="str">
            <v>КЛБ С/К БРАУНШВЕЙКСКАЯ ПОЛУСУХ. МЯСН. ПРОД.КАТ.А В/У 300 гр  Клин</v>
          </cell>
          <cell r="D301">
            <v>6</v>
          </cell>
          <cell r="F301">
            <v>6</v>
          </cell>
        </row>
        <row r="302">
          <cell r="A302" t="str">
            <v>КЛБ С/К ЗЕРНИСТАЯ МЯСН. ПРОД.КАТ.Б В/У 300 гр  Клин</v>
          </cell>
          <cell r="D302">
            <v>3</v>
          </cell>
          <cell r="F302">
            <v>3</v>
          </cell>
        </row>
        <row r="303">
          <cell r="A303" t="str">
            <v>КЛБ С/К ИСПАНСКАЯ 280г  Клин</v>
          </cell>
          <cell r="D303">
            <v>33</v>
          </cell>
          <cell r="F303">
            <v>33</v>
          </cell>
        </row>
        <row r="304">
          <cell r="A304" t="str">
            <v>КЛБ С/К ИТАЛЬЯНСКАЯ 300Г В/У МЯСН. ПРОД  Клин</v>
          </cell>
          <cell r="D304">
            <v>42</v>
          </cell>
          <cell r="F304">
            <v>42</v>
          </cell>
        </row>
        <row r="305">
          <cell r="A305" t="str">
            <v>КЛБ С/К КОНЬЯЧНАЯ 210Г В/У МЯСН ПРОД ЧК  Клин</v>
          </cell>
          <cell r="D305">
            <v>109</v>
          </cell>
          <cell r="F305">
            <v>109</v>
          </cell>
        </row>
        <row r="306">
          <cell r="A306" t="str">
            <v>КЛБ С/К КОПЧОЛЛИ КЛАССИЧЕСКИЕ 70Г МГА МЯСН ПРОД  Клин</v>
          </cell>
          <cell r="D306">
            <v>58</v>
          </cell>
          <cell r="F306">
            <v>58</v>
          </cell>
        </row>
        <row r="307">
          <cell r="A307" t="str">
            <v>КЛБ С/К МИНИ-САЛЯМИ 300 г  Клин</v>
          </cell>
          <cell r="D307">
            <v>64</v>
          </cell>
          <cell r="F307">
            <v>64</v>
          </cell>
        </row>
        <row r="308">
          <cell r="A308" t="str">
            <v>КЛБ С/К ПАРМЕ НАРЕЗ 85ГР МГА  Клин</v>
          </cell>
          <cell r="D308">
            <v>24</v>
          </cell>
          <cell r="F308">
            <v>24</v>
          </cell>
        </row>
        <row r="309">
          <cell r="A309" t="str">
            <v>КЛБ С/К САЛЬЧИЧОН 280Г В/У МЯСН ПРОД ЧК  Клин</v>
          </cell>
          <cell r="D309">
            <v>20</v>
          </cell>
          <cell r="F309">
            <v>20</v>
          </cell>
        </row>
        <row r="310">
          <cell r="A310" t="str">
            <v>КЛБ С/К САЛЯМИ ВЕНСКАЯ В/У 300Г  Клин</v>
          </cell>
          <cell r="D310">
            <v>50</v>
          </cell>
          <cell r="F310">
            <v>50</v>
          </cell>
        </row>
        <row r="311">
          <cell r="A311" t="str">
            <v>КЛБ С/К СЕРВЕЛАТ ЧЕРНЫЙ КАБАН 210Г В/У МЯСН ПРОД  Клин</v>
          </cell>
          <cell r="D311">
            <v>55</v>
          </cell>
          <cell r="F311">
            <v>55</v>
          </cell>
        </row>
        <row r="312">
          <cell r="A312" t="str">
            <v>КЛБ С/К СЕРВЕЛАТ ЧЕРНЫЙ КАБАН ВЕС В/У МЯСН ПРОД  Клин</v>
          </cell>
          <cell r="D312">
            <v>10</v>
          </cell>
          <cell r="F312">
            <v>10</v>
          </cell>
        </row>
        <row r="313">
          <cell r="A313" t="str">
            <v>КЛБ С/К ЧЕРНЫЙ КАБАН В/У 300ГР  Клин</v>
          </cell>
          <cell r="D313">
            <v>66</v>
          </cell>
          <cell r="F313">
            <v>66</v>
          </cell>
        </row>
        <row r="314">
          <cell r="A314" t="str">
            <v>Колб.Марочная с/к в/у  ВЕС МИКОЯН</v>
          </cell>
          <cell r="D314">
            <v>17</v>
          </cell>
          <cell r="F314">
            <v>17</v>
          </cell>
        </row>
        <row r="315">
          <cell r="A315" t="str">
            <v>Колб.Серв.Коньячный в/к  ВЕС МИКОЯН</v>
          </cell>
          <cell r="F315">
            <v>15.635999999999999</v>
          </cell>
        </row>
        <row r="316">
          <cell r="A316" t="str">
            <v>Колб.Серв.Коньячный в/к срез термо шт 350г. МИКОЯН</v>
          </cell>
          <cell r="D316">
            <v>12</v>
          </cell>
          <cell r="F316">
            <v>12</v>
          </cell>
        </row>
        <row r="317">
          <cell r="A317" t="str">
            <v>Колб.Серв.Российский в/к срез термо шт 350г. МИКОЯН</v>
          </cell>
          <cell r="F317">
            <v>49</v>
          </cell>
        </row>
        <row r="318">
          <cell r="A318" t="str">
            <v>Колб.Серв.Российский в/к термо.ВЕС МИКОЯН</v>
          </cell>
          <cell r="D318">
            <v>11</v>
          </cell>
          <cell r="F318">
            <v>32.386000000000003</v>
          </cell>
        </row>
        <row r="319">
          <cell r="A319" t="str">
            <v>Колб.Серв.Талинский в/к термо. ВЕС МИКОЯН</v>
          </cell>
          <cell r="D319">
            <v>27.228000000000002</v>
          </cell>
          <cell r="F319">
            <v>27.228000000000002</v>
          </cell>
        </row>
        <row r="320">
          <cell r="A320" t="str">
            <v>Колбаса Кремлевская с/к в/у. ВЕС МИКОЯН</v>
          </cell>
          <cell r="D320">
            <v>15.5</v>
          </cell>
          <cell r="F320">
            <v>15.5</v>
          </cell>
        </row>
        <row r="321">
          <cell r="A321" t="str">
            <v>Колбаса Светская вялен. в/к в/с. ВЕС МИКОЯН</v>
          </cell>
          <cell r="F321">
            <v>0.501</v>
          </cell>
        </row>
        <row r="322">
          <cell r="A322" t="str">
            <v>Колбаса Фрусто с/в шт 150гр защ.сред. МИКОЯН</v>
          </cell>
          <cell r="F322">
            <v>204</v>
          </cell>
        </row>
        <row r="323">
          <cell r="A323" t="str">
            <v>Колбаски ПодПивасики оригинальные с/к 0,10 кг.шт. термофор.пак.  СПК</v>
          </cell>
          <cell r="D323">
            <v>686</v>
          </cell>
          <cell r="F323">
            <v>686</v>
          </cell>
        </row>
        <row r="324">
          <cell r="A324" t="str">
            <v>Колбаски ПодПивасики острые с/к 0,10 кг.шт. термофор.пак.  СПК</v>
          </cell>
          <cell r="D324">
            <v>711</v>
          </cell>
          <cell r="F324">
            <v>711</v>
          </cell>
        </row>
        <row r="325">
          <cell r="A325" t="str">
            <v>Колбаски ПодПивасики с сыром с/к 100 гр.шт. (в ср.защ.атм.)  СПК</v>
          </cell>
          <cell r="D325">
            <v>311</v>
          </cell>
          <cell r="F325">
            <v>311</v>
          </cell>
        </row>
        <row r="326">
          <cell r="A326" t="str">
            <v>Коньячная с/к 0,10 кг.шт. нарезка (лоток с ср.зад.атм.) "Высокий вкус"  СПК</v>
          </cell>
          <cell r="D326">
            <v>154</v>
          </cell>
          <cell r="F326">
            <v>154</v>
          </cell>
        </row>
        <row r="327">
          <cell r="A327" t="str">
            <v>Король сыров с аром топл молока сыр 40% ж, 125г, фасованный, (нарезка), ТМ "Сыробогатов"  Линия</v>
          </cell>
          <cell r="F327">
            <v>60</v>
          </cell>
        </row>
        <row r="328">
          <cell r="A328" t="str">
            <v>Король сыров с ароматом топленого молока сыр, 40% ж (брус) ТМ "Сыробогатов", г. Орёл  Линия</v>
          </cell>
          <cell r="F328">
            <v>139.33500000000001</v>
          </cell>
        </row>
        <row r="329">
          <cell r="A329" t="str">
            <v>Король сыров с ароматом топленого молока сыр, 40% ж (цилиндр) ТМ "Сыробогатов", г. Орёл  Линия</v>
          </cell>
          <cell r="F329">
            <v>31.899000000000001</v>
          </cell>
        </row>
        <row r="330">
          <cell r="A330" t="str">
            <v>Король сыров со вкусом топлен.молока сыр плавл, ванночка 55%ж, 200г, Сыробогатов (180 суток) ЛИНИЯ</v>
          </cell>
          <cell r="F330">
            <v>240</v>
          </cell>
        </row>
        <row r="331">
          <cell r="A331" t="str">
            <v>Король сыров со вкусом топлен.молока сыр плавл. 50%ж, фольга 80г, ТМ Сыробогатов (150 суток) Линия</v>
          </cell>
          <cell r="F331">
            <v>864</v>
          </cell>
        </row>
        <row r="332">
          <cell r="A332" t="str">
            <v>Король сыров со вкусом топленого молока сыр 40%ж, 180 г. фасованный «Сыробогатов»  Линия</v>
          </cell>
          <cell r="F332">
            <v>24</v>
          </cell>
        </row>
        <row r="333">
          <cell r="A333" t="str">
            <v>Король сыров со вкусом топленого молока сыр плавленый 45%ж,ТМ Сыробогатов,130 г слайсы  Линия</v>
          </cell>
          <cell r="F333">
            <v>36</v>
          </cell>
        </row>
        <row r="334">
          <cell r="A334" t="str">
            <v>Костромской ИТ сыр 45% ж (брус) ТМ "Сыробогатов", г. Орёл  Линия</v>
          </cell>
          <cell r="F334">
            <v>52.744999999999997</v>
          </cell>
        </row>
        <row r="335">
          <cell r="A335" t="str">
            <v>Круггетсы с сырным соусом ТМ Горячая штучка 0,25 кг зам  ПОКОМ</v>
          </cell>
          <cell r="D335">
            <v>1</v>
          </cell>
          <cell r="F335">
            <v>423</v>
          </cell>
        </row>
        <row r="336">
          <cell r="A336" t="str">
            <v>Круггетсы сочные ТМ Горячая штучка ТС Круггетсы 0,25 кг зам  ПОКОМ</v>
          </cell>
          <cell r="D336">
            <v>422</v>
          </cell>
          <cell r="F336">
            <v>1215</v>
          </cell>
        </row>
        <row r="337">
          <cell r="A337" t="str">
            <v>Ла Фаворте с/в "Эликатессе" 140 гр.шт.  СПК</v>
          </cell>
          <cell r="D337">
            <v>103</v>
          </cell>
          <cell r="F337">
            <v>103</v>
          </cell>
        </row>
        <row r="338">
          <cell r="A338" t="str">
            <v>Ливерная Печеночная "Просто выгодно" 0,3 кг.шт.  СПК</v>
          </cell>
          <cell r="D338">
            <v>138</v>
          </cell>
          <cell r="F338">
            <v>138</v>
          </cell>
        </row>
        <row r="339">
          <cell r="A339" t="str">
            <v>Любительская вареная термоус.пак. "Высокий вкус"  СПК</v>
          </cell>
          <cell r="D339">
            <v>145</v>
          </cell>
          <cell r="F339">
            <v>145</v>
          </cell>
        </row>
        <row r="340">
          <cell r="A340" t="str">
            <v>Маасдам сыр 45% ж, 125г, фасованный, (нарезка), ТМ "Сыробогатов"  Линия</v>
          </cell>
          <cell r="F340">
            <v>36</v>
          </cell>
        </row>
        <row r="341">
          <cell r="A341" t="str">
            <v>Маасдам сыр плавленый 50% ж, фольга 80г, ТМ Сыробогатов (150 суток)  Линия</v>
          </cell>
          <cell r="F341">
            <v>216</v>
          </cell>
        </row>
        <row r="342">
          <cell r="A342" t="str">
            <v>Маасдам сыр плавленый, ванночка 50%ж, 200 г, ТМ Сыробогатов ( 180 суток)   ЛИНИЯ</v>
          </cell>
          <cell r="F342">
            <v>96</v>
          </cell>
        </row>
        <row r="343">
          <cell r="A343" t="str">
            <v>Маасдам сыр, 45% ж (цилиндр), ТМ Сыробогатов, г. Орёл  Линия</v>
          </cell>
          <cell r="F343">
            <v>15.811999999999999</v>
          </cell>
        </row>
        <row r="344">
          <cell r="A344" t="str">
            <v>Мини-сосиски в тесте "Фрайпики" 1,8кг ВЕС,  ПОКОМ</v>
          </cell>
          <cell r="F344">
            <v>165.202</v>
          </cell>
        </row>
        <row r="345">
          <cell r="A345" t="str">
            <v>Мини-сосиски в тесте "Фрайпики" 3,7кг ВЕС,  ПОКОМ</v>
          </cell>
          <cell r="F345">
            <v>187.3</v>
          </cell>
        </row>
        <row r="346">
          <cell r="A346" t="str">
            <v>Мраморный сыр 45%ж, 180 г, фасованный Сыробогатов   Линия</v>
          </cell>
          <cell r="F346">
            <v>24</v>
          </cell>
        </row>
        <row r="347">
          <cell r="A347" t="str">
            <v>Мясное ассорти сыр плавл. круг 130 г., 50%ж, ТМ Сыробогатов,  Линия</v>
          </cell>
          <cell r="F347">
            <v>120</v>
          </cell>
        </row>
        <row r="348">
          <cell r="A348" t="str">
            <v>Наггетсы из печи 0,25кг ТМ Вязанка ТС Няняггетсы Сливушки замор.  ПОКОМ</v>
          </cell>
          <cell r="D348">
            <v>21</v>
          </cell>
          <cell r="F348">
            <v>1701</v>
          </cell>
        </row>
        <row r="349">
          <cell r="A349" t="str">
            <v>Наггетсы Нагетосы Сочная курочка ТМ Горячая штучка 0,25 кг зам  ПОКОМ</v>
          </cell>
          <cell r="D349">
            <v>31</v>
          </cell>
          <cell r="F349">
            <v>2108</v>
          </cell>
        </row>
        <row r="350">
          <cell r="A350" t="str">
            <v>Наггетсы с индейкой 0,25кг ТМ Вязанка ТС Няняггетсы Сливушки НД2 замор.  ПОКОМ</v>
          </cell>
          <cell r="D350">
            <v>2</v>
          </cell>
          <cell r="F350">
            <v>1729</v>
          </cell>
        </row>
        <row r="351">
          <cell r="A351" t="str">
            <v>Наггетсы хрустящие п/ф ВЕС ПОКОМ</v>
          </cell>
          <cell r="F351">
            <v>352.00099999999998</v>
          </cell>
        </row>
        <row r="352">
          <cell r="A352" t="str">
            <v>Новосибирская с/к 0,10 кг.шт. нарезка (лоток с ср.защ.атм.) "Высокий вкус"  СПК</v>
          </cell>
          <cell r="D352">
            <v>175</v>
          </cell>
          <cell r="F352">
            <v>175</v>
          </cell>
        </row>
        <row r="353">
          <cell r="A353" t="str">
            <v>Окорок Черный Кабан, 95г (нар), Категории А  Клин</v>
          </cell>
          <cell r="D353">
            <v>61</v>
          </cell>
          <cell r="F353">
            <v>61</v>
          </cell>
        </row>
        <row r="354">
          <cell r="A354" t="str">
            <v>Оригинальная с перцем с/к  СПК</v>
          </cell>
          <cell r="D354">
            <v>455.5</v>
          </cell>
          <cell r="F354">
            <v>2555.5</v>
          </cell>
        </row>
        <row r="355">
          <cell r="A355" t="str">
            <v>Оригинальная с перцем с/к "Сибирский стандарт" 560 гр.шт.  СПК</v>
          </cell>
          <cell r="D355">
            <v>3672</v>
          </cell>
          <cell r="F355">
            <v>3672</v>
          </cell>
        </row>
        <row r="356">
          <cell r="A356" t="str">
            <v>Особая вареная  СПК</v>
          </cell>
          <cell r="D356">
            <v>14.5</v>
          </cell>
          <cell r="F356">
            <v>14.5</v>
          </cell>
        </row>
        <row r="357">
          <cell r="A357" t="str">
            <v>Пармезан сыр 40% ж, 400 г, фасованный Сыробогатов   Линия</v>
          </cell>
          <cell r="F357">
            <v>12</v>
          </cell>
        </row>
        <row r="358">
          <cell r="A358" t="str">
            <v>Пекантино с/в "Эликатессе" 0,10 кг.шт. нарезка (лоток с.ср.защ.атм.)  СПК</v>
          </cell>
          <cell r="D358">
            <v>161</v>
          </cell>
          <cell r="F358">
            <v>161</v>
          </cell>
        </row>
        <row r="359">
          <cell r="A359" t="str">
            <v>Пельмени Grandmeni с говядиной и свининой Горячая штучка 0,75 кг Бульмени  ПОКОМ</v>
          </cell>
          <cell r="F359">
            <v>11</v>
          </cell>
        </row>
        <row r="360">
          <cell r="A360" t="str">
            <v>Пельмени Grandmeni со сливочным маслом Горячая штучка 0,75 кг ПОКОМ</v>
          </cell>
          <cell r="D360">
            <v>12</v>
          </cell>
          <cell r="F360">
            <v>440</v>
          </cell>
        </row>
        <row r="361">
          <cell r="A361" t="str">
            <v>Пельмени Бигбули #МЕГАВКУСИЩЕ с сочной грудинкой 0,43 кг  ПОКОМ</v>
          </cell>
          <cell r="D361">
            <v>2</v>
          </cell>
          <cell r="F361">
            <v>110</v>
          </cell>
        </row>
        <row r="362">
          <cell r="A362" t="str">
            <v>Пельмени Бигбули #МЕГАВКУСИЩЕ с сочной грудинкой 0,9 кг  ПОКОМ</v>
          </cell>
          <cell r="D362">
            <v>25</v>
          </cell>
          <cell r="F362">
            <v>1159</v>
          </cell>
        </row>
        <row r="363">
          <cell r="A363" t="str">
            <v>Пельмени Бигбули с мясом, Горячая штучка 0,43кг  ПОКОМ</v>
          </cell>
          <cell r="F363">
            <v>115</v>
          </cell>
        </row>
        <row r="364">
          <cell r="A364" t="str">
            <v>Пельмени Бигбули с мясом, Горячая штучка 0,9кг  ПОКОМ</v>
          </cell>
          <cell r="D364">
            <v>859</v>
          </cell>
          <cell r="F364">
            <v>1169</v>
          </cell>
        </row>
        <row r="365">
          <cell r="A365" t="str">
            <v>Пельмени Бигбули со сливоч.маслом (Мегамаслище) ТМ БУЛЬМЕНИ сфера 0,43. замор. ПОКОМ</v>
          </cell>
          <cell r="D365">
            <v>126</v>
          </cell>
          <cell r="F365">
            <v>1530</v>
          </cell>
        </row>
        <row r="366">
          <cell r="A366" t="str">
            <v>Пельмени Бигбули со сливочным маслом #МЕГАМАСЛИЩЕ Горячая штучка 0,9 кг  ПОКОМ</v>
          </cell>
          <cell r="D366">
            <v>1</v>
          </cell>
          <cell r="F366">
            <v>198</v>
          </cell>
        </row>
        <row r="367">
          <cell r="A367" t="str">
            <v>Пельмени Бульмени с говядиной и свининой Горячая шт. 0,9 кг  ПОКОМ</v>
          </cell>
          <cell r="D367">
            <v>7</v>
          </cell>
          <cell r="F367">
            <v>1060</v>
          </cell>
        </row>
        <row r="368">
          <cell r="A368" t="str">
            <v>Пельмени Бульмени с говядиной и свининой Горячая штучка 0,43  ПОКОМ</v>
          </cell>
          <cell r="D368">
            <v>7</v>
          </cell>
          <cell r="F368">
            <v>898</v>
          </cell>
        </row>
        <row r="369">
          <cell r="A369" t="str">
            <v>Пельмени Бульмени с говядиной и свининой Наваристые Горячая штучка ВЕС  ПОКОМ</v>
          </cell>
          <cell r="F369">
            <v>1580.903</v>
          </cell>
        </row>
        <row r="370">
          <cell r="A370" t="str">
            <v>Пельмени Бульмени со сливочным маслом Горячая штучка 0,9 кг  ПОКОМ</v>
          </cell>
          <cell r="D370">
            <v>58</v>
          </cell>
          <cell r="F370">
            <v>2831</v>
          </cell>
        </row>
        <row r="371">
          <cell r="A371" t="str">
            <v>Пельмени Бульмени со сливочным маслом ТМ Горячая шт. 0,43 кг  ПОКОМ</v>
          </cell>
          <cell r="D371">
            <v>7</v>
          </cell>
          <cell r="F371">
            <v>1051</v>
          </cell>
        </row>
        <row r="372">
          <cell r="A372" t="str">
            <v>Пельмени Левантские ТМ Особый рецепт 0,8 кг  ПОКОМ</v>
          </cell>
          <cell r="D372">
            <v>2</v>
          </cell>
          <cell r="F372">
            <v>31</v>
          </cell>
        </row>
        <row r="373">
          <cell r="A373" t="str">
            <v>Пельмени Мясорубские ТМ Стародворье фоупак равиоли 0,7 кг  ПОКОМ</v>
          </cell>
          <cell r="D373">
            <v>15</v>
          </cell>
          <cell r="F373">
            <v>1863</v>
          </cell>
        </row>
        <row r="374">
          <cell r="A374" t="str">
            <v>Пельмени Отборные из свинины и говядины 0,9 кг ТМ Стародворье ТС Медвежье ушко  ПОКОМ</v>
          </cell>
          <cell r="D374">
            <v>1</v>
          </cell>
          <cell r="F374">
            <v>267</v>
          </cell>
        </row>
        <row r="375">
          <cell r="A375" t="str">
            <v>Пельмени Отборные с говядиной 0,9 кг НОВА ТМ Стародворье ТС Медвежье ушко  ПОКОМ</v>
          </cell>
          <cell r="F375">
            <v>21</v>
          </cell>
        </row>
        <row r="376">
          <cell r="A376" t="str">
            <v>Пельмени Отборные с говядиной и свининой 0,43 кг ТМ Стародворье ТС Медвежье ушко</v>
          </cell>
          <cell r="F376">
            <v>20</v>
          </cell>
        </row>
        <row r="377">
          <cell r="A377" t="str">
            <v>Пельмени С говядиной и свининой, ВЕС, сфера пуговки Мясная Галерея  ПОКОМ</v>
          </cell>
          <cell r="F377">
            <v>549.00099999999998</v>
          </cell>
        </row>
        <row r="378">
          <cell r="A378" t="str">
            <v>Пельмени Со свининой и говядиной ТМ Особый рецепт Любимая ложка 1,0 кг  ПОКОМ</v>
          </cell>
          <cell r="F378">
            <v>692</v>
          </cell>
        </row>
        <row r="379">
          <cell r="A379" t="str">
            <v>Пельмени Сочные сфера 0,9 кг ТМ Стародворье ПОКОМ</v>
          </cell>
          <cell r="D379">
            <v>25</v>
          </cell>
          <cell r="F379">
            <v>1144</v>
          </cell>
        </row>
        <row r="380">
          <cell r="A380" t="str">
            <v>Пипперони с/к "Эликатессе" 0,10 кг.шт.  СПК</v>
          </cell>
          <cell r="D380">
            <v>155</v>
          </cell>
          <cell r="F380">
            <v>155</v>
          </cell>
        </row>
        <row r="381">
          <cell r="A381" t="str">
            <v>Пипперони с/к "Эликатессе" 0,20 кг.шт.  СПК</v>
          </cell>
          <cell r="D381">
            <v>11</v>
          </cell>
          <cell r="F381">
            <v>11</v>
          </cell>
        </row>
        <row r="382">
          <cell r="A382" t="str">
            <v>По-Австрийски с/к 260 гр.шт. "Высокий вкус"  СПК</v>
          </cell>
          <cell r="D382">
            <v>129</v>
          </cell>
          <cell r="F382">
            <v>129</v>
          </cell>
        </row>
        <row r="383">
          <cell r="A383" t="str">
            <v>Покровская вареная 0,47 кг шт.  СПК</v>
          </cell>
          <cell r="D383">
            <v>44</v>
          </cell>
          <cell r="F383">
            <v>44</v>
          </cell>
        </row>
        <row r="384">
          <cell r="A384" t="str">
            <v>Пошехонский ИТ сыр 45% ж (брус) ТМ "Сыробогатов", г. Орёл  Линия</v>
          </cell>
          <cell r="F384">
            <v>35.46</v>
          </cell>
        </row>
        <row r="385">
          <cell r="A385" t="str">
            <v>Праздничная с/к "Сибирский стандарт" 560 гр.шт.  СПК</v>
          </cell>
          <cell r="D385">
            <v>4896</v>
          </cell>
          <cell r="F385">
            <v>6196</v>
          </cell>
        </row>
        <row r="386">
          <cell r="A386" t="str">
            <v>Российский ИТ сыр 50% ж (брус) ТМ "Сыробогатов", г. Орёл  Линия</v>
          </cell>
          <cell r="F386">
            <v>285.77</v>
          </cell>
        </row>
        <row r="387">
          <cell r="A387" t="str">
            <v>Российский ИТ сыр, 50% ж (цилиндр), ТМ "Сыробогатов", г. Орёл  Линия</v>
          </cell>
          <cell r="F387">
            <v>31.384</v>
          </cell>
        </row>
        <row r="388">
          <cell r="A388" t="str">
            <v>Российский сыр 50% ж, 125г, фасованный, (нарезка), ТМ "Сыробогатов"  Линия</v>
          </cell>
          <cell r="F388">
            <v>12</v>
          </cell>
        </row>
        <row r="389">
          <cell r="A389" t="str">
            <v>Российский сыр 50% ж, 180 г, фасованный Сыробогатов   Линия</v>
          </cell>
          <cell r="F389">
            <v>24</v>
          </cell>
        </row>
        <row r="390">
          <cell r="A390" t="str">
            <v>С беконом сыр плав, 130г слайсы, 45%ж, ТМ Сыробогатов  Линия</v>
          </cell>
          <cell r="F390">
            <v>96</v>
          </cell>
        </row>
        <row r="391">
          <cell r="A391" t="str">
            <v>С беконом сыр плавленый, ванночка 50% ж, 200г, ТМ Сыробогатов (180 суток)   ЛИНИЯ</v>
          </cell>
          <cell r="F391">
            <v>240</v>
          </cell>
        </row>
        <row r="392">
          <cell r="A392" t="str">
            <v>С ветчиной плав продукт с сыром, 130 г (слайсы) 45% ж, ТМ СВЕЖАЯ МАРКА  Линия</v>
          </cell>
          <cell r="F392">
            <v>60</v>
          </cell>
        </row>
        <row r="393">
          <cell r="A393" t="str">
            <v>С ветчиной плав. продукт с сыром, 130 г, (круг), 45% ж, ТМ СВЕЖАЯ МАРКА  Линия</v>
          </cell>
          <cell r="F393">
            <v>108</v>
          </cell>
        </row>
        <row r="394">
          <cell r="A394" t="str">
            <v>С ветчиной плав. продукт с сыром, 80 г (фольга), 45% ж, ТМ СВЕЖАЯ МАРКА  Линия</v>
          </cell>
          <cell r="F394">
            <v>120</v>
          </cell>
        </row>
        <row r="395">
          <cell r="A395" t="str">
            <v>С ветчиной сыр плав, 130г слайсы, 45%ж, ТМ Сыробогатов  Линия</v>
          </cell>
          <cell r="F395">
            <v>48</v>
          </cell>
        </row>
        <row r="396">
          <cell r="A396" t="str">
            <v>С ветчиной сыр плавл. круг 130 г 50% ж, ТМ Сыробогатов, (180 суток)  Линия</v>
          </cell>
          <cell r="F396">
            <v>60</v>
          </cell>
        </row>
        <row r="397">
          <cell r="A397" t="str">
            <v>С ветчиной сыр плавленый 50% ж, фольга 80г, ТМ Сыробогатов (150 суток)  Линия</v>
          </cell>
          <cell r="F397">
            <v>720</v>
          </cell>
        </row>
        <row r="398">
          <cell r="A398" t="str">
            <v>С ветчиной сыр плавленый, ванночка 50% ж, 200 гр, Сыробогатов (180 суток)   ЛИНИЯ</v>
          </cell>
          <cell r="F398">
            <v>216</v>
          </cell>
        </row>
        <row r="399">
          <cell r="A399" t="str">
            <v>С ветчиной сыр плавленый, ванночка 50% ж, 400 гр, Сыробогатов (180 суток)   ЛИНИЯ</v>
          </cell>
          <cell r="F399">
            <v>16</v>
          </cell>
        </row>
        <row r="400">
          <cell r="A400" t="str">
            <v>С грибами плав продукт с сыром, 130 г (слайсы), 45% ж, ТМ СВЕЖАЯ МАРКА  Линия</v>
          </cell>
          <cell r="F400">
            <v>84</v>
          </cell>
        </row>
        <row r="401">
          <cell r="A401" t="str">
            <v>С грибами плав. продукт с сыром, 80 г (фольга), 45% ж, ТМ СВЕЖАЯ МАРКА  Линия</v>
          </cell>
          <cell r="F401">
            <v>120</v>
          </cell>
        </row>
        <row r="402">
          <cell r="A402" t="str">
            <v>С грибами сыр плав, 130 г слайсы, 45%ж, ТМ Сыробогатов  Линия</v>
          </cell>
          <cell r="F402">
            <v>36</v>
          </cell>
        </row>
        <row r="403">
          <cell r="A403" t="str">
            <v>С грибами сыр плавленый 50% ж, фольга 80г, ТМ Сыробогатов (150 суток)  Линия</v>
          </cell>
          <cell r="F403">
            <v>456</v>
          </cell>
        </row>
        <row r="404">
          <cell r="A404" t="str">
            <v>С грибами сыр плавленый 50% ж,ТМ Сыробогатов, круг 130 г. (180 суток)  Линия</v>
          </cell>
          <cell r="F404">
            <v>72</v>
          </cell>
        </row>
        <row r="405">
          <cell r="A405" t="str">
            <v>С грибами сыр плавленый 50%ж, ванночка 200г, ТМ Сыробогатов (180 суток) ЛИНИЯ</v>
          </cell>
          <cell r="F405">
            <v>120</v>
          </cell>
        </row>
        <row r="406">
          <cell r="A406" t="str">
            <v>С зеленью сыр плавленый, ванночка 50% ж, 200г, ТМ Сыробогатов (180 суток)  Линия</v>
          </cell>
          <cell r="F406">
            <v>144</v>
          </cell>
        </row>
        <row r="407">
          <cell r="A407" t="str">
            <v>Салями Трюфель с/в "Эликатессе" 0,16 кг.шт.  СПК</v>
          </cell>
          <cell r="D407">
            <v>106</v>
          </cell>
          <cell r="F407">
            <v>106</v>
          </cell>
        </row>
        <row r="408">
          <cell r="A408" t="str">
            <v>Салями Финская с/к 235 гр.шт. "Высокий вкус"  СПК</v>
          </cell>
          <cell r="D408">
            <v>88</v>
          </cell>
          <cell r="F408">
            <v>88</v>
          </cell>
        </row>
        <row r="409">
          <cell r="A409" t="str">
            <v>Сардельки "Докторские" (черева) ( в ср.защ.атм.) 1.0 кг. "Высокий вкус"  СПК</v>
          </cell>
          <cell r="D409">
            <v>216.08500000000001</v>
          </cell>
          <cell r="F409">
            <v>346.08499999999998</v>
          </cell>
        </row>
        <row r="410">
          <cell r="A410" t="str">
            <v>Сардельки из говядины (черева) (в ср.защ.атм.) "Высокий вкус"  СПК</v>
          </cell>
          <cell r="D410">
            <v>111</v>
          </cell>
          <cell r="F410">
            <v>211</v>
          </cell>
        </row>
        <row r="411">
          <cell r="A411" t="str">
            <v>Сардельки из свинины (черева) ( в ср.защ.атм) "Высокий вкус"  СПК</v>
          </cell>
          <cell r="D411">
            <v>10</v>
          </cell>
          <cell r="F411">
            <v>10</v>
          </cell>
        </row>
        <row r="412">
          <cell r="A412" t="str">
            <v>Семейная с чесночком вареная (СПК+СКМ)  СПК</v>
          </cell>
          <cell r="D412">
            <v>1224</v>
          </cell>
          <cell r="F412">
            <v>1224</v>
          </cell>
        </row>
        <row r="413">
          <cell r="A413" t="str">
            <v>Семейная с чесночком Экстра вареная  СПК</v>
          </cell>
          <cell r="D413">
            <v>100.5</v>
          </cell>
          <cell r="F413">
            <v>100.5</v>
          </cell>
        </row>
        <row r="414">
          <cell r="A414" t="str">
            <v>Семейная с чесночком Экстра вареная 0,5 кг.шт.  СПК</v>
          </cell>
          <cell r="D414">
            <v>17</v>
          </cell>
          <cell r="F414">
            <v>17</v>
          </cell>
        </row>
        <row r="415">
          <cell r="A415" t="str">
            <v>Сервелат мелкозернистый в/к 0,5 кг.шт. термоус.пак. "Высокий вкус"  СПК</v>
          </cell>
          <cell r="D415">
            <v>37</v>
          </cell>
          <cell r="F415">
            <v>37</v>
          </cell>
        </row>
        <row r="416">
          <cell r="A416" t="str">
            <v>Сервелат Финский в/к 0,38 кг.шт. термофор.пак.  СПК</v>
          </cell>
          <cell r="D416">
            <v>53</v>
          </cell>
          <cell r="F416">
            <v>53</v>
          </cell>
        </row>
        <row r="417">
          <cell r="A417" t="str">
            <v>Сервелат Фирменный в/к 0,10 кг.шт. нарезка (лоток с ср.защ.атм.)  СПК</v>
          </cell>
          <cell r="D417">
            <v>80</v>
          </cell>
          <cell r="F417">
            <v>80</v>
          </cell>
        </row>
        <row r="418">
          <cell r="A418" t="str">
            <v>Сибирская особая с/к 0,10 кг.шт. нарезка (лоток с ср.защ.атм.)  СПК</v>
          </cell>
          <cell r="D418">
            <v>300</v>
          </cell>
          <cell r="F418">
            <v>300</v>
          </cell>
        </row>
        <row r="419">
          <cell r="A419" t="str">
            <v>Сибирская особая с/к 0,235 кг шт.  СПК</v>
          </cell>
          <cell r="D419">
            <v>329</v>
          </cell>
          <cell r="F419">
            <v>329</v>
          </cell>
        </row>
        <row r="420">
          <cell r="A420" t="str">
            <v>Славянская п/к 0,38 кг шт.термофор.пак.  СПК</v>
          </cell>
          <cell r="D420">
            <v>55</v>
          </cell>
          <cell r="F420">
            <v>55</v>
          </cell>
        </row>
        <row r="421">
          <cell r="A421" t="str">
            <v>Сливочный плав продукт с сыром, 130 г (круг), 45% ж, ТМ СВЕЖАЯ МАРКА  Линия</v>
          </cell>
          <cell r="F421">
            <v>24</v>
          </cell>
        </row>
        <row r="422">
          <cell r="A422" t="str">
            <v>Сливочный плав продукт с сыром, 130 г (слайсы) 45% ж, ТМ СВЕЖАЯ МАРКА  Линия</v>
          </cell>
          <cell r="F422">
            <v>60</v>
          </cell>
        </row>
        <row r="423">
          <cell r="A423" t="str">
            <v>Сливочный плав. продукт с сыром, 80 г (фольга), 45% ж, ТМ СВЕЖАЯ МАРКА  Линия</v>
          </cell>
          <cell r="F423">
            <v>120</v>
          </cell>
        </row>
        <row r="424">
          <cell r="A424" t="str">
            <v>Сливочный плавленый продукт 60% ж, 180 г, ТМ Свежая марка  Линия</v>
          </cell>
          <cell r="F424">
            <v>228</v>
          </cell>
        </row>
        <row r="425">
          <cell r="A425" t="str">
            <v>Сливочный сыр 50% ж, 125г, фасованный (нарезка), ТМ "Сыробогатов"  Линия</v>
          </cell>
          <cell r="F425">
            <v>36</v>
          </cell>
        </row>
        <row r="426">
          <cell r="A426" t="str">
            <v>Сливочный сыр плав, 130 г слайсы, 45%ж, ТМ Сыробогатов  Линия</v>
          </cell>
          <cell r="F426">
            <v>36</v>
          </cell>
        </row>
        <row r="427">
          <cell r="A427" t="str">
            <v>Сливочный сыр плав, 200г, ванночка, 50%ж, ТМ Сыробогатов (180 суток)  Линия</v>
          </cell>
          <cell r="F427">
            <v>336</v>
          </cell>
        </row>
        <row r="428">
          <cell r="A428" t="str">
            <v>Сливочный сыр плавленый 50% ж, фольга 80г, ТМ Сыробогатов (150 суток)  Линия</v>
          </cell>
          <cell r="F428">
            <v>1512</v>
          </cell>
        </row>
        <row r="429">
          <cell r="A429" t="str">
            <v>Сливочный сыр плавленый 50%, ж.ТМ Сыробогатов, круг 130 г. (180 суток)  Линия</v>
          </cell>
          <cell r="F429">
            <v>60</v>
          </cell>
        </row>
        <row r="430">
          <cell r="A430" t="str">
            <v>Сливочный сыр, 50% ж (цилиндр), ТМ "Сыробогатов", г. Орёл  Линия</v>
          </cell>
          <cell r="F430">
            <v>32.073999999999998</v>
          </cell>
        </row>
        <row r="431">
          <cell r="A431" t="str">
            <v>Снеки  ЖАР-мени ВЕС. рубленые в тесте замор.  ПОКОМ</v>
          </cell>
          <cell r="F431">
            <v>149.001</v>
          </cell>
        </row>
        <row r="432">
          <cell r="A432" t="str">
            <v>Со вкусом ветчины плавленый продукт 55% ж, 180 г ТМ Свежая марка  Линия</v>
          </cell>
          <cell r="F432">
            <v>60</v>
          </cell>
        </row>
        <row r="433">
          <cell r="A433" t="str">
            <v>Со вкусом грибов плавленый продукт 55% ж, 180 г ТМ Свежая марка  Линия</v>
          </cell>
          <cell r="F433">
            <v>108</v>
          </cell>
        </row>
        <row r="434">
          <cell r="A434" t="str">
            <v>СОС МОЛОЧНЫЕ 470Г МГА МЯСН. ПРОД.КАТ.Б  Клин</v>
          </cell>
          <cell r="D434">
            <v>66</v>
          </cell>
          <cell r="F434">
            <v>66</v>
          </cell>
        </row>
        <row r="435">
          <cell r="A435" t="str">
            <v>Сосис.Кремлевские защ сред. ВЕС МИКОЯН</v>
          </cell>
          <cell r="D435">
            <v>12</v>
          </cell>
          <cell r="F435">
            <v>12</v>
          </cell>
        </row>
        <row r="436">
          <cell r="A436" t="str">
            <v>Сосис.Кремлевские шт 380г.термо МИКОЯН</v>
          </cell>
          <cell r="F436">
            <v>41</v>
          </cell>
        </row>
        <row r="437">
          <cell r="A437" t="str">
            <v>Сосиски "Баварские" 0,36 кг.шт. вак.упак.  СПК</v>
          </cell>
          <cell r="D437">
            <v>34</v>
          </cell>
          <cell r="F437">
            <v>34</v>
          </cell>
        </row>
        <row r="438">
          <cell r="A438" t="str">
            <v>Сосиски "БОЛЬШАЯ сосиска" "Сибирский стандарт" (лоток с ср.защ.атм.)  СПК</v>
          </cell>
          <cell r="D438">
            <v>716</v>
          </cell>
          <cell r="F438">
            <v>716</v>
          </cell>
        </row>
        <row r="439">
          <cell r="A439" t="str">
            <v>Сосиски "Молочные" 0,36 кг.шт. вак.упак.  СПК</v>
          </cell>
          <cell r="D439">
            <v>48</v>
          </cell>
          <cell r="F439">
            <v>48</v>
          </cell>
        </row>
        <row r="440">
          <cell r="A440" t="str">
            <v>Сосиски Докторские 0,35 кг  Клин</v>
          </cell>
          <cell r="D440">
            <v>42</v>
          </cell>
          <cell r="F440">
            <v>42</v>
          </cell>
        </row>
        <row r="441">
          <cell r="A441" t="str">
            <v>Сосиски Мусульманские "Просто выгодно" (в ср.защ.атм.)  СПК</v>
          </cell>
          <cell r="D441">
            <v>64</v>
          </cell>
          <cell r="F441">
            <v>64</v>
          </cell>
        </row>
        <row r="442">
          <cell r="A442" t="str">
            <v>Сосиски Оригинальные ТМ Стародворье  0,33 кг.  ПОКОМ</v>
          </cell>
          <cell r="F442">
            <v>3</v>
          </cell>
        </row>
        <row r="443">
          <cell r="A443" t="str">
            <v>Сосиски Сливушки #нежнушки ТМ Вязанка  0,33 кг.  ПОКОМ</v>
          </cell>
          <cell r="F443">
            <v>2</v>
          </cell>
        </row>
        <row r="444">
          <cell r="A444" t="str">
            <v>Сыр "Пармезан" 40% колотый 100 гр  ОСТАНКИНО</v>
          </cell>
          <cell r="D444">
            <v>4</v>
          </cell>
          <cell r="F444">
            <v>4</v>
          </cell>
        </row>
        <row r="445">
          <cell r="A445" t="str">
            <v>Сыр "Пармезан" 40% кусок 180 гр  ОСТАНКИНО</v>
          </cell>
          <cell r="D445">
            <v>86</v>
          </cell>
          <cell r="F445">
            <v>86</v>
          </cell>
        </row>
        <row r="446">
          <cell r="A446" t="str">
            <v>Сыр Боккончини копченый 40% 100 гр.  ОСТАНКИНО</v>
          </cell>
          <cell r="D446">
            <v>98</v>
          </cell>
          <cell r="F446">
            <v>98</v>
          </cell>
        </row>
        <row r="447">
          <cell r="A447" t="str">
            <v>Сыр Папа Может Гауда  45% 200гр     Останкино</v>
          </cell>
          <cell r="D447">
            <v>365</v>
          </cell>
          <cell r="F447">
            <v>365</v>
          </cell>
        </row>
        <row r="448">
          <cell r="A448" t="str">
            <v>Сыр Папа Может Гауда  45% вес     Останкино</v>
          </cell>
          <cell r="D448">
            <v>37</v>
          </cell>
          <cell r="F448">
            <v>37</v>
          </cell>
        </row>
        <row r="449">
          <cell r="A449" t="str">
            <v>Сыр Папа Может Гауда 48%, нарез, 125г (9 шт)  Останкино</v>
          </cell>
          <cell r="D449">
            <v>12</v>
          </cell>
          <cell r="F449">
            <v>12</v>
          </cell>
        </row>
        <row r="450">
          <cell r="A450" t="str">
            <v>Сыр Папа Может Голландский  45% 200гр     Останкино</v>
          </cell>
          <cell r="D450">
            <v>622</v>
          </cell>
          <cell r="F450">
            <v>622</v>
          </cell>
        </row>
        <row r="451">
          <cell r="A451" t="str">
            <v>Сыр Папа Может Голландский  45% вес      Останкино</v>
          </cell>
          <cell r="D451">
            <v>79</v>
          </cell>
          <cell r="F451">
            <v>79</v>
          </cell>
        </row>
        <row r="452">
          <cell r="A452" t="str">
            <v>Сыр Папа Может Голландский 45%, нарез, 125г (9 шт)  Останкино</v>
          </cell>
          <cell r="D452">
            <v>12</v>
          </cell>
          <cell r="F452">
            <v>12</v>
          </cell>
        </row>
        <row r="453">
          <cell r="A453" t="str">
            <v>Сыр Папа Может Министерский 45% 200г  Останкино</v>
          </cell>
          <cell r="D453">
            <v>13</v>
          </cell>
          <cell r="F453">
            <v>13</v>
          </cell>
        </row>
        <row r="454">
          <cell r="A454" t="str">
            <v>Сыр Папа Может Папин Завтрак 50% 200г  Останкино</v>
          </cell>
          <cell r="D454">
            <v>21</v>
          </cell>
          <cell r="F454">
            <v>21</v>
          </cell>
        </row>
        <row r="455">
          <cell r="A455" t="str">
            <v>Сыр Папа Может Российский  50% 200гр    Останкино</v>
          </cell>
          <cell r="D455">
            <v>809</v>
          </cell>
          <cell r="F455">
            <v>809</v>
          </cell>
        </row>
        <row r="456">
          <cell r="A456" t="str">
            <v>Сыр Папа Может Российский  50% вес    Останкино</v>
          </cell>
          <cell r="D456">
            <v>185</v>
          </cell>
          <cell r="F456">
            <v>185</v>
          </cell>
        </row>
        <row r="457">
          <cell r="A457" t="str">
            <v>Сыр Папа Может Российский 50%, нарезка 125г  Останкино</v>
          </cell>
          <cell r="D457">
            <v>62</v>
          </cell>
          <cell r="F457">
            <v>62</v>
          </cell>
        </row>
        <row r="458">
          <cell r="A458" t="str">
            <v>Сыр Папа Может Сливочный со вкусом.топл.молока 50% вес (=3,5кг)  Останкино</v>
          </cell>
          <cell r="D458">
            <v>101</v>
          </cell>
          <cell r="F458">
            <v>101</v>
          </cell>
        </row>
        <row r="459">
          <cell r="A459" t="str">
            <v>Сыр Папа Может Тильзитер   45% 200гр     Останкино</v>
          </cell>
          <cell r="D459">
            <v>418</v>
          </cell>
          <cell r="F459">
            <v>418</v>
          </cell>
        </row>
        <row r="460">
          <cell r="A460" t="str">
            <v>Сыр Папа Может Тильзитер   45% вес      Останкино</v>
          </cell>
          <cell r="D460">
            <v>106.5</v>
          </cell>
          <cell r="F460">
            <v>109.675</v>
          </cell>
        </row>
        <row r="461">
          <cell r="A461" t="str">
            <v>Сыр Папа Может Тильзитер 50%, нарезка 125г  Останкино</v>
          </cell>
          <cell r="D461">
            <v>6</v>
          </cell>
          <cell r="F461">
            <v>6</v>
          </cell>
        </row>
        <row r="462">
          <cell r="A462" t="str">
            <v>Сыр Папа Может Эдам 45% вес (=3,5кг)  Останкино</v>
          </cell>
          <cell r="D462">
            <v>14</v>
          </cell>
          <cell r="F462">
            <v>14</v>
          </cell>
        </row>
        <row r="463">
          <cell r="A463" t="str">
            <v>Сыр Плавл. Сливочный 55% 190гр  Останкино</v>
          </cell>
          <cell r="D463">
            <v>89</v>
          </cell>
          <cell r="F463">
            <v>89</v>
          </cell>
        </row>
        <row r="464">
          <cell r="A464" t="str">
            <v>Сыр плавленый "Маасдам" 45%ж,ТМ Сыробогатов,130 г, слайсы, 180 суток  Линия</v>
          </cell>
          <cell r="F464">
            <v>36</v>
          </cell>
        </row>
        <row r="465">
          <cell r="A465" t="str">
            <v>Сыр рассольный жирный Чечил 45% 100 гр  ОСТАНКИНО</v>
          </cell>
          <cell r="D465">
            <v>153</v>
          </cell>
          <cell r="F465">
            <v>153</v>
          </cell>
        </row>
        <row r="466">
          <cell r="A466" t="str">
            <v>Сыр рассольный жирный Чечил копченый 45% 100 гр  ОСТАНКИНО</v>
          </cell>
          <cell r="D466">
            <v>156</v>
          </cell>
          <cell r="F466">
            <v>157</v>
          </cell>
        </row>
        <row r="467">
          <cell r="A467" t="str">
            <v>Сыр Скаморца свежий 40% 100 гр.  ОСТАНКИНО</v>
          </cell>
          <cell r="D467">
            <v>105</v>
          </cell>
          <cell r="F467">
            <v>105</v>
          </cell>
        </row>
        <row r="468">
          <cell r="A468" t="str">
            <v>Сыр Творож. с Зеленью 140 гр.  ОСТАНКИНО</v>
          </cell>
          <cell r="D468">
            <v>62</v>
          </cell>
          <cell r="F468">
            <v>62</v>
          </cell>
        </row>
        <row r="469">
          <cell r="A469" t="str">
            <v>Сыр Творож. Сливочный 140 гр  ОСТАНКИНО</v>
          </cell>
          <cell r="D469">
            <v>83</v>
          </cell>
          <cell r="F469">
            <v>83</v>
          </cell>
        </row>
        <row r="470">
          <cell r="A470" t="str">
            <v>Сыч/Прод Коровино Российский 50% 200г НОВАЯ СЗМЖ  ОСТАНКИНО</v>
          </cell>
          <cell r="D470">
            <v>168</v>
          </cell>
          <cell r="F470">
            <v>168</v>
          </cell>
        </row>
        <row r="471">
          <cell r="A471" t="str">
            <v>Сыч/Прод Коровино Российский Оригин 50% ВЕС (7,5 кг)  ОСТАНКИНО</v>
          </cell>
          <cell r="D471">
            <v>57</v>
          </cell>
          <cell r="F471">
            <v>57</v>
          </cell>
        </row>
        <row r="472">
          <cell r="A472" t="str">
            <v>Сыч/Прод Коровино Российский Оригин 50% ВЕС НОВАЯ (5 кг)  ОСТАНКИНО</v>
          </cell>
          <cell r="D472">
            <v>174</v>
          </cell>
          <cell r="F472">
            <v>174</v>
          </cell>
        </row>
        <row r="473">
          <cell r="A473" t="str">
            <v>Сыч/Прод Коровино Тильзитер 50% 200г НОВАЯ СЗМЖ  ОСТАНКИНО</v>
          </cell>
          <cell r="D473">
            <v>149</v>
          </cell>
          <cell r="F473">
            <v>149</v>
          </cell>
        </row>
        <row r="474">
          <cell r="A474" t="str">
            <v>Сыч/Прод Коровино Тильзитер Оригин 50% ВЕС НОВАЯ (5 кг брус) СЗМЖ  ОСТАНКИНО</v>
          </cell>
          <cell r="D474">
            <v>70</v>
          </cell>
          <cell r="F474">
            <v>70</v>
          </cell>
        </row>
        <row r="475">
          <cell r="A475" t="str">
            <v>Сэндвич плав продукт с сыром, 130 г (слайсы) 45% ж, ТМ СВЕЖАЯ МАРКА  Линия</v>
          </cell>
          <cell r="F475">
            <v>60</v>
          </cell>
        </row>
        <row r="476">
          <cell r="A476" t="str">
            <v>Тильзитер сыр 45%ж, 180 г, фасованный Сыробогатов   Линия</v>
          </cell>
          <cell r="F476">
            <v>24</v>
          </cell>
        </row>
        <row r="477">
          <cell r="A477" t="str">
            <v>Тильзитер сыр фасованный 45% ж, 125г, фасованый (нарезка) ТМ"Сыробогатов"  Линия</v>
          </cell>
          <cell r="F477">
            <v>12</v>
          </cell>
        </row>
        <row r="478">
          <cell r="A478" t="str">
            <v>Тильзитер сыр, 45% ж (брус), ТМ "Сыробогатов", г. Орёл  Линия</v>
          </cell>
          <cell r="F478">
            <v>52.52</v>
          </cell>
        </row>
        <row r="479">
          <cell r="A479" t="str">
            <v>Торо Неро с/в "Эликатессе" 140 гр.шт.  СПК</v>
          </cell>
          <cell r="D479">
            <v>43</v>
          </cell>
          <cell r="F479">
            <v>43</v>
          </cell>
        </row>
        <row r="480">
          <cell r="A480" t="str">
            <v>Уши свиные копченые к пиву 0,15кг нар. д/ф шт.  СПК</v>
          </cell>
          <cell r="D480">
            <v>64</v>
          </cell>
          <cell r="F480">
            <v>64</v>
          </cell>
        </row>
        <row r="481">
          <cell r="A481" t="str">
            <v>Фестивальная с/к 0,10 кг.шт. нарезка (лоток с ср.защ.атм.)  СПК</v>
          </cell>
          <cell r="D481">
            <v>320</v>
          </cell>
          <cell r="F481">
            <v>320</v>
          </cell>
        </row>
        <row r="482">
          <cell r="A482" t="str">
            <v>Фестивальная с/к 0,235 кг.шт.  СПК</v>
          </cell>
          <cell r="D482">
            <v>673</v>
          </cell>
          <cell r="F482">
            <v>673</v>
          </cell>
        </row>
        <row r="483">
          <cell r="A483" t="str">
            <v>Фестивальная с/к ВЕС   СПК</v>
          </cell>
          <cell r="D483">
            <v>46.2</v>
          </cell>
          <cell r="F483">
            <v>46.2</v>
          </cell>
        </row>
        <row r="484">
          <cell r="A484" t="str">
            <v>Фиетта классическая плавленый продукт, 55% ж, ТМ Сыробогатов, 200 г (ванночка)  Линия</v>
          </cell>
          <cell r="F484">
            <v>24</v>
          </cell>
        </row>
        <row r="485">
          <cell r="A485" t="str">
            <v>Фрай-пицца с ветчиной и грибами 3,0 кг. ВЕС.  ПОКОМ</v>
          </cell>
          <cell r="F485">
            <v>30</v>
          </cell>
        </row>
        <row r="486">
          <cell r="A486" t="str">
            <v>Фуэт с/в "Эликатессе" 160 гр.шт.  СПК</v>
          </cell>
          <cell r="D486">
            <v>119</v>
          </cell>
          <cell r="F486">
            <v>119</v>
          </cell>
        </row>
        <row r="487">
          <cell r="A487" t="str">
            <v>Хинкали Классические хинкали ВЕС,  ПОКОМ</v>
          </cell>
          <cell r="F487">
            <v>65</v>
          </cell>
        </row>
        <row r="488">
          <cell r="A488" t="str">
            <v>Хотстеры ТМ Горячая штучка ТС Хотстеры 0,25 кг зам  ПОКОМ</v>
          </cell>
          <cell r="D488">
            <v>412</v>
          </cell>
          <cell r="F488">
            <v>1701</v>
          </cell>
        </row>
        <row r="489">
          <cell r="A489" t="str">
            <v>Хрустящие крылышки острые к пиву ТМ Горячая штучка 0,3кг зам  ПОКОМ</v>
          </cell>
          <cell r="F489">
            <v>19</v>
          </cell>
        </row>
        <row r="490">
          <cell r="A490" t="str">
            <v>Хрустящие крылышки ТМ Горячая штучка 0,3 кг зам  ПОКОМ</v>
          </cell>
          <cell r="F490">
            <v>177</v>
          </cell>
        </row>
        <row r="491">
          <cell r="A491" t="str">
            <v>Хрустящие крылышки. В панировке куриные жареные.ВЕС  ПОКОМ</v>
          </cell>
          <cell r="F491">
            <v>44.2</v>
          </cell>
        </row>
        <row r="492">
          <cell r="A492" t="str">
            <v>Чебупай сочное яблоко ТМ Горячая штучка 0,2 кг зам.  ПОКОМ</v>
          </cell>
          <cell r="F492">
            <v>152</v>
          </cell>
        </row>
        <row r="493">
          <cell r="A493" t="str">
            <v>Чебупай спелая вишня ТМ Горячая штучка 0,2 кг зам.  ПОКОМ</v>
          </cell>
          <cell r="D493">
            <v>1</v>
          </cell>
          <cell r="F493">
            <v>236</v>
          </cell>
        </row>
        <row r="494">
          <cell r="A494" t="str">
            <v>Чебупели Курочка гриль ТМ Горячая штучка, 0,3 кг зам  ПОКОМ</v>
          </cell>
          <cell r="D494">
            <v>3</v>
          </cell>
          <cell r="F494">
            <v>203</v>
          </cell>
        </row>
        <row r="495">
          <cell r="A495" t="str">
            <v>Чебупицца курочка по-итальянски Горячая штучка 0,25 кг зам  ПОКОМ</v>
          </cell>
          <cell r="D495">
            <v>628</v>
          </cell>
          <cell r="F495">
            <v>2815</v>
          </cell>
        </row>
        <row r="496">
          <cell r="A496" t="str">
            <v>Чебупицца Пепперони ТМ Горячая штучка ТС Чебупицца 0.25кг зам  ПОКОМ</v>
          </cell>
          <cell r="D496">
            <v>1169</v>
          </cell>
          <cell r="F496">
            <v>3666</v>
          </cell>
        </row>
        <row r="497">
          <cell r="A497" t="str">
            <v>Чебуреки Мясные вес 2,7  ПОКОМ</v>
          </cell>
          <cell r="F497">
            <v>13.5</v>
          </cell>
        </row>
        <row r="498">
          <cell r="A498" t="str">
            <v>Чебуреки с мясом, грибами и картофелем. ВЕС  ПОКОМ</v>
          </cell>
          <cell r="F498">
            <v>50.7</v>
          </cell>
        </row>
        <row r="499">
          <cell r="A499" t="str">
            <v>Чебуреки сочные, ВЕС, куриные жарен. зам  ПОКОМ</v>
          </cell>
          <cell r="F499">
            <v>290</v>
          </cell>
        </row>
        <row r="500">
          <cell r="A500" t="str">
            <v>Чизбургер плав продукт с сыром, 130 г (слайсы) 45% ж, ТМ СВЕЖАЯ МАРКА  Линия</v>
          </cell>
          <cell r="F500">
            <v>60</v>
          </cell>
        </row>
        <row r="501">
          <cell r="A501" t="str">
            <v>Чоризо с/к "Эликатессе" 0,20 кг.шт.  СПК</v>
          </cell>
          <cell r="D501">
            <v>3</v>
          </cell>
          <cell r="F501">
            <v>3</v>
          </cell>
        </row>
        <row r="502">
          <cell r="A502" t="str">
            <v>ШЕЙКА С/К НАРЕЗ. 95ГР МГА МЯСН.ПРОД.КАТ.А ЧК  Клин</v>
          </cell>
          <cell r="D502">
            <v>10</v>
          </cell>
          <cell r="F502">
            <v>10</v>
          </cell>
        </row>
        <row r="503">
          <cell r="A503" t="str">
            <v>Шпикачки Русские (черева) (в ср.защ.атм.) "Высокий вкус"  СПК</v>
          </cell>
          <cell r="D503">
            <v>108</v>
          </cell>
          <cell r="F503">
            <v>108</v>
          </cell>
        </row>
        <row r="504">
          <cell r="A504" t="str">
            <v>Эдам сыр, 45% ж (брус), ТМ Сыробогатов, г. Орёл  Линия</v>
          </cell>
          <cell r="F504">
            <v>88.23</v>
          </cell>
        </row>
        <row r="505">
          <cell r="A505" t="str">
            <v>Эликапреза с/в "Эликатессе" 0,10 кг.шт. нарезка (лоток с ср.защ.атм.)  СПК</v>
          </cell>
          <cell r="D505">
            <v>284</v>
          </cell>
          <cell r="F505">
            <v>284</v>
          </cell>
        </row>
        <row r="506">
          <cell r="A506" t="str">
            <v>Юбилейная с/к 0,10 кг.шт. нарезка (лоток с ср.защ.атм.)  СПК</v>
          </cell>
          <cell r="D506">
            <v>208</v>
          </cell>
          <cell r="F506">
            <v>208</v>
          </cell>
        </row>
        <row r="507">
          <cell r="A507" t="str">
            <v>Юбилейная с/к 0,235 кг.шт.  СПК</v>
          </cell>
          <cell r="D507">
            <v>685</v>
          </cell>
          <cell r="F507">
            <v>685</v>
          </cell>
        </row>
        <row r="508">
          <cell r="A508" t="str">
            <v>Янтарь сыр плавленый 50% ж, фольга 80г, ТМ Сыробогатов (150 суток)   Линия</v>
          </cell>
          <cell r="F508">
            <v>312</v>
          </cell>
        </row>
        <row r="509">
          <cell r="A509" t="str">
            <v>Янтарь сыр плавленый, ванночка 45% ж, 400 г, ТМ Сыробогатов  Линия</v>
          </cell>
          <cell r="F509">
            <v>80</v>
          </cell>
        </row>
        <row r="510">
          <cell r="A510" t="str">
            <v>Итого</v>
          </cell>
          <cell r="D510">
            <v>109008.693</v>
          </cell>
          <cell r="F510">
            <v>307402.68400000001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13.10.2023 - 13.10.2023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5.7220000000000004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160.69900000000001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117.99299999999999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446.47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53.338999999999999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2</v>
          </cell>
        </row>
        <row r="13">
          <cell r="A13" t="str">
            <v xml:space="preserve"> 022  Колбаса Вязанка со шпиком, вектор 0,5кг, ПОКОМ</v>
          </cell>
          <cell r="D13">
            <v>30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209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914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539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39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19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18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134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94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48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D23">
            <v>-1</v>
          </cell>
        </row>
        <row r="24">
          <cell r="A24" t="str">
            <v xml:space="preserve"> 068  Колбаса Особая ТМ Особый рецепт, 0,5 кг, ПОКОМ</v>
          </cell>
          <cell r="D24">
            <v>20</v>
          </cell>
        </row>
        <row r="25">
          <cell r="A25" t="str">
            <v xml:space="preserve"> 073  Колбаса Салями Баварушка зернистая, в/у 0.35 кг срез, ТМ Стародворье ПОКОМ</v>
          </cell>
          <cell r="D25">
            <v>-4</v>
          </cell>
        </row>
        <row r="26">
          <cell r="A26" t="str">
            <v xml:space="preserve"> 079  Колбаса Сервелат Кремлевский,  0.35 кг, ПОКОМ</v>
          </cell>
          <cell r="D26">
            <v>3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184</v>
          </cell>
        </row>
        <row r="28">
          <cell r="A28" t="str">
            <v xml:space="preserve"> 091  Сардельки Баварские, МГС 0.38кг, ТМ Стародворье  ПОКОМ</v>
          </cell>
          <cell r="D28">
            <v>77</v>
          </cell>
        </row>
        <row r="29">
          <cell r="A29" t="str">
            <v xml:space="preserve"> 092  Сосиски Баварские с сыром,  0.42кг,ПОКОМ</v>
          </cell>
          <cell r="D29">
            <v>948</v>
          </cell>
        </row>
        <row r="30">
          <cell r="A30" t="str">
            <v xml:space="preserve"> 096  Сосиски Баварские,  0.42кг,ПОКОМ</v>
          </cell>
          <cell r="D30">
            <v>1407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166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D32">
            <v>93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D33">
            <v>170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258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123.027</v>
          </cell>
        </row>
        <row r="36">
          <cell r="A36" t="str">
            <v xml:space="preserve"> 201  Ветчина Нежная ТМ Особый рецепт, (2,5кг), ПОКОМ</v>
          </cell>
          <cell r="D36">
            <v>1093.5239999999999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131.583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119.964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D39">
            <v>52.271999999999998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2603.1439999999998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D41">
            <v>21.516999999999999</v>
          </cell>
        </row>
        <row r="42">
          <cell r="A42" t="str">
            <v xml:space="preserve"> 225  Колбаса Дугушка со шпиком, ВЕС, ТМ Стародворье   ПОКОМ</v>
          </cell>
          <cell r="D42">
            <v>21.116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101.282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817.88099999999997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1281.627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45.448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61.973999999999997</v>
          </cell>
        </row>
        <row r="48">
          <cell r="A48" t="str">
            <v xml:space="preserve"> 240  Колбаса Салями охотничья, ВЕС. ПОКОМ</v>
          </cell>
          <cell r="D48">
            <v>3.2240000000000002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93.799000000000007</v>
          </cell>
        </row>
        <row r="50">
          <cell r="A50" t="str">
            <v xml:space="preserve"> 243  Колбаса Сервелат Зернистый, ВЕС.  ПОКОМ</v>
          </cell>
          <cell r="D50">
            <v>5.0380000000000003</v>
          </cell>
        </row>
        <row r="51">
          <cell r="A51" t="str">
            <v xml:space="preserve"> 247  Сардельки Нежные, ВЕС.  ПОКОМ</v>
          </cell>
          <cell r="D51">
            <v>26.132000000000001</v>
          </cell>
        </row>
        <row r="52">
          <cell r="A52" t="str">
            <v xml:space="preserve"> 248  Сардельки Сочные ТМ Особый рецепт,   ПОКОМ</v>
          </cell>
          <cell r="D52">
            <v>33.384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358.63299999999998</v>
          </cell>
        </row>
        <row r="54">
          <cell r="A54" t="str">
            <v xml:space="preserve"> 254 Сосиски Датские, ВЕС, ТМ КОЛБАСНЫЙ СТАНДАРТ ПОКОМ</v>
          </cell>
          <cell r="D54">
            <v>4.0940000000000003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9.4909999999999997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17.853000000000002</v>
          </cell>
        </row>
        <row r="57">
          <cell r="A57" t="str">
            <v xml:space="preserve"> 263  Шпикачки Стародворские, ВЕС.  ПОКОМ</v>
          </cell>
          <cell r="D57">
            <v>14.253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84.042000000000002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93.207999999999998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77.302999999999997</v>
          </cell>
        </row>
        <row r="61">
          <cell r="A61" t="str">
            <v xml:space="preserve"> 272  Колбаса Сервелат Филедворский, фиброуз, в/у 0,35 кг срез,  ПОКОМ</v>
          </cell>
          <cell r="D61">
            <v>347</v>
          </cell>
        </row>
        <row r="62">
          <cell r="A62" t="str">
            <v xml:space="preserve"> 273  Сосиски Сочинки с сочной грудинкой, МГС 0.4кг,   ПОКОМ</v>
          </cell>
          <cell r="D62">
            <v>1004</v>
          </cell>
        </row>
        <row r="63">
          <cell r="A63" t="str">
            <v xml:space="preserve"> 276  Колбаса Сливушка ТМ Вязанка в оболочке полиамид 0,45 кг  ПОКОМ</v>
          </cell>
          <cell r="D63">
            <v>734</v>
          </cell>
        </row>
        <row r="64">
          <cell r="A64" t="str">
            <v xml:space="preserve"> 283  Сосиски Сочинки, ВЕС, ТМ Стародворье ПОКОМ</v>
          </cell>
          <cell r="D64">
            <v>92.132000000000005</v>
          </cell>
        </row>
        <row r="65">
          <cell r="A65" t="str">
            <v xml:space="preserve"> 285  Паштет печеночный со слив.маслом ТМ Стародворье ламистер 0,1 кг  ПОКОМ</v>
          </cell>
          <cell r="D65">
            <v>107</v>
          </cell>
        </row>
        <row r="66">
          <cell r="A66" t="str">
            <v xml:space="preserve"> 296  Колбаса Мясорубская с рубленой грудинкой 0,35кг срез ТМ Стародворье  ПОКОМ</v>
          </cell>
          <cell r="D66">
            <v>271</v>
          </cell>
        </row>
        <row r="67">
          <cell r="A67" t="str">
            <v xml:space="preserve"> 297  Колбаса Мясорубская с рубленой грудинкой ВЕС ТМ Стародворье  ПОКОМ</v>
          </cell>
          <cell r="D67">
            <v>97.516999999999996</v>
          </cell>
        </row>
        <row r="68">
          <cell r="A68" t="str">
            <v xml:space="preserve"> 301  Сосиски Сочинки по-баварски с сыром,  0.4кг, ТМ Стародворье  ПОКОМ</v>
          </cell>
          <cell r="D68">
            <v>914</v>
          </cell>
        </row>
        <row r="69">
          <cell r="A69" t="str">
            <v xml:space="preserve"> 302  Сосиски Сочинки по-баварски,  0.4кг, ТМ Стародворье  ПОКОМ</v>
          </cell>
          <cell r="D69">
            <v>1054</v>
          </cell>
        </row>
        <row r="70">
          <cell r="A70" t="str">
            <v xml:space="preserve"> 304  Колбаса Салями Мясорубская с рубленным шпиком ВЕС ТМ Стародворье  ПОКОМ</v>
          </cell>
          <cell r="D70">
            <v>11.468999999999999</v>
          </cell>
        </row>
        <row r="71">
          <cell r="A71" t="str">
            <v xml:space="preserve"> 305  Колбаса Сервелат Мясорубский с мелкорубленным окороком в/у  ТМ Стародворье ВЕС   ПОКОМ</v>
          </cell>
          <cell r="D71">
            <v>31.442</v>
          </cell>
        </row>
        <row r="72">
          <cell r="A72" t="str">
            <v xml:space="preserve"> 306  Колбаса Салями Мясорубская с рубленым шпиком 0,35 кг срез ТМ Стародворье   Поком</v>
          </cell>
          <cell r="D72">
            <v>127</v>
          </cell>
        </row>
        <row r="73">
          <cell r="A73" t="str">
            <v xml:space="preserve"> 307  Колбаса Сервелат Мясорубский с мелкорубленным окороком 0,35 кг срез ТМ Стародворье   Поком</v>
          </cell>
          <cell r="D73">
            <v>321</v>
          </cell>
        </row>
        <row r="74">
          <cell r="A74" t="str">
            <v xml:space="preserve"> 309  Сосиски Сочинки с сыром 0,4 кг ТМ Стародворье  ПОКОМ</v>
          </cell>
          <cell r="D74">
            <v>172</v>
          </cell>
        </row>
        <row r="75">
          <cell r="A75" t="str">
            <v xml:space="preserve"> 312  Ветчина Филейская ВЕС ТМ  Вязанка ТС Столичная  ПОКОМ</v>
          </cell>
          <cell r="D75">
            <v>39.024999999999999</v>
          </cell>
        </row>
        <row r="76">
          <cell r="A76" t="str">
            <v xml:space="preserve"> 314  Крылышки копченые на решетке 0,3 кг ТМ Ядрена копоть  ПОКОМ</v>
          </cell>
          <cell r="D76">
            <v>19</v>
          </cell>
        </row>
        <row r="77">
          <cell r="A77" t="str">
            <v xml:space="preserve"> 315  Колбаса вареная Молокуша ТМ Вязанка ВЕС, ПОКОМ</v>
          </cell>
          <cell r="D77">
            <v>396.18599999999998</v>
          </cell>
        </row>
        <row r="78">
          <cell r="A78" t="str">
            <v xml:space="preserve"> 316  Колбаса Нежная ТМ Зареченские ВЕС  ПОКОМ</v>
          </cell>
          <cell r="D78">
            <v>11.974</v>
          </cell>
        </row>
        <row r="79">
          <cell r="A79" t="str">
            <v xml:space="preserve"> 317 Колбаса Сервелат Рижский ТМ Зареченские, ВЕС  ПОКОМ</v>
          </cell>
          <cell r="D79">
            <v>6.633</v>
          </cell>
        </row>
        <row r="80">
          <cell r="A80" t="str">
            <v xml:space="preserve"> 318  Сосиски Датские ТМ Зареченские, ВЕС  ПОКОМ</v>
          </cell>
          <cell r="D80">
            <v>423.81700000000001</v>
          </cell>
        </row>
        <row r="81">
          <cell r="A81" t="str">
            <v xml:space="preserve"> 319  Колбаса вареная Филейская ТМ Вязанка ТС Классическая, 0,45 кг. ПОКОМ</v>
          </cell>
          <cell r="D81">
            <v>962</v>
          </cell>
        </row>
        <row r="82">
          <cell r="A82" t="str">
            <v xml:space="preserve"> 322  Колбаса вареная Молокуша 0,45кг ТМ Вязанка  ПОКОМ</v>
          </cell>
          <cell r="D82">
            <v>801</v>
          </cell>
        </row>
        <row r="83">
          <cell r="A83" t="str">
            <v xml:space="preserve"> 324  Ветчина Филейская ТМ Вязанка Столичная 0,45 кг ПОКОМ</v>
          </cell>
          <cell r="D83">
            <v>143</v>
          </cell>
        </row>
        <row r="84">
          <cell r="A84" t="str">
            <v xml:space="preserve"> 325  Сосиски Сочинки по-баварски с сыром Стародворье, ВЕС ПОКОМ</v>
          </cell>
          <cell r="D84">
            <v>14.717000000000001</v>
          </cell>
        </row>
        <row r="85">
          <cell r="A85" t="str">
            <v xml:space="preserve"> 328  Сардельки Сочинки Стародворье ТМ  0,4 кг ПОКОМ</v>
          </cell>
          <cell r="D85">
            <v>26</v>
          </cell>
        </row>
        <row r="86">
          <cell r="A86" t="str">
            <v xml:space="preserve"> 329  Сардельки Сочинки с сыром Стародворье ТМ, 0,4 кг. ПОКОМ</v>
          </cell>
          <cell r="D86">
            <v>82</v>
          </cell>
        </row>
        <row r="87">
          <cell r="A87" t="str">
            <v xml:space="preserve"> 330  Колбаса вареная Филейская ТМ Вязанка ТС Классическая ВЕС  ПОКОМ</v>
          </cell>
          <cell r="D87">
            <v>223.636</v>
          </cell>
        </row>
        <row r="88">
          <cell r="A88" t="str">
            <v xml:space="preserve"> 331  Сосиски Сочинки по-баварски ВЕС ТМ Стародворье  Поком</v>
          </cell>
          <cell r="D88">
            <v>2.0379999999999998</v>
          </cell>
        </row>
        <row r="89">
          <cell r="A89" t="str">
            <v xml:space="preserve"> 334  Паштет Любительский ТМ Стародворье ламистер 0,1 кг  ПОКОМ</v>
          </cell>
          <cell r="D89">
            <v>74</v>
          </cell>
        </row>
        <row r="90">
          <cell r="A90" t="str">
            <v xml:space="preserve"> 335  Колбаса Сливушка ТМ Вязанка. ВЕС.  ПОКОМ </v>
          </cell>
          <cell r="D90">
            <v>9.3320000000000007</v>
          </cell>
        </row>
        <row r="91">
          <cell r="A91" t="str">
            <v xml:space="preserve"> 341 Сосиски Сочинки Сливочные ТМ Стародворье ВЕС ПОКОМ</v>
          </cell>
          <cell r="D91">
            <v>2.3239999999999998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622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428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73.481999999999999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69.462000000000003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130.048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83.382999999999996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15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D99">
            <v>15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D100">
            <v>9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23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50.838000000000001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D103">
            <v>65</v>
          </cell>
        </row>
        <row r="104">
          <cell r="A104" t="str">
            <v xml:space="preserve"> 372  Ветчина Сочинка ТМ Стародворье. ВЕС ПОКОМ</v>
          </cell>
          <cell r="D104">
            <v>13.48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12.13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30</v>
          </cell>
        </row>
        <row r="107">
          <cell r="A107" t="str">
            <v xml:space="preserve"> 377  Колбаса Молочная Дугушка 0,6кг ТМ Стародворье  ПОКОМ</v>
          </cell>
          <cell r="D107">
            <v>21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D108">
            <v>46</v>
          </cell>
        </row>
        <row r="109">
          <cell r="A109" t="str">
            <v xml:space="preserve"> 385  Колбаски Филейбургские с филе сочного окорока, 0,28кг ТМ Баварушка  ПОКОМ</v>
          </cell>
          <cell r="D109">
            <v>372</v>
          </cell>
        </row>
        <row r="110">
          <cell r="A110" t="str">
            <v xml:space="preserve"> 387  Колбаса вареная Мусульманская Халяль ТМ Вязанка, 0,4 кг ПОКОМ</v>
          </cell>
          <cell r="D110">
            <v>3</v>
          </cell>
        </row>
        <row r="111">
          <cell r="A111" t="str">
            <v xml:space="preserve"> 388  Сосиски Восточные Халяль ТМ Вязанка 0,33 кг АК. ПОКОМ</v>
          </cell>
          <cell r="D111">
            <v>4</v>
          </cell>
        </row>
        <row r="112">
          <cell r="A112" t="str">
            <v>3215 ВЕТЧ.МЯСНАЯ Папа может п/о 0.4кг 8шт.    ОСТАНКИНО</v>
          </cell>
          <cell r="D112">
            <v>59</v>
          </cell>
        </row>
        <row r="113">
          <cell r="A113" t="str">
            <v>3678 СОЧНЫЕ сос п/о мгс 2*2     ОСТАНКИНО</v>
          </cell>
          <cell r="D113">
            <v>286.33699999999999</v>
          </cell>
        </row>
        <row r="114">
          <cell r="A114" t="str">
            <v>3717 СОЧНЫЕ сос п/о мгс 1*6 ОСТАНКИНО</v>
          </cell>
          <cell r="D114">
            <v>250.09100000000001</v>
          </cell>
        </row>
        <row r="115">
          <cell r="A115" t="str">
            <v>4063 МЯСНАЯ Папа может вар п/о_Л   ОСТАНКИНО</v>
          </cell>
          <cell r="D115">
            <v>377.27600000000001</v>
          </cell>
        </row>
        <row r="116">
          <cell r="A116" t="str">
            <v>4070 ЕВРЕЙСКАЯ полусухая с/к в/у_Ашан  ОСТАНКИНО</v>
          </cell>
          <cell r="D116">
            <v>0.51200000000000001</v>
          </cell>
        </row>
        <row r="117">
          <cell r="A117" t="str">
            <v>4117 ЭКСТРА Папа может с/к в/у_Л   ОСТАНКИНО</v>
          </cell>
          <cell r="D117">
            <v>4.9459999999999997</v>
          </cell>
        </row>
        <row r="118">
          <cell r="A118" t="str">
            <v>4574 Мясная со шпиком Папа может вар п/о ОСТАНКИНО</v>
          </cell>
          <cell r="D118">
            <v>35.432000000000002</v>
          </cell>
        </row>
        <row r="119">
          <cell r="A119" t="str">
            <v>4611 ВЕТЧ.ЛЮБИТЕЛЬСКАЯ п/о 0.4кг ОСТАНКИНО</v>
          </cell>
          <cell r="D119">
            <v>13</v>
          </cell>
        </row>
        <row r="120">
          <cell r="A120" t="str">
            <v>4614 ВЕТЧ.ЛЮБИТЕЛЬСКАЯ п/о _ ОСТАНКИНО</v>
          </cell>
          <cell r="D120">
            <v>22.885000000000002</v>
          </cell>
        </row>
        <row r="121">
          <cell r="A121" t="str">
            <v>4813 ФИЛЕЙНАЯ Папа может вар п/о_Л   ОСТАНКИНО</v>
          </cell>
          <cell r="D121">
            <v>104.99</v>
          </cell>
        </row>
        <row r="122">
          <cell r="A122" t="str">
            <v>4993 САЛЯМИ ИТАЛЬЯНСКАЯ с/к в/у 1/250*8_120c ОСТАНКИНО</v>
          </cell>
          <cell r="D122">
            <v>101</v>
          </cell>
        </row>
        <row r="123">
          <cell r="A123" t="str">
            <v>5246 ДОКТОРСКАЯ ПРЕМИУМ вар б/о мгс_30с ОСТАНКИНО</v>
          </cell>
          <cell r="D123">
            <v>1.482</v>
          </cell>
        </row>
        <row r="124">
          <cell r="A124" t="str">
            <v>5336 ОСОБАЯ вар п/о  ОСТАНКИНО</v>
          </cell>
          <cell r="D124">
            <v>53.863999999999997</v>
          </cell>
        </row>
        <row r="125">
          <cell r="A125" t="str">
            <v>5337 ОСОБАЯ СО ШПИКОМ вар п/о  ОСТАНКИНО</v>
          </cell>
          <cell r="D125">
            <v>19.919</v>
          </cell>
        </row>
        <row r="126">
          <cell r="A126" t="str">
            <v>5341 СЕРВЕЛАТ ОХОТНИЧИЙ в/к в/у  ОСТАНКИНО</v>
          </cell>
          <cell r="D126">
            <v>105.468</v>
          </cell>
        </row>
        <row r="127">
          <cell r="A127" t="str">
            <v>5483 ЭКСТРА Папа может с/к в/у 1/250 8шт.   ОСТАНКИНО</v>
          </cell>
          <cell r="D127">
            <v>166</v>
          </cell>
        </row>
        <row r="128">
          <cell r="A128" t="str">
            <v>5487 ДОКТОРСКАЯ ГОСТ вар в/у 0.35кг 6шт.  ОСТАНКИНО</v>
          </cell>
          <cell r="D128">
            <v>1</v>
          </cell>
        </row>
        <row r="129">
          <cell r="A129" t="str">
            <v>5544 Сервелат Финский в/к в/у_45с НОВАЯ ОСТАНКИНО</v>
          </cell>
          <cell r="D129">
            <v>159.96700000000001</v>
          </cell>
        </row>
        <row r="130">
          <cell r="A130" t="str">
            <v>5679 САЛЯМИ ИТАЛЬЯНСКАЯ с/к в/у 1/150_60с ОСТАНКИНО</v>
          </cell>
          <cell r="D130">
            <v>2</v>
          </cell>
        </row>
        <row r="131">
          <cell r="A131" t="str">
            <v>5682 САЛЯМИ МЕЛКОЗЕРНЕНАЯ с/к в/у 1/120_60с   ОСТАНКИНО</v>
          </cell>
          <cell r="D131">
            <v>308</v>
          </cell>
        </row>
        <row r="132">
          <cell r="A132" t="str">
            <v>5706 АРОМАТНАЯ Папа может с/к в/у 1/250 8шт.  ОСТАНКИНО</v>
          </cell>
          <cell r="D132">
            <v>138</v>
          </cell>
        </row>
        <row r="133">
          <cell r="A133" t="str">
            <v>5708 ПОСОЛЬСКАЯ Папа может с/к в/у ОСТАНКИНО</v>
          </cell>
          <cell r="D133">
            <v>7.5389999999999997</v>
          </cell>
        </row>
        <row r="134">
          <cell r="A134" t="str">
            <v>5818 МЯСНЫЕ Папа может сос п/о мгс 1*3_45с   ОСТАНКИНО</v>
          </cell>
          <cell r="D134">
            <v>29.983000000000001</v>
          </cell>
        </row>
        <row r="135">
          <cell r="A135" t="str">
            <v>5820 СЛИВОЧНЫЕ Папа может сос п/о мгс 2*2_45с   ОСТАНКИНО</v>
          </cell>
          <cell r="D135">
            <v>21.481999999999999</v>
          </cell>
        </row>
        <row r="136">
          <cell r="A136" t="str">
            <v>5851 ЭКСТРА Папа может вар п/о   ОСТАНКИНО</v>
          </cell>
          <cell r="D136">
            <v>109.977</v>
          </cell>
        </row>
        <row r="137">
          <cell r="A137" t="str">
            <v>5931 ОХОТНИЧЬЯ Папа может с/к в/у 1/220 8шт.   ОСТАНКИНО</v>
          </cell>
          <cell r="D137">
            <v>117</v>
          </cell>
        </row>
        <row r="138">
          <cell r="A138" t="str">
            <v>5981 МОЛОЧНЫЕ ТРАДИЦ. сос п/о мгс 1*6_45с   ОСТАНКИНО</v>
          </cell>
          <cell r="D138">
            <v>54.444000000000003</v>
          </cell>
        </row>
        <row r="139">
          <cell r="A139" t="str">
            <v>5997 ОСОБАЯ Коровино вар п/о  ОСТАНКИНО</v>
          </cell>
          <cell r="D139">
            <v>24.359000000000002</v>
          </cell>
        </row>
        <row r="140">
          <cell r="A140" t="str">
            <v>6041 МОЛОЧНЫЕ К ЗАВТРАКУ сос п/о мгс 1*3  ОСТАНКИНО</v>
          </cell>
          <cell r="D140">
            <v>9.2509999999999994</v>
          </cell>
        </row>
        <row r="141">
          <cell r="A141" t="str">
            <v>6042 МОЛОЧНЫЕ К ЗАВТРАКУ сос п/о в/у 0.4кг   ОСТАНКИНО</v>
          </cell>
          <cell r="D141">
            <v>259</v>
          </cell>
        </row>
        <row r="142">
          <cell r="A142" t="str">
            <v>6062 МОЛОЧНЫЕ К ЗАВТРАКУ сос п/о мгс 2*2   ОСТАНКИНО</v>
          </cell>
          <cell r="D142">
            <v>57.661000000000001</v>
          </cell>
        </row>
        <row r="143">
          <cell r="A143" t="str">
            <v>6123 МОЛОЧНЫЕ КЛАССИЧЕСКИЕ ПМ сос п/о мгс 2*4   ОСТАНКИНО</v>
          </cell>
          <cell r="D143">
            <v>106.22</v>
          </cell>
        </row>
        <row r="144">
          <cell r="A144" t="str">
            <v>6227 МОЛОЧНЫЕ ТРАДИЦ. сос п/о мгс 0.6кг LTF  ОСТАНКИНО</v>
          </cell>
          <cell r="D144">
            <v>40</v>
          </cell>
        </row>
        <row r="145">
          <cell r="A145" t="str">
            <v>6241 ХОТ-ДОГ Папа может сос п/о мгс 0.38кг  ОСТАНКИНО</v>
          </cell>
          <cell r="D145">
            <v>32</v>
          </cell>
        </row>
        <row r="146">
          <cell r="A146" t="str">
            <v>6247 ДОМАШНЯЯ Папа может вар п/о 0,4кг 8шт.  ОСТАНКИНО</v>
          </cell>
          <cell r="D146">
            <v>64</v>
          </cell>
        </row>
        <row r="147">
          <cell r="A147" t="str">
            <v>6268 ГОВЯЖЬЯ Папа может вар п/о 0,4кг 8 шт.  ОСТАНКИНО</v>
          </cell>
          <cell r="D147">
            <v>116</v>
          </cell>
        </row>
        <row r="148">
          <cell r="A148" t="str">
            <v>6279 КОРЕЙКА ПО-ОСТ.к/в в/с с/н в/у 1/150_45с  ОСТАНКИНО</v>
          </cell>
          <cell r="D148">
            <v>24</v>
          </cell>
        </row>
        <row r="149">
          <cell r="A149" t="str">
            <v>6281 СВИНИНА ДЕЛИКАТ. к/в мл/к в/у 0.3кг 45с  ОСТАНКИНО</v>
          </cell>
          <cell r="D149">
            <v>95</v>
          </cell>
        </row>
        <row r="150">
          <cell r="A150" t="str">
            <v>6297 ФИЛЕЙНЫЕ сос ц/о в/у 1/270 12шт_45с  ОСТАНКИНО</v>
          </cell>
          <cell r="D150">
            <v>362</v>
          </cell>
        </row>
        <row r="151">
          <cell r="A151" t="str">
            <v>6325 ДОКТОРСКАЯ ПРЕМИУМ вар п/о 0.4кг 8шт.  ОСТАНКИНО</v>
          </cell>
          <cell r="D151">
            <v>111</v>
          </cell>
        </row>
        <row r="152">
          <cell r="A152" t="str">
            <v>6333 МЯСНАЯ Папа может вар п/о 0.4кг 8шт.  ОСТАНКИНО</v>
          </cell>
          <cell r="D152">
            <v>1272</v>
          </cell>
        </row>
        <row r="153">
          <cell r="A153" t="str">
            <v>6353 ЭКСТРА Папа может вар п/о 0.4кг 8шт.  ОСТАНКИНО</v>
          </cell>
          <cell r="D153">
            <v>323</v>
          </cell>
        </row>
        <row r="154">
          <cell r="A154" t="str">
            <v>6392 ФИЛЕЙНАЯ Папа может вар п/о 0.4кг. ОСТАНКИНО</v>
          </cell>
          <cell r="D154">
            <v>1162</v>
          </cell>
        </row>
        <row r="155">
          <cell r="A155" t="str">
            <v>6415 БАЛЫКОВАЯ Коровино п/к в/у 0.84кг 6шт.  ОСТАНКИНО</v>
          </cell>
          <cell r="D155">
            <v>103</v>
          </cell>
        </row>
        <row r="156">
          <cell r="A156" t="str">
            <v>6427 КЛАССИЧЕСКАЯ ПМ вар п/о 0.35кг 8шт. ОСТАНКИНО</v>
          </cell>
          <cell r="D156">
            <v>196</v>
          </cell>
        </row>
        <row r="157">
          <cell r="A157" t="str">
            <v>6438 БОГАТЫРСКИЕ Папа Может сос п/о в/у 0,3кг  ОСТАНКИНО</v>
          </cell>
          <cell r="D157">
            <v>96</v>
          </cell>
        </row>
        <row r="158">
          <cell r="A158" t="str">
            <v>6448 СВИНИНА МАДЕРА с/к с/н в/у 1/100 10шт.   ОСТАНКИНО</v>
          </cell>
          <cell r="D158">
            <v>39</v>
          </cell>
        </row>
        <row r="159">
          <cell r="A159" t="str">
            <v>6450 БЕКОН с/к с/н в/у 1/100 10шт.  ОСТАНКИНО</v>
          </cell>
          <cell r="D159">
            <v>75</v>
          </cell>
        </row>
        <row r="160">
          <cell r="A160" t="str">
            <v>6453 ЭКСТРА Папа может с/к с/н в/у 1/100 14шт.   ОСТАНКИНО</v>
          </cell>
          <cell r="D160">
            <v>204</v>
          </cell>
        </row>
        <row r="161">
          <cell r="A161" t="str">
            <v>6454 АРОМАТНАЯ с/к с/н в/у 1/100 14шт.  ОСТАНКИНО</v>
          </cell>
          <cell r="D161">
            <v>135</v>
          </cell>
        </row>
        <row r="162">
          <cell r="A162" t="str">
            <v>6461 СОЧНЫЙ ГРИЛЬ ПМ сос п/о мгс 1*6  ОСТАНКИНО</v>
          </cell>
          <cell r="D162">
            <v>2.101</v>
          </cell>
        </row>
        <row r="163">
          <cell r="A163" t="str">
            <v>6475 С СЫРОМ Папа может сос ц/о мгс 0.4кг6шт  ОСТАНКИНО</v>
          </cell>
          <cell r="D163">
            <v>69</v>
          </cell>
        </row>
        <row r="164">
          <cell r="A164" t="str">
            <v>6527 ШПИКАЧКИ СОЧНЫЕ ПМ сар б/о мгс 1*3 45с ОСТАНКИНО</v>
          </cell>
          <cell r="D164">
            <v>111.407</v>
          </cell>
        </row>
        <row r="165">
          <cell r="A165" t="str">
            <v>6534 СЕРВЕЛАТ ФИНСКИЙ СН в/к п/о 0.35кг 8шт  ОСТАНКИНО</v>
          </cell>
          <cell r="D165">
            <v>20</v>
          </cell>
        </row>
        <row r="166">
          <cell r="A166" t="str">
            <v>6535 СЕРВЕЛАТ ОРЕХОВЫЙ СН в/к п/о 0,35кг 8шт.  ОСТАНКИНО</v>
          </cell>
          <cell r="D166">
            <v>32</v>
          </cell>
        </row>
        <row r="167">
          <cell r="A167" t="str">
            <v>6562 СЕРВЕЛАТ КАРЕЛЬСКИЙ СН в/к в/у 0,28кг  ОСТАНКИНО</v>
          </cell>
          <cell r="D167">
            <v>136</v>
          </cell>
        </row>
        <row r="168">
          <cell r="A168" t="str">
            <v>6563 СЛИВОЧНЫЕ СН сос п/о мгс 1*6  ОСТАНКИНО</v>
          </cell>
          <cell r="D168">
            <v>40.151000000000003</v>
          </cell>
        </row>
        <row r="169">
          <cell r="A169" t="str">
            <v>6564 СЕРВЕЛАТ ОРЕХОВЫЙ ПМ в/к в/у 0.31кг 8шт.  ОСТАНКИНО</v>
          </cell>
          <cell r="D169">
            <v>11</v>
          </cell>
        </row>
        <row r="170">
          <cell r="A170" t="str">
            <v>6565 СЕРВЕЛАТ С АРОМ.ТРАВАМИ в/к в/у 0,31кг  ОСТАНКИНО</v>
          </cell>
          <cell r="D170">
            <v>10</v>
          </cell>
        </row>
        <row r="171">
          <cell r="A171" t="str">
            <v>6566 СЕРВЕЛАТ С БЕЛ.ГРИБАМИ в/к в/у 0,31кг  ОСТАНКИНО</v>
          </cell>
          <cell r="D171">
            <v>7</v>
          </cell>
        </row>
        <row r="172">
          <cell r="A172" t="str">
            <v>6589 МОЛОЧНЫЕ ГОСТ СН сос п/о мгс 0.41кг 10шт  ОСТАНКИНО</v>
          </cell>
          <cell r="D172">
            <v>52</v>
          </cell>
        </row>
        <row r="173">
          <cell r="A173" t="str">
            <v>6590 СЛИВОЧНЫЕ СН сос п/о мгс 0.41кг 10шт.  ОСТАНКИНО</v>
          </cell>
          <cell r="D173">
            <v>102</v>
          </cell>
        </row>
        <row r="174">
          <cell r="A174" t="str">
            <v>6592 ДОКТОРСКАЯ СН вар п/о  ОСТАНКИНО</v>
          </cell>
          <cell r="D174">
            <v>6.7889999999999997</v>
          </cell>
        </row>
        <row r="175">
          <cell r="A175" t="str">
            <v>6593 ДОКТОРСКАЯ СН вар п/о 0.45кг 8шт.  ОСТАНКИНО</v>
          </cell>
          <cell r="D175">
            <v>48</v>
          </cell>
        </row>
        <row r="176">
          <cell r="A176" t="str">
            <v>6594 МОЛОЧНАЯ СН вар п/о  ОСТАНКИНО</v>
          </cell>
          <cell r="D176">
            <v>8.1549999999999994</v>
          </cell>
        </row>
        <row r="177">
          <cell r="A177" t="str">
            <v>6595 МОЛОЧНАЯ СН вар п/о 0.45кг 8шт.  ОСТАНКИНО</v>
          </cell>
          <cell r="D177">
            <v>47</v>
          </cell>
        </row>
        <row r="178">
          <cell r="A178" t="str">
            <v>6597 РУССКАЯ СН вар п/о 0.45кг 8шт.  ОСТАНКИНО</v>
          </cell>
          <cell r="D178">
            <v>2</v>
          </cell>
        </row>
        <row r="179">
          <cell r="A179" t="str">
            <v>6601 ГОВЯЖЬИ СН сос п/о мгс 1*6  ОСТАНКИНО</v>
          </cell>
          <cell r="D179">
            <v>25.393999999999998</v>
          </cell>
        </row>
        <row r="180">
          <cell r="A180" t="str">
            <v>6606 СЫТНЫЕ Папа может сар б/о мгс 1*3 45с  ОСТАНКИНО</v>
          </cell>
          <cell r="D180">
            <v>29.425999999999998</v>
          </cell>
        </row>
        <row r="181">
          <cell r="A181" t="str">
            <v>6636 БАЛЫКОВАЯ СН в/к п/о 0,35кг 8шт  ОСТАНКИНО</v>
          </cell>
          <cell r="D181">
            <v>12</v>
          </cell>
        </row>
        <row r="182">
          <cell r="A182" t="str">
            <v>6641 СЛИВОЧНЫЕ ПМ сос п/о мгс 0,41кг 10шт.  ОСТАНКИНО</v>
          </cell>
          <cell r="D182">
            <v>507</v>
          </cell>
        </row>
        <row r="183">
          <cell r="A183" t="str">
            <v>6642 СОЧНЫЙ ГРИЛЬ ПМ сос п/о мгс 0,41кг 8шт.  ОСТАНКИНО</v>
          </cell>
          <cell r="D183">
            <v>422</v>
          </cell>
        </row>
        <row r="184">
          <cell r="A184" t="str">
            <v>6644 СОЧНЫЕ ПМ сос п/о мгс 0,41кг 10шт.  ОСТАНКИНО</v>
          </cell>
          <cell r="D184">
            <v>1215</v>
          </cell>
        </row>
        <row r="185">
          <cell r="A185" t="str">
            <v>6645 ВЕТЧ.КЛАССИЧЕСКАЯ СН п/о 0.8кг 4шт.  ОСТАНКИНО</v>
          </cell>
          <cell r="D185">
            <v>13</v>
          </cell>
        </row>
        <row r="186">
          <cell r="A186" t="str">
            <v>6648 СОЧНЫЕ Папа может сар п/о мгс 1*3  ОСТАНКИНО</v>
          </cell>
          <cell r="D186">
            <v>5.2869999999999999</v>
          </cell>
        </row>
        <row r="187">
          <cell r="A187" t="str">
            <v>6650 СОЧНЫЕ С СЫРОМ ПМ сар п/о мгс 1*3  ОСТАНКИНО</v>
          </cell>
          <cell r="D187">
            <v>10.561</v>
          </cell>
        </row>
        <row r="188">
          <cell r="A188" t="str">
            <v>6658 АРОМАТНАЯ С ЧЕСНОЧКОМ СН в/к мтс 0.330кг  ОСТАНКИНО</v>
          </cell>
          <cell r="D188">
            <v>3</v>
          </cell>
        </row>
        <row r="189">
          <cell r="A189" t="str">
            <v>6666 БОЯНСКАЯ Папа может п/к в/у 0,28кг 8 шт. ОСТАНКИНО</v>
          </cell>
          <cell r="D189">
            <v>281</v>
          </cell>
        </row>
        <row r="190">
          <cell r="A190" t="str">
            <v>6669 ВЕНСКАЯ САЛЯМИ п/к в/у 0.28кг 8шт  ОСТАНКИНО</v>
          </cell>
          <cell r="D190">
            <v>157</v>
          </cell>
        </row>
        <row r="191">
          <cell r="A191" t="str">
            <v>6683 СЕРВЕЛАТ ЗЕРНИСТЫЙ ПМ в/к в/у 0,35кг  ОСТАНКИНО</v>
          </cell>
          <cell r="D191">
            <v>586</v>
          </cell>
        </row>
        <row r="192">
          <cell r="A192" t="str">
            <v>6684 СЕРВЕЛАТ КАРЕЛЬСКИЙ ПМ в/к в/у 0.28кг  ОСТАНКИНО</v>
          </cell>
          <cell r="D192">
            <v>550</v>
          </cell>
        </row>
        <row r="193">
          <cell r="A193" t="str">
            <v>6689 СЕРВЕЛАТ ОХОТНИЧИЙ ПМ в/к в/у 0,35кг 8шт  ОСТАНКИНО</v>
          </cell>
          <cell r="D193">
            <v>1127</v>
          </cell>
        </row>
        <row r="194">
          <cell r="A194" t="str">
            <v>6692 СЕРВЕЛАТ ПРИМА в/к в/у 0.28кг 8шт.  ОСТАНКИНО</v>
          </cell>
          <cell r="D194">
            <v>127</v>
          </cell>
        </row>
        <row r="195">
          <cell r="A195" t="str">
            <v>6697 СЕРВЕЛАТ ФИНСКИЙ ПМ в/к в/у 0,35кг 8шт.  ОСТАНКИНО</v>
          </cell>
          <cell r="D195">
            <v>1150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20</v>
          </cell>
        </row>
        <row r="197">
          <cell r="A197" t="str">
            <v>БОНУС МОЛОЧНЫЕ ТРАДИЦ. сос п/о мгс 0.6кг_UZ (6083)</v>
          </cell>
          <cell r="D197">
            <v>52</v>
          </cell>
        </row>
        <row r="198">
          <cell r="A198" t="str">
            <v>БОНУС МОЛОЧНЫЕ ТРАДИЦ. сос п/о мгс 1*6_UZ (6082)</v>
          </cell>
          <cell r="D198">
            <v>9.6110000000000007</v>
          </cell>
        </row>
        <row r="199">
          <cell r="A199" t="str">
            <v>БОНУС СОЧНЫЕ сос п/о мгс 0.41кг_UZ (6087)  ОСТАНКИНО</v>
          </cell>
          <cell r="D199">
            <v>64</v>
          </cell>
        </row>
        <row r="200">
          <cell r="A200" t="str">
            <v>БОНУС СОЧНЫЕ сос п/о мгс 1*6_UZ (6088)  ОСТАНКИНО</v>
          </cell>
          <cell r="D200">
            <v>26.184000000000001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180</v>
          </cell>
        </row>
        <row r="202">
          <cell r="A202" t="str">
            <v>БОНУС_283  Сосиски Сочинки, ВЕС, ТМ Стародворье ПОКОМ</v>
          </cell>
          <cell r="D202">
            <v>86.841999999999999</v>
          </cell>
        </row>
        <row r="203">
          <cell r="A203" t="str">
            <v>БОНУС_305  Колбаса Сервелат Мясорубский с мелкорубленным окороком в/у  ТМ Стародворье ВЕС   ПОКОМ</v>
          </cell>
          <cell r="D203">
            <v>77.807000000000002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36</v>
          </cell>
        </row>
        <row r="205">
          <cell r="A205" t="str">
            <v>БОНУС_Готовые чебупели сочные с мясом ТМ Горячая штучка  0,3кг зам    ПОКОМ</v>
          </cell>
          <cell r="D205">
            <v>87</v>
          </cell>
        </row>
        <row r="206">
          <cell r="A206" t="str">
            <v>БОНУС_Колбаса Докторская Особая ТМ Особый рецепт,  0,5кг, ПОКОМ</v>
          </cell>
          <cell r="D206">
            <v>45</v>
          </cell>
        </row>
        <row r="207">
          <cell r="A207" t="str">
            <v>БОНУС_Пельмени Отборные из свинины и говядины 0,9 кг ТМ Стародворье ТС Медвежье ушко  ПОКОМ</v>
          </cell>
          <cell r="D207">
            <v>53</v>
          </cell>
        </row>
        <row r="208">
          <cell r="A208" t="str">
            <v>Бутербродная вареная 0,47 кг шт.  СПК</v>
          </cell>
          <cell r="D208">
            <v>3</v>
          </cell>
        </row>
        <row r="209">
          <cell r="A209" t="str">
            <v>Вареники замороженные "Благолепные" с картофелем и грибами. ВЕС  ПОКОМ</v>
          </cell>
          <cell r="D209">
            <v>15</v>
          </cell>
        </row>
        <row r="210">
          <cell r="A210" t="str">
            <v>Вацлавская вареная 400 гр.шт.  СПК</v>
          </cell>
          <cell r="D210">
            <v>-3</v>
          </cell>
        </row>
        <row r="211">
          <cell r="A211" t="str">
            <v>Вацлавская вареная ВЕС СПК</v>
          </cell>
          <cell r="D211">
            <v>2.3759999999999999</v>
          </cell>
        </row>
        <row r="212">
          <cell r="A212" t="str">
            <v>Вацлавская п/к (черева) 390 гр.шт. термоус.пак  СПК</v>
          </cell>
          <cell r="D212">
            <v>-3</v>
          </cell>
        </row>
        <row r="213">
          <cell r="A213" t="str">
            <v>Ветчина Вацлавская 400 гр.шт.  СПК</v>
          </cell>
          <cell r="D213">
            <v>4</v>
          </cell>
        </row>
        <row r="214">
          <cell r="A214" t="str">
            <v>ВЫВЕДЕНА!!!!!! 084  Колбаски Баварские копченые, NDX в МГС 0,28 кг, ТМ Стародворье  ПОКОМ</v>
          </cell>
          <cell r="D214">
            <v>-3</v>
          </cell>
        </row>
        <row r="215">
          <cell r="A215" t="str">
            <v>Готовые чебупели острые с мясом Горячая штучка 0,3 кг зам  ПОКОМ</v>
          </cell>
          <cell r="D215">
            <v>2</v>
          </cell>
        </row>
        <row r="216">
          <cell r="A216" t="str">
            <v>Готовые чебупели с ветчиной и сыром Горячая штучка 0,3кг зам  ПОКОМ</v>
          </cell>
          <cell r="D216">
            <v>552</v>
          </cell>
        </row>
        <row r="217">
          <cell r="A217" t="str">
            <v>Готовые чебупели сочные с мясом ТМ Горячая штучка  0,3кг зам  ПОКОМ</v>
          </cell>
          <cell r="D217">
            <v>222</v>
          </cell>
        </row>
        <row r="218">
          <cell r="A218" t="str">
            <v>Готовые чебуреки с мясом ТМ Горячая штучка 0,09 кг флоу-пак ПОКОМ</v>
          </cell>
          <cell r="D218">
            <v>37</v>
          </cell>
        </row>
        <row r="219">
          <cell r="A219" t="str">
            <v>Дельгаро с/в "Эликатессе" 140 гр.шт.  СПК</v>
          </cell>
          <cell r="D219">
            <v>40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6</v>
          </cell>
        </row>
        <row r="221">
          <cell r="A221" t="str">
            <v>Докторская вареная термоус.пак. "Высокий вкус"  СПК</v>
          </cell>
          <cell r="D221">
            <v>48.39</v>
          </cell>
        </row>
        <row r="222">
          <cell r="A222" t="str">
            <v>Жар-ладушки с мясом, картофелем и грибами. ВЕС  ПОКОМ</v>
          </cell>
          <cell r="D222">
            <v>7.4</v>
          </cell>
        </row>
        <row r="223">
          <cell r="A223" t="str">
            <v>Жар-ладушки с мясом. ВЕС  ПОКОМ</v>
          </cell>
          <cell r="D223">
            <v>29.6</v>
          </cell>
        </row>
        <row r="224">
          <cell r="A224" t="str">
            <v>Жар-ладушки с яблоком и грушей, ВЕС  ПОКОМ</v>
          </cell>
          <cell r="D224">
            <v>55.5</v>
          </cell>
        </row>
        <row r="225">
          <cell r="A225" t="str">
            <v>Карбонад Юбилейный термоус.пак.  СПК</v>
          </cell>
          <cell r="D225">
            <v>6.5780000000000003</v>
          </cell>
        </row>
        <row r="226">
          <cell r="A226" t="str">
            <v>Классика с/к 235 гр.шт. "Высокий вкус"  СПК</v>
          </cell>
          <cell r="D226">
            <v>43</v>
          </cell>
        </row>
        <row r="227">
          <cell r="A227" t="str">
            <v>Классическая с/к "Сибирский стандарт" 560 гр.шт.  СПК</v>
          </cell>
          <cell r="D227">
            <v>684</v>
          </cell>
        </row>
        <row r="228">
          <cell r="A228" t="str">
            <v>Колбаски ПодПивасики оригинальные с/к 0,10 кг.шт. термофор.пак.  СПК</v>
          </cell>
          <cell r="D228">
            <v>161</v>
          </cell>
        </row>
        <row r="229">
          <cell r="A229" t="str">
            <v>Колбаски ПодПивасики острые с/к 0,10 кг.шт. термофор.пак.  СПК</v>
          </cell>
          <cell r="D229">
            <v>119</v>
          </cell>
        </row>
        <row r="230">
          <cell r="A230" t="str">
            <v>Колбаски ПодПивасики с сыром с/к 100 гр.шт. (в ср.защ.атм.)  СПК</v>
          </cell>
          <cell r="D230">
            <v>56</v>
          </cell>
        </row>
        <row r="231">
          <cell r="A231" t="str">
            <v>Коньячная с/к 0,10 кг.шт. нарезка (лоток с ср.зад.атм.) "Высокий вкус"  СПК</v>
          </cell>
          <cell r="D231">
            <v>149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72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214</v>
          </cell>
        </row>
        <row r="234">
          <cell r="A234" t="str">
            <v>Ла Фаворте с/в "Эликатессе" 140 гр.шт.  СПК</v>
          </cell>
          <cell r="D234">
            <v>31</v>
          </cell>
        </row>
        <row r="235">
          <cell r="A235" t="str">
            <v>Любительская вареная термоус.пак. "Высокий вкус"  СПК</v>
          </cell>
          <cell r="D235">
            <v>32.75</v>
          </cell>
        </row>
        <row r="236">
          <cell r="A236" t="str">
            <v>Мини-сосиски в тесте "Фрайпики" 1,8кг ВЕС,  ПОКОМ</v>
          </cell>
          <cell r="D236">
            <v>23.5</v>
          </cell>
        </row>
        <row r="237">
          <cell r="A237" t="str">
            <v>Мини-сосиски в тесте "Фрайпики" 3,7кг ВЕС,  ПОКОМ</v>
          </cell>
          <cell r="D237">
            <v>59.2</v>
          </cell>
        </row>
        <row r="238">
          <cell r="A238" t="str">
            <v>Наггетсы из печи 0,25кг ТМ Вязанка ТС Няняггетсы Сливушки замор.  ПОКОМ</v>
          </cell>
          <cell r="D238">
            <v>382</v>
          </cell>
        </row>
        <row r="239">
          <cell r="A239" t="str">
            <v>Наггетсы Нагетосы Сочная курочка ТМ Горячая штучка 0,25 кг зам  ПОКОМ</v>
          </cell>
          <cell r="D239">
            <v>608</v>
          </cell>
        </row>
        <row r="240">
          <cell r="A240" t="str">
            <v>Наггетсы с индейкой 0,25кг ТМ Вязанка ТС Няняггетсы Сливушки НД2 замор.  ПОКОМ</v>
          </cell>
          <cell r="D240">
            <v>381</v>
          </cell>
        </row>
        <row r="241">
          <cell r="A241" t="str">
            <v>Наггетсы хрустящие п/ф ВЕС ПОКОМ</v>
          </cell>
          <cell r="D241">
            <v>78</v>
          </cell>
        </row>
        <row r="242">
          <cell r="A242" t="str">
            <v>Новосибирская с/к 0,10 кг.шт. нарезка (лоток с ср.защ.атм.) "Высокий вкус"  СПК</v>
          </cell>
          <cell r="D242">
            <v>141</v>
          </cell>
        </row>
        <row r="243">
          <cell r="A243" t="str">
            <v>Оригинальная с перцем с/к  СПК</v>
          </cell>
          <cell r="D243">
            <v>129.107</v>
          </cell>
        </row>
        <row r="244">
          <cell r="A244" t="str">
            <v>Оригинальная с перцем с/к "Сибирский стандарт" 560 гр.шт.  СПК</v>
          </cell>
          <cell r="D244">
            <v>1008</v>
          </cell>
        </row>
        <row r="245">
          <cell r="A245" t="str">
            <v>Особая вареная  СПК</v>
          </cell>
          <cell r="D245">
            <v>2.41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142</v>
          </cell>
        </row>
        <row r="247">
          <cell r="A247" t="str">
            <v>Пельмени Grandmeni со сливочным маслом Горячая штучка 0,75 кг ПОКОМ</v>
          </cell>
          <cell r="D247">
            <v>126</v>
          </cell>
        </row>
        <row r="248">
          <cell r="A248" t="str">
            <v>Пельмени Бигбули #МЕГАВКУСИЩЕ с сочной грудинкой 0,43 кг  ПОКОМ</v>
          </cell>
          <cell r="D248">
            <v>8</v>
          </cell>
        </row>
        <row r="249">
          <cell r="A249" t="str">
            <v>Пельмени Бигбули #МЕГАВКУСИЩЕ с сочной грудинкой 0,9 кг  ПОКОМ</v>
          </cell>
          <cell r="D249">
            <v>243</v>
          </cell>
        </row>
        <row r="250">
          <cell r="A250" t="str">
            <v>Пельмени Бигбули с мясом, Горячая штучка 0,43кг  ПОКОМ</v>
          </cell>
          <cell r="D250">
            <v>26</v>
          </cell>
        </row>
        <row r="251">
          <cell r="A251" t="str">
            <v>Пельмени Бигбули с мясом, Горячая штучка 0,9кг  ПОКОМ</v>
          </cell>
          <cell r="D251">
            <v>62</v>
          </cell>
        </row>
        <row r="252">
          <cell r="A252" t="str">
            <v>Пельмени Бигбули со сливоч.маслом (Мегамаслище) ТМ БУЛЬМЕНИ сфера 0,43. замор. ПОКОМ</v>
          </cell>
          <cell r="D252">
            <v>378</v>
          </cell>
        </row>
        <row r="253">
          <cell r="A253" t="str">
            <v>Пельмени Бигбули со сливочным маслом #МЕГАМАСЛИЩЕ Горячая штучка 0,9 кг  ПОКОМ</v>
          </cell>
          <cell r="D253">
            <v>31</v>
          </cell>
        </row>
        <row r="254">
          <cell r="A254" t="str">
            <v>Пельмени Бульмени с говядиной и свининой Горячая шт. 0,9 кг  ПОКОМ</v>
          </cell>
          <cell r="D254">
            <v>196</v>
          </cell>
        </row>
        <row r="255">
          <cell r="A255" t="str">
            <v>Пельмени Бульмени с говядиной и свининой Горячая штучка 0,43  ПОКОМ</v>
          </cell>
          <cell r="D255">
            <v>148</v>
          </cell>
        </row>
        <row r="256">
          <cell r="A256" t="str">
            <v>Пельмени Бульмени с говядиной и свининой Наваристые Горячая штучка ВЕС  ПОКОМ</v>
          </cell>
          <cell r="D256">
            <v>220</v>
          </cell>
        </row>
        <row r="257">
          <cell r="A257" t="str">
            <v>Пельмени Бульмени со сливочным маслом Горячая штучка 0,9 кг  ПОКОМ</v>
          </cell>
          <cell r="D257">
            <v>730</v>
          </cell>
        </row>
        <row r="258">
          <cell r="A258" t="str">
            <v>Пельмени Бульмени со сливочным маслом ТМ Горячая шт. 0,43 кг  ПОКОМ</v>
          </cell>
          <cell r="D258">
            <v>144</v>
          </cell>
        </row>
        <row r="259">
          <cell r="A259" t="str">
            <v>Пельмени Левантские ТМ Особый рецепт 0,8 кг  ПОКОМ</v>
          </cell>
          <cell r="D259">
            <v>15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385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32</v>
          </cell>
        </row>
        <row r="262">
          <cell r="A262" t="str">
            <v>Пельмени Отборные с говядиной 0,9 кг НОВА ТМ Стародворье ТС Медвежье ушко  ПОКОМ</v>
          </cell>
          <cell r="D262">
            <v>3</v>
          </cell>
        </row>
        <row r="263">
          <cell r="A263" t="str">
            <v>Пельмени Отборные с говядиной и свининой 0,43 кг ТМ Стародворье ТС Медвежье ушко</v>
          </cell>
          <cell r="D263">
            <v>5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115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110</v>
          </cell>
        </row>
        <row r="266">
          <cell r="A266" t="str">
            <v>Пельмени Сочные сфера 0,9 кг ТМ Стародворье ПОКОМ</v>
          </cell>
          <cell r="D266">
            <v>319</v>
          </cell>
        </row>
        <row r="267">
          <cell r="A267" t="str">
            <v>Пипперони с/к "Эликатессе" 0,10 кг.шт.  СПК</v>
          </cell>
          <cell r="D267">
            <v>148</v>
          </cell>
        </row>
        <row r="268">
          <cell r="A268" t="str">
            <v>По-Австрийски с/к 260 гр.шт. "Высокий вкус"  СПК</v>
          </cell>
          <cell r="D268">
            <v>38</v>
          </cell>
        </row>
        <row r="269">
          <cell r="A269" t="str">
            <v>Покровская вареная 0,47 кг шт.  СПК</v>
          </cell>
          <cell r="D269">
            <v>1</v>
          </cell>
        </row>
        <row r="270">
          <cell r="A270" t="str">
            <v>Праздничная с/к "Сибирский стандарт" 560 гр.шт.  СПК</v>
          </cell>
          <cell r="D270">
            <v>1260</v>
          </cell>
        </row>
        <row r="271">
          <cell r="A271" t="str">
            <v>Салями Трюфель с/в "Эликатессе" 0,16 кг.шт.  СПК</v>
          </cell>
          <cell r="D271">
            <v>53</v>
          </cell>
        </row>
        <row r="272">
          <cell r="A272" t="str">
            <v>Салями Финская с/к 235 гр.шт. "Высокий вкус"  СПК</v>
          </cell>
          <cell r="D272">
            <v>16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62.01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32.540999999999997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1.208</v>
          </cell>
        </row>
        <row r="276">
          <cell r="A276" t="str">
            <v>Семейная с чесночком вареная (СПК+СКМ)  СПК</v>
          </cell>
          <cell r="D276">
            <v>191.2</v>
          </cell>
        </row>
        <row r="277">
          <cell r="A277" t="str">
            <v>Семейная с чесночком Экстра вареная  СПК</v>
          </cell>
          <cell r="D277">
            <v>34.942</v>
          </cell>
        </row>
        <row r="278">
          <cell r="A278" t="str">
            <v>Сервелат мелкозернистый в/к 0,5 кг.шт. термоус.пак. "Высокий вкус"  СПК</v>
          </cell>
          <cell r="D278">
            <v>2</v>
          </cell>
        </row>
        <row r="279">
          <cell r="A279" t="str">
            <v>Сервелат Фирменный в/к 0,10 кг.шт. нарезка (лоток с ср.защ.атм.)  СПК</v>
          </cell>
          <cell r="D279">
            <v>1</v>
          </cell>
        </row>
        <row r="280">
          <cell r="A280" t="str">
            <v>Сибирская особая с/к 0,10 кг.шт. нарезка (лоток с ср.защ.атм.)  СПК</v>
          </cell>
          <cell r="D280">
            <v>173</v>
          </cell>
        </row>
        <row r="281">
          <cell r="A281" t="str">
            <v>Сибирская особая с/к 0,235 кг шт.  СПК</v>
          </cell>
          <cell r="D281">
            <v>56</v>
          </cell>
        </row>
        <row r="282">
          <cell r="A282" t="str">
            <v>Сосиски "Баварские" 0,36 кг.шт. вак.упак.  СПК</v>
          </cell>
          <cell r="D282">
            <v>3</v>
          </cell>
        </row>
        <row r="283">
          <cell r="A283" t="str">
            <v>Сосиски "БОЛЬШАЯ сосиска" "Сибирский стандарт" (лоток с ср.защ.атм.)  СПК</v>
          </cell>
          <cell r="D283">
            <v>214.22399999999999</v>
          </cell>
        </row>
        <row r="284">
          <cell r="A284" t="str">
            <v>Сосиски Мусульманские "Просто выгодно" (в ср.защ.атм.)  СПК</v>
          </cell>
          <cell r="D284">
            <v>16.074000000000002</v>
          </cell>
        </row>
        <row r="285">
          <cell r="A285" t="str">
            <v>Торо Неро с/в "Эликатессе" 140 гр.шт.  СПК</v>
          </cell>
          <cell r="D285">
            <v>28</v>
          </cell>
        </row>
        <row r="286">
          <cell r="A286" t="str">
            <v>Уши свиные копченые к пиву 0,15кг нар. д/ф шт.  СПК</v>
          </cell>
          <cell r="D286">
            <v>7</v>
          </cell>
        </row>
        <row r="287">
          <cell r="A287" t="str">
            <v>Фестивальная с/к 0,10 кг.шт. нарезка (лоток с ср.защ.атм.)  СПК</v>
          </cell>
          <cell r="D287">
            <v>170</v>
          </cell>
        </row>
        <row r="288">
          <cell r="A288" t="str">
            <v>Фестивальная с/к 0,235 кг.шт.  СПК</v>
          </cell>
          <cell r="D288">
            <v>110</v>
          </cell>
        </row>
        <row r="289">
          <cell r="A289" t="str">
            <v>Фестивальная с/к ВЕС   СПК</v>
          </cell>
          <cell r="D289">
            <v>24.16</v>
          </cell>
        </row>
        <row r="290">
          <cell r="A290" t="str">
            <v>Фуэт с/в "Эликатессе" 160 гр.шт.  СПК</v>
          </cell>
          <cell r="D290">
            <v>30</v>
          </cell>
        </row>
        <row r="291">
          <cell r="A291" t="str">
            <v>Хинкали Классические хинкали ВЕС,  ПОКОМ</v>
          </cell>
          <cell r="D291">
            <v>10</v>
          </cell>
        </row>
        <row r="292">
          <cell r="A292" t="str">
            <v>Хотстеры ТМ Горячая штучка ТС Хотстеры 0,25 кг зам  ПОКОМ</v>
          </cell>
          <cell r="D292">
            <v>507</v>
          </cell>
        </row>
        <row r="293">
          <cell r="A293" t="str">
            <v>Хрустящие крылышки ТМ Горячая штучка 0,3 кг зам  ПОКОМ</v>
          </cell>
          <cell r="D293">
            <v>22</v>
          </cell>
        </row>
        <row r="294">
          <cell r="A294" t="str">
            <v>Хрустящие крылышки. В панировке куриные жареные.ВЕС  ПОКОМ</v>
          </cell>
          <cell r="D294">
            <v>5.4</v>
          </cell>
        </row>
        <row r="295">
          <cell r="A295" t="str">
            <v>Чебупай сочное яблоко ТМ Горячая штучка 0,2 кг зам.  ПОКОМ</v>
          </cell>
          <cell r="D295">
            <v>32</v>
          </cell>
        </row>
        <row r="296">
          <cell r="A296" t="str">
            <v>Чебупай спелая вишня ТМ Горячая штучка 0,2 кг зам.  ПОКОМ</v>
          </cell>
          <cell r="D296">
            <v>38</v>
          </cell>
        </row>
        <row r="297">
          <cell r="A297" t="str">
            <v>Чебупели Курочка гриль ТМ Горячая штучка, 0,3 кг зам  ПОКОМ</v>
          </cell>
          <cell r="D297">
            <v>20</v>
          </cell>
        </row>
        <row r="298">
          <cell r="A298" t="str">
            <v>Чебупицца курочка по-итальянски Горячая штучка 0,25 кг зам  ПОКОМ</v>
          </cell>
          <cell r="D298">
            <v>764</v>
          </cell>
        </row>
        <row r="299">
          <cell r="A299" t="str">
            <v>Чебупицца Пепперони ТМ Горячая штучка ТС Чебупицца 0.25кг зам  ПОКОМ</v>
          </cell>
          <cell r="D299">
            <v>833</v>
          </cell>
        </row>
        <row r="300">
          <cell r="A300" t="str">
            <v>Чоризо с/к "Эликатессе" 0,20 кг.шт.  СПК</v>
          </cell>
          <cell r="D300">
            <v>3</v>
          </cell>
        </row>
        <row r="301">
          <cell r="A301" t="str">
            <v>Шпикачки Русские (черева) (в ср.защ.атм.) "Высокий вкус"  СПК</v>
          </cell>
          <cell r="D301">
            <v>17.579000000000001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166</v>
          </cell>
        </row>
        <row r="303">
          <cell r="A303" t="str">
            <v>Юбилейная с/к 0,10 кг.шт. нарезка (лоток с ср.защ.атм.)  СПК</v>
          </cell>
          <cell r="D303">
            <v>155</v>
          </cell>
        </row>
        <row r="304">
          <cell r="A304" t="str">
            <v>Юбилейная с/к 0,235 кг.шт.  СПК</v>
          </cell>
          <cell r="D304">
            <v>123</v>
          </cell>
        </row>
        <row r="305">
          <cell r="A305" t="str">
            <v>Итого</v>
          </cell>
          <cell r="D305">
            <v>53374.05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24" sqref="S24"/>
    </sheetView>
  </sheetViews>
  <sheetFormatPr defaultColWidth="10.5" defaultRowHeight="11.45" customHeight="1" outlineLevelRow="1" x14ac:dyDescent="0.2"/>
  <cols>
    <col min="1" max="1" width="47.33203125" style="1" customWidth="1"/>
    <col min="2" max="2" width="4.5" style="1" customWidth="1"/>
    <col min="3" max="6" width="7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4" width="1" style="5" customWidth="1"/>
    <col min="15" max="17" width="6.5" style="5" bestFit="1" customWidth="1"/>
    <col min="18" max="19" width="6.6640625" style="5" bestFit="1" customWidth="1"/>
    <col min="20" max="20" width="6.33203125" style="5" customWidth="1"/>
    <col min="21" max="21" width="5.6640625" style="5" bestFit="1" customWidth="1"/>
    <col min="22" max="23" width="1.1640625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29" width="5.6640625" style="5" bestFit="1" customWidth="1"/>
    <col min="30" max="30" width="6.6640625" style="5" bestFit="1" customWidth="1"/>
    <col min="31" max="32" width="6.1640625" style="5" bestFit="1" customWidth="1"/>
    <col min="33" max="34" width="1" style="5" customWidth="1"/>
    <col min="35" max="16384" width="10.5" style="5"/>
  </cols>
  <sheetData>
    <row r="1" spans="1:34" s="1" customFormat="1" ht="12.95" customHeight="1" outlineLevel="1" x14ac:dyDescent="0.2">
      <c r="A1" s="2" t="s">
        <v>0</v>
      </c>
    </row>
    <row r="2" spans="1:34" s="1" customFormat="1" ht="9.9499999999999993" customHeight="1" x14ac:dyDescent="0.2">
      <c r="P2" s="18" t="s">
        <v>128</v>
      </c>
      <c r="Q2" s="18" t="s">
        <v>129</v>
      </c>
      <c r="S2" s="18" t="s">
        <v>130</v>
      </c>
      <c r="AC2" s="1">
        <v>4</v>
      </c>
      <c r="AD2" s="1">
        <v>9.6999999999999993</v>
      </c>
      <c r="AE2" s="1">
        <v>7</v>
      </c>
      <c r="AF2" s="1">
        <v>6.5</v>
      </c>
    </row>
    <row r="3" spans="1:34" ht="12.95" customHeight="1" x14ac:dyDescent="0.2">
      <c r="A3" s="4"/>
      <c r="B3" s="4"/>
      <c r="C3" s="4" t="s">
        <v>1</v>
      </c>
      <c r="D3" s="4"/>
      <c r="E3" s="4"/>
      <c r="F3" s="4"/>
      <c r="G3" s="9" t="s">
        <v>104</v>
      </c>
      <c r="H3" s="9" t="s">
        <v>105</v>
      </c>
      <c r="I3" s="9" t="s">
        <v>106</v>
      </c>
      <c r="J3" s="9" t="s">
        <v>107</v>
      </c>
      <c r="K3" s="9" t="s">
        <v>108</v>
      </c>
      <c r="L3" s="9" t="s">
        <v>108</v>
      </c>
      <c r="M3" s="9" t="s">
        <v>108</v>
      </c>
      <c r="N3" s="9" t="s">
        <v>108</v>
      </c>
      <c r="O3" s="9" t="s">
        <v>108</v>
      </c>
      <c r="P3" s="9" t="s">
        <v>108</v>
      </c>
      <c r="Q3" s="9" t="s">
        <v>108</v>
      </c>
      <c r="R3" s="9" t="s">
        <v>105</v>
      </c>
      <c r="S3" s="10" t="s">
        <v>108</v>
      </c>
      <c r="T3" s="9" t="s">
        <v>109</v>
      </c>
      <c r="U3" s="11" t="s">
        <v>110</v>
      </c>
      <c r="V3" s="9" t="s">
        <v>111</v>
      </c>
      <c r="W3" s="9" t="s">
        <v>112</v>
      </c>
      <c r="X3" s="9" t="s">
        <v>105</v>
      </c>
      <c r="Y3" s="9" t="s">
        <v>105</v>
      </c>
      <c r="Z3" s="9" t="s">
        <v>113</v>
      </c>
      <c r="AA3" s="9" t="s">
        <v>114</v>
      </c>
      <c r="AB3" s="9" t="s">
        <v>115</v>
      </c>
      <c r="AC3" s="11" t="s">
        <v>116</v>
      </c>
      <c r="AD3" s="11" t="s">
        <v>116</v>
      </c>
      <c r="AE3" s="11" t="s">
        <v>116</v>
      </c>
      <c r="AF3" s="11" t="s">
        <v>116</v>
      </c>
    </row>
    <row r="4" spans="1:34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117</v>
      </c>
      <c r="L4" s="15" t="s">
        <v>118</v>
      </c>
      <c r="O4" s="15" t="s">
        <v>119</v>
      </c>
      <c r="P4" s="15" t="s">
        <v>120</v>
      </c>
      <c r="Q4" s="15" t="s">
        <v>121</v>
      </c>
      <c r="S4" s="15" t="s">
        <v>122</v>
      </c>
      <c r="X4" s="15" t="s">
        <v>123</v>
      </c>
      <c r="Y4" s="15" t="s">
        <v>124</v>
      </c>
      <c r="Z4" s="15" t="s">
        <v>125</v>
      </c>
      <c r="AC4" s="15" t="s">
        <v>126</v>
      </c>
      <c r="AD4" s="15" t="s">
        <v>127</v>
      </c>
      <c r="AE4" s="15" t="s">
        <v>121</v>
      </c>
      <c r="AF4" s="15" t="s">
        <v>122</v>
      </c>
    </row>
    <row r="5" spans="1:34" ht="11.1" customHeight="1" x14ac:dyDescent="0.2">
      <c r="A5" s="6"/>
      <c r="B5" s="6"/>
      <c r="C5" s="3"/>
      <c r="D5" s="3"/>
      <c r="E5" s="12">
        <f>SUM(E6:E104)</f>
        <v>69654.372999999992</v>
      </c>
      <c r="F5" s="12">
        <f>SUM(F6:F104)</f>
        <v>86655.22</v>
      </c>
      <c r="I5" s="12">
        <f>SUM(I6:I104)</f>
        <v>70964.3</v>
      </c>
      <c r="J5" s="12">
        <f t="shared" ref="J5:S5" si="0">SUM(J6:J104)</f>
        <v>-1309.9270000000001</v>
      </c>
      <c r="K5" s="12">
        <f t="shared" si="0"/>
        <v>7150</v>
      </c>
      <c r="L5" s="12">
        <f t="shared" si="0"/>
        <v>3340</v>
      </c>
      <c r="M5" s="12">
        <f t="shared" si="0"/>
        <v>0</v>
      </c>
      <c r="N5" s="12">
        <f t="shared" si="0"/>
        <v>0</v>
      </c>
      <c r="O5" s="12">
        <f t="shared" si="0"/>
        <v>3970</v>
      </c>
      <c r="P5" s="12">
        <f t="shared" si="0"/>
        <v>24106</v>
      </c>
      <c r="Q5" s="12">
        <f t="shared" si="0"/>
        <v>12317</v>
      </c>
      <c r="R5" s="12">
        <f t="shared" si="0"/>
        <v>13930.874599999997</v>
      </c>
      <c r="S5" s="12">
        <f t="shared" si="0"/>
        <v>13220</v>
      </c>
      <c r="V5" s="12">
        <f t="shared" ref="V5" si="1">SUM(V6:V104)</f>
        <v>0</v>
      </c>
      <c r="W5" s="12">
        <f t="shared" ref="W5" si="2">SUM(W6:W104)</f>
        <v>0</v>
      </c>
      <c r="X5" s="12">
        <f t="shared" ref="X5" si="3">SUM(X6:X104)</f>
        <v>13987.809399999998</v>
      </c>
      <c r="Y5" s="12">
        <f t="shared" ref="Y5" si="4">SUM(Y6:Y104)</f>
        <v>13493.903</v>
      </c>
      <c r="Z5" s="12">
        <f t="shared" ref="Z5" si="5">SUM(Z6:Z104)</f>
        <v>14530.638999999999</v>
      </c>
      <c r="AC5" s="12">
        <f t="shared" ref="AC5" si="6">SUM(AC6:AC104)</f>
        <v>3970</v>
      </c>
      <c r="AD5" s="12">
        <f t="shared" ref="AD5" si="7">SUM(AD6:AD104)</f>
        <v>9711.2999999999993</v>
      </c>
      <c r="AE5" s="12">
        <f t="shared" ref="AE5" si="8">SUM(AE6:AE104)</f>
        <v>6996.91</v>
      </c>
      <c r="AF5" s="12">
        <f t="shared" ref="AF5" si="9">SUM(AF6:AF104)</f>
        <v>6027.6</v>
      </c>
    </row>
    <row r="6" spans="1:34" s="1" customFormat="1" ht="11.1" customHeight="1" outlineLevel="1" x14ac:dyDescent="0.2">
      <c r="A6" s="7" t="s">
        <v>10</v>
      </c>
      <c r="B6" s="7" t="s">
        <v>8</v>
      </c>
      <c r="C6" s="8">
        <v>313</v>
      </c>
      <c r="D6" s="8">
        <v>213</v>
      </c>
      <c r="E6" s="8">
        <v>224</v>
      </c>
      <c r="F6" s="8">
        <v>335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229</v>
      </c>
      <c r="J6" s="13">
        <f>E6-I6</f>
        <v>-5</v>
      </c>
      <c r="K6" s="13">
        <f>VLOOKUP(A:A,[1]TDSheet!$A:$L,12,0)</f>
        <v>0</v>
      </c>
      <c r="L6" s="13">
        <f>VLOOKUP(A:A,[1]TDSheet!$A:$S,19,0)</f>
        <v>0</v>
      </c>
      <c r="M6" s="13"/>
      <c r="N6" s="13"/>
      <c r="O6" s="16"/>
      <c r="P6" s="16"/>
      <c r="Q6" s="16">
        <v>120</v>
      </c>
      <c r="R6" s="13">
        <f>E6/5</f>
        <v>44.8</v>
      </c>
      <c r="S6" s="16"/>
      <c r="T6" s="17">
        <f>(F6+K6+L6+O6+P6+Q6+S6)/R6</f>
        <v>10.15625</v>
      </c>
      <c r="U6" s="13">
        <f>F6/R6</f>
        <v>7.4776785714285721</v>
      </c>
      <c r="V6" s="13"/>
      <c r="W6" s="13"/>
      <c r="X6" s="13">
        <f>VLOOKUP(A:A,[1]TDSheet!$A:$X,24,0)</f>
        <v>54.8</v>
      </c>
      <c r="Y6" s="13">
        <f>VLOOKUP(A:A,[1]TDSheet!$A:$Y,25,0)</f>
        <v>48.4</v>
      </c>
      <c r="Z6" s="13">
        <f>VLOOKUP(A:A,[3]TDSheet!$A:$D,4,0)</f>
        <v>59</v>
      </c>
      <c r="AA6" s="13">
        <f>VLOOKUP(A:A,[1]TDSheet!$A:$AA,27,0)</f>
        <v>0</v>
      </c>
      <c r="AB6" s="13" t="str">
        <f>VLOOKUP(A:A,[1]TDSheet!$A:$AB,28,0)</f>
        <v>скидка</v>
      </c>
      <c r="AC6" s="13">
        <f>O6*G6</f>
        <v>0</v>
      </c>
      <c r="AD6" s="13">
        <f>P6*G6</f>
        <v>0</v>
      </c>
      <c r="AE6" s="13">
        <f>Q6*G6</f>
        <v>48</v>
      </c>
      <c r="AF6" s="13">
        <f>S6*G6</f>
        <v>0</v>
      </c>
      <c r="AG6" s="13"/>
      <c r="AH6" s="13"/>
    </row>
    <row r="7" spans="1:34" s="1" customFormat="1" ht="11.1" customHeight="1" outlineLevel="1" x14ac:dyDescent="0.2">
      <c r="A7" s="7" t="s">
        <v>11</v>
      </c>
      <c r="B7" s="7" t="s">
        <v>9</v>
      </c>
      <c r="C7" s="8">
        <v>2303.6950000000002</v>
      </c>
      <c r="D7" s="8">
        <v>820.05600000000004</v>
      </c>
      <c r="E7" s="8">
        <v>1850.3710000000001</v>
      </c>
      <c r="F7" s="19">
        <v>1809</v>
      </c>
      <c r="G7" s="1">
        <f>VLOOKUP(A:A,[1]TDSheet!$A:$G,7,0)</f>
        <v>1</v>
      </c>
      <c r="H7" s="1">
        <f>VLOOKUP(A:A,[1]TDSheet!$A:$H,8,0)</f>
        <v>45</v>
      </c>
      <c r="I7" s="13">
        <f>VLOOKUP(A:A,[2]TDSheet!$A:$F,6,0)</f>
        <v>1805.8</v>
      </c>
      <c r="J7" s="13">
        <f t="shared" ref="J7:J70" si="10">E7-I7</f>
        <v>44.57100000000014</v>
      </c>
      <c r="K7" s="13">
        <f>VLOOKUP(A:A,[1]TDSheet!$A:$L,12,0)</f>
        <v>380</v>
      </c>
      <c r="L7" s="13">
        <f>VLOOKUP(A:A,[1]TDSheet!$A:$S,19,0)</f>
        <v>0</v>
      </c>
      <c r="M7" s="13"/>
      <c r="N7" s="13"/>
      <c r="O7" s="16">
        <v>1000</v>
      </c>
      <c r="P7" s="16"/>
      <c r="Q7" s="16">
        <v>500</v>
      </c>
      <c r="R7" s="13">
        <f t="shared" ref="R7:R70" si="11">E7/5</f>
        <v>370.07420000000002</v>
      </c>
      <c r="S7" s="16">
        <v>400</v>
      </c>
      <c r="T7" s="17">
        <f t="shared" ref="T7:T70" si="12">(F7+K7+L7+O7+P7+Q7+S7)/R7</f>
        <v>11.049135551735301</v>
      </c>
      <c r="U7" s="13">
        <f t="shared" ref="U7:U70" si="13">F7/R7</f>
        <v>4.8882089051330784</v>
      </c>
      <c r="V7" s="13"/>
      <c r="W7" s="13"/>
      <c r="X7" s="13">
        <f>VLOOKUP(A:A,[1]TDSheet!$A:$X,24,0)</f>
        <v>399.94200000000001</v>
      </c>
      <c r="Y7" s="13">
        <f>VLOOKUP(A:A,[1]TDSheet!$A:$Y,25,0)</f>
        <v>359.726</v>
      </c>
      <c r="Z7" s="13">
        <f>VLOOKUP(A:A,[3]TDSheet!$A:$D,4,0)</f>
        <v>286.33699999999999</v>
      </c>
      <c r="AA7" s="13">
        <f>VLOOKUP(A:A,[1]TDSheet!$A:$AA,27,0)</f>
        <v>0</v>
      </c>
      <c r="AB7" s="13" t="e">
        <f>VLOOKUP(A:A,[1]TDSheet!$A:$AB,28,0)</f>
        <v>#N/A</v>
      </c>
      <c r="AC7" s="13">
        <f t="shared" ref="AC7:AC70" si="14">O7*G7</f>
        <v>1000</v>
      </c>
      <c r="AD7" s="13">
        <f t="shared" ref="AD7:AD70" si="15">P7*G7</f>
        <v>0</v>
      </c>
      <c r="AE7" s="13">
        <f t="shared" ref="AE7:AE70" si="16">Q7*G7</f>
        <v>500</v>
      </c>
      <c r="AF7" s="13">
        <f t="shared" ref="AF7:AF70" si="17">S7*G7</f>
        <v>400</v>
      </c>
      <c r="AG7" s="13"/>
      <c r="AH7" s="13"/>
    </row>
    <row r="8" spans="1:34" s="1" customFormat="1" ht="11.1" customHeight="1" outlineLevel="1" x14ac:dyDescent="0.2">
      <c r="A8" s="7" t="s">
        <v>12</v>
      </c>
      <c r="B8" s="7" t="s">
        <v>9</v>
      </c>
      <c r="C8" s="8">
        <v>2690.9960000000001</v>
      </c>
      <c r="D8" s="8">
        <v>155.66900000000001</v>
      </c>
      <c r="E8" s="19">
        <v>1751</v>
      </c>
      <c r="F8" s="19">
        <v>1389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1506</v>
      </c>
      <c r="J8" s="13">
        <f t="shared" si="10"/>
        <v>245</v>
      </c>
      <c r="K8" s="13">
        <f>VLOOKUP(A:A,[1]TDSheet!$A:$L,12,0)</f>
        <v>300</v>
      </c>
      <c r="L8" s="13">
        <f>VLOOKUP(A:A,[1]TDSheet!$A:$S,19,0)</f>
        <v>200</v>
      </c>
      <c r="M8" s="13"/>
      <c r="N8" s="13"/>
      <c r="O8" s="16">
        <v>1100</v>
      </c>
      <c r="P8" s="16"/>
      <c r="Q8" s="16">
        <v>500</v>
      </c>
      <c r="R8" s="13">
        <f t="shared" si="11"/>
        <v>350.2</v>
      </c>
      <c r="S8" s="16">
        <v>400</v>
      </c>
      <c r="T8" s="17">
        <f t="shared" si="12"/>
        <v>11.105082809822958</v>
      </c>
      <c r="U8" s="13">
        <f t="shared" si="13"/>
        <v>3.9663049685893776</v>
      </c>
      <c r="V8" s="13"/>
      <c r="W8" s="13"/>
      <c r="X8" s="13">
        <f>VLOOKUP(A:A,[1]TDSheet!$A:$X,24,0)</f>
        <v>413</v>
      </c>
      <c r="Y8" s="13">
        <f>VLOOKUP(A:A,[1]TDSheet!$A:$Y,25,0)</f>
        <v>326.60000000000002</v>
      </c>
      <c r="Z8" s="13">
        <f>VLOOKUP(A:A,[3]TDSheet!$A:$D,4,0)</f>
        <v>250.09100000000001</v>
      </c>
      <c r="AA8" s="13" t="str">
        <f>VLOOKUP(A:A,[1]TDSheet!$A:$AA,27,0)</f>
        <v>акция</v>
      </c>
      <c r="AB8" s="13">
        <f>VLOOKUP(A:A,[1]TDSheet!$A:$AB,28,0)</f>
        <v>0</v>
      </c>
      <c r="AC8" s="13">
        <f t="shared" si="14"/>
        <v>1100</v>
      </c>
      <c r="AD8" s="13">
        <f t="shared" si="15"/>
        <v>0</v>
      </c>
      <c r="AE8" s="13">
        <f t="shared" si="16"/>
        <v>500</v>
      </c>
      <c r="AF8" s="13">
        <f t="shared" si="17"/>
        <v>400</v>
      </c>
      <c r="AG8" s="13"/>
      <c r="AH8" s="13"/>
    </row>
    <row r="9" spans="1:34" s="1" customFormat="1" ht="11.1" customHeight="1" outlineLevel="1" x14ac:dyDescent="0.2">
      <c r="A9" s="7" t="s">
        <v>89</v>
      </c>
      <c r="B9" s="7" t="s">
        <v>9</v>
      </c>
      <c r="C9" s="8"/>
      <c r="D9" s="8">
        <v>196.327</v>
      </c>
      <c r="E9" s="8">
        <v>0</v>
      </c>
      <c r="F9" s="19">
        <v>196.327</v>
      </c>
      <c r="G9" s="14">
        <f>VLOOKUP(A:A,[1]TDSheet!$A:$G,7,0)</f>
        <v>0</v>
      </c>
      <c r="H9" s="1" t="e">
        <f>VLOOKUP(A:A,[1]TDSheet!$A:$H,8,0)</f>
        <v>#N/A</v>
      </c>
      <c r="I9" s="13">
        <v>0</v>
      </c>
      <c r="J9" s="13">
        <f t="shared" si="10"/>
        <v>0</v>
      </c>
      <c r="K9" s="13">
        <f>VLOOKUP(A:A,[1]TDSheet!$A:$L,12,0)</f>
        <v>0</v>
      </c>
      <c r="L9" s="13">
        <f>VLOOKUP(A:A,[1]TDSheet!$A:$S,19,0)</f>
        <v>0</v>
      </c>
      <c r="M9" s="13"/>
      <c r="N9" s="13"/>
      <c r="O9" s="16"/>
      <c r="P9" s="16"/>
      <c r="Q9" s="16"/>
      <c r="R9" s="13">
        <f t="shared" si="11"/>
        <v>0</v>
      </c>
      <c r="S9" s="16"/>
      <c r="T9" s="17" t="e">
        <f t="shared" si="12"/>
        <v>#DIV/0!</v>
      </c>
      <c r="U9" s="13" t="e">
        <f t="shared" si="13"/>
        <v>#DIV/0!</v>
      </c>
      <c r="V9" s="13"/>
      <c r="W9" s="13"/>
      <c r="X9" s="13">
        <f>VLOOKUP(A:A,[1]TDSheet!$A:$X,24,0)</f>
        <v>0</v>
      </c>
      <c r="Y9" s="13">
        <f>VLOOKUP(A:A,[1]TDSheet!$A:$Y,25,0)</f>
        <v>0</v>
      </c>
      <c r="Z9" s="13">
        <v>0</v>
      </c>
      <c r="AA9" s="13" t="e">
        <f>VLOOKUP(A:A,[1]TDSheet!$A:$AA,27,0)</f>
        <v>#N/A</v>
      </c>
      <c r="AB9" s="13" t="e">
        <f>VLOOKUP(A:A,[1]TDSheet!$A:$AB,28,0)</f>
        <v>#N/A</v>
      </c>
      <c r="AC9" s="13">
        <f t="shared" si="14"/>
        <v>0</v>
      </c>
      <c r="AD9" s="13">
        <f t="shared" si="15"/>
        <v>0</v>
      </c>
      <c r="AE9" s="13">
        <f t="shared" si="16"/>
        <v>0</v>
      </c>
      <c r="AF9" s="13">
        <f t="shared" si="17"/>
        <v>0</v>
      </c>
      <c r="AG9" s="13"/>
      <c r="AH9" s="13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3317.0590000000002</v>
      </c>
      <c r="D10" s="8">
        <v>637.93299999999999</v>
      </c>
      <c r="E10" s="8">
        <v>1864.7719999999999</v>
      </c>
      <c r="F10" s="8">
        <v>2385.183</v>
      </c>
      <c r="G10" s="1">
        <f>VLOOKUP(A:A,[1]TDSheet!$A:$G,7,0)</f>
        <v>1</v>
      </c>
      <c r="H10" s="1">
        <f>VLOOKUP(A:A,[1]TDSheet!$A:$H,8,0)</f>
        <v>60</v>
      </c>
      <c r="I10" s="13">
        <f>VLOOKUP(A:A,[2]TDSheet!$A:$F,6,0)</f>
        <v>1807.7</v>
      </c>
      <c r="J10" s="13">
        <f t="shared" si="10"/>
        <v>57.071999999999889</v>
      </c>
      <c r="K10" s="13">
        <f>VLOOKUP(A:A,[1]TDSheet!$A:$L,12,0)</f>
        <v>0</v>
      </c>
      <c r="L10" s="13">
        <f>VLOOKUP(A:A,[1]TDSheet!$A:$S,19,0)</f>
        <v>0</v>
      </c>
      <c r="M10" s="13"/>
      <c r="N10" s="13"/>
      <c r="O10" s="16">
        <v>1600</v>
      </c>
      <c r="P10" s="16"/>
      <c r="Q10" s="16">
        <v>1000</v>
      </c>
      <c r="R10" s="13">
        <f t="shared" si="11"/>
        <v>372.95439999999996</v>
      </c>
      <c r="S10" s="16">
        <v>500</v>
      </c>
      <c r="T10" s="17">
        <f t="shared" si="12"/>
        <v>14.707382457480058</v>
      </c>
      <c r="U10" s="13">
        <f t="shared" si="13"/>
        <v>6.3953743406700667</v>
      </c>
      <c r="V10" s="13"/>
      <c r="W10" s="13"/>
      <c r="X10" s="13">
        <f>VLOOKUP(A:A,[1]TDSheet!$A:$X,24,0)</f>
        <v>349.06740000000002</v>
      </c>
      <c r="Y10" s="13">
        <f>VLOOKUP(A:A,[1]TDSheet!$A:$Y,25,0)</f>
        <v>335.0668</v>
      </c>
      <c r="Z10" s="13">
        <f>VLOOKUP(A:A,[3]TDSheet!$A:$D,4,0)</f>
        <v>377.27600000000001</v>
      </c>
      <c r="AA10" s="13" t="str">
        <f>VLOOKUP(A:A,[1]TDSheet!$A:$AA,27,0)</f>
        <v>акция</v>
      </c>
      <c r="AB10" s="13">
        <f>VLOOKUP(A:A,[1]TDSheet!$A:$AB,28,0)</f>
        <v>0</v>
      </c>
      <c r="AC10" s="13">
        <f t="shared" si="14"/>
        <v>1600</v>
      </c>
      <c r="AD10" s="13">
        <f t="shared" si="15"/>
        <v>0</v>
      </c>
      <c r="AE10" s="13">
        <f t="shared" si="16"/>
        <v>1000</v>
      </c>
      <c r="AF10" s="13">
        <f t="shared" si="17"/>
        <v>500</v>
      </c>
      <c r="AG10" s="13"/>
      <c r="AH10" s="13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123.07899999999999</v>
      </c>
      <c r="D11" s="8">
        <v>53.151000000000003</v>
      </c>
      <c r="E11" s="8">
        <v>43.859000000000002</v>
      </c>
      <c r="F11" s="8">
        <v>138.869</v>
      </c>
      <c r="G11" s="1">
        <f>VLOOKUP(A:A,[1]TDSheet!$A:$G,7,0)</f>
        <v>1</v>
      </c>
      <c r="H11" s="1">
        <f>VLOOKUP(A:A,[1]TDSheet!$A:$H,8,0)</f>
        <v>120</v>
      </c>
      <c r="I11" s="13">
        <f>VLOOKUP(A:A,[2]TDSheet!$A:$F,6,0)</f>
        <v>46.5</v>
      </c>
      <c r="J11" s="13">
        <f t="shared" si="10"/>
        <v>-2.6409999999999982</v>
      </c>
      <c r="K11" s="13">
        <f>VLOOKUP(A:A,[1]TDSheet!$A:$L,12,0)</f>
        <v>0</v>
      </c>
      <c r="L11" s="13">
        <f>VLOOKUP(A:A,[1]TDSheet!$A:$S,19,0)</f>
        <v>0</v>
      </c>
      <c r="M11" s="13"/>
      <c r="N11" s="13"/>
      <c r="O11" s="16"/>
      <c r="P11" s="16"/>
      <c r="Q11" s="16"/>
      <c r="R11" s="13">
        <f t="shared" si="11"/>
        <v>8.7718000000000007</v>
      </c>
      <c r="S11" s="16"/>
      <c r="T11" s="17">
        <f t="shared" si="12"/>
        <v>15.831300303244486</v>
      </c>
      <c r="U11" s="13">
        <f t="shared" si="13"/>
        <v>15.831300303244486</v>
      </c>
      <c r="V11" s="13"/>
      <c r="W11" s="13"/>
      <c r="X11" s="13">
        <f>VLOOKUP(A:A,[1]TDSheet!$A:$X,24,0)</f>
        <v>10.9208</v>
      </c>
      <c r="Y11" s="13">
        <f>VLOOKUP(A:A,[1]TDSheet!$A:$Y,25,0)</f>
        <v>7.3596000000000004</v>
      </c>
      <c r="Z11" s="13">
        <f>VLOOKUP(A:A,[3]TDSheet!$A:$D,4,0)</f>
        <v>4.9459999999999997</v>
      </c>
      <c r="AA11" s="13" t="str">
        <f>VLOOKUP(A:A,[1]TDSheet!$A:$AA,27,0)</f>
        <v>яб ак ян</v>
      </c>
      <c r="AB11" s="13" t="e">
        <f>VLOOKUP(A:A,[1]TDSheet!$A:$AB,28,0)</f>
        <v>#N/A</v>
      </c>
      <c r="AC11" s="13">
        <f t="shared" si="14"/>
        <v>0</v>
      </c>
      <c r="AD11" s="13">
        <f t="shared" si="15"/>
        <v>0</v>
      </c>
      <c r="AE11" s="13">
        <f t="shared" si="16"/>
        <v>0</v>
      </c>
      <c r="AF11" s="13">
        <f t="shared" si="17"/>
        <v>0</v>
      </c>
      <c r="AG11" s="13"/>
      <c r="AH11" s="13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6.4160000000000004</v>
      </c>
      <c r="D12" s="8"/>
      <c r="E12" s="8">
        <v>150.613</v>
      </c>
      <c r="F12" s="8">
        <v>5.8029999999999999</v>
      </c>
      <c r="G12" s="1">
        <f>VLOOKUP(A:A,[1]TDSheet!$A:$G,7,0)</f>
        <v>0</v>
      </c>
      <c r="H12" s="1">
        <f>VLOOKUP(A:A,[1]TDSheet!$A:$H,8,0)</f>
        <v>0</v>
      </c>
      <c r="I12" s="13">
        <f>VLOOKUP(A:A,[2]TDSheet!$A:$F,6,0)</f>
        <v>151.30000000000001</v>
      </c>
      <c r="J12" s="13">
        <f t="shared" si="10"/>
        <v>-0.68700000000001182</v>
      </c>
      <c r="K12" s="13">
        <f>VLOOKUP(A:A,[1]TDSheet!$A:$L,12,0)</f>
        <v>0</v>
      </c>
      <c r="L12" s="13">
        <f>VLOOKUP(A:A,[1]TDSheet!$A:$S,19,0)</f>
        <v>0</v>
      </c>
      <c r="M12" s="13"/>
      <c r="N12" s="13"/>
      <c r="O12" s="16"/>
      <c r="P12" s="16"/>
      <c r="Q12" s="16"/>
      <c r="R12" s="13">
        <f t="shared" si="11"/>
        <v>30.122599999999998</v>
      </c>
      <c r="S12" s="16"/>
      <c r="T12" s="17">
        <f t="shared" si="12"/>
        <v>0.19264605312954394</v>
      </c>
      <c r="U12" s="13">
        <f t="shared" si="13"/>
        <v>0.19264605312954394</v>
      </c>
      <c r="V12" s="13"/>
      <c r="W12" s="13"/>
      <c r="X12" s="13">
        <f>VLOOKUP(A:A,[1]TDSheet!$A:$X,24,0)</f>
        <v>0</v>
      </c>
      <c r="Y12" s="13">
        <f>VLOOKUP(A:A,[1]TDSheet!$A:$Y,25,0)</f>
        <v>31.715600000000002</v>
      </c>
      <c r="Z12" s="13">
        <v>0</v>
      </c>
      <c r="AA12" s="13" t="e">
        <f>VLOOKUP(A:A,[1]TDSheet!$A:$AA,27,0)</f>
        <v>#N/A</v>
      </c>
      <c r="AB12" s="13" t="e">
        <f>VLOOKUP(A:A,[1]TDSheet!$A:$AB,28,0)</f>
        <v>#N/A</v>
      </c>
      <c r="AC12" s="13">
        <f t="shared" si="14"/>
        <v>0</v>
      </c>
      <c r="AD12" s="13">
        <f t="shared" si="15"/>
        <v>0</v>
      </c>
      <c r="AE12" s="13">
        <f t="shared" si="16"/>
        <v>0</v>
      </c>
      <c r="AF12" s="13">
        <f t="shared" si="17"/>
        <v>0</v>
      </c>
      <c r="AG12" s="13"/>
      <c r="AH12" s="13"/>
    </row>
    <row r="13" spans="1:34" s="1" customFormat="1" ht="11.1" customHeight="1" outlineLevel="1" x14ac:dyDescent="0.2">
      <c r="A13" s="7" t="s">
        <v>16</v>
      </c>
      <c r="B13" s="7" t="s">
        <v>9</v>
      </c>
      <c r="C13" s="8">
        <v>214.126</v>
      </c>
      <c r="D13" s="8">
        <v>119.58499999999999</v>
      </c>
      <c r="E13" s="8">
        <v>135.85499999999999</v>
      </c>
      <c r="F13" s="8">
        <v>212.792</v>
      </c>
      <c r="G13" s="1">
        <f>VLOOKUP(A:A,[1]TDSheet!$A:$G,7,0)</f>
        <v>1</v>
      </c>
      <c r="H13" s="1">
        <f>VLOOKUP(A:A,[1]TDSheet!$A:$H,8,0)</f>
        <v>60</v>
      </c>
      <c r="I13" s="13">
        <f>VLOOKUP(A:A,[2]TDSheet!$A:$F,6,0)</f>
        <v>130.35</v>
      </c>
      <c r="J13" s="13">
        <f t="shared" si="10"/>
        <v>5.5049999999999955</v>
      </c>
      <c r="K13" s="13">
        <f>VLOOKUP(A:A,[1]TDSheet!$A:$L,12,0)</f>
        <v>0</v>
      </c>
      <c r="L13" s="13">
        <f>VLOOKUP(A:A,[1]TDSheet!$A:$S,19,0)</f>
        <v>0</v>
      </c>
      <c r="M13" s="13"/>
      <c r="N13" s="13"/>
      <c r="O13" s="16"/>
      <c r="P13" s="16"/>
      <c r="Q13" s="16">
        <v>50</v>
      </c>
      <c r="R13" s="13">
        <f t="shared" si="11"/>
        <v>27.170999999999999</v>
      </c>
      <c r="S13" s="16"/>
      <c r="T13" s="17">
        <f t="shared" si="12"/>
        <v>9.6717824150748974</v>
      </c>
      <c r="U13" s="13">
        <f t="shared" si="13"/>
        <v>7.8315851459276438</v>
      </c>
      <c r="V13" s="13"/>
      <c r="W13" s="13"/>
      <c r="X13" s="13">
        <f>VLOOKUP(A:A,[1]TDSheet!$A:$X,24,0)</f>
        <v>32.2074</v>
      </c>
      <c r="Y13" s="13">
        <f>VLOOKUP(A:A,[1]TDSheet!$A:$Y,25,0)</f>
        <v>29.616599999999998</v>
      </c>
      <c r="Z13" s="13">
        <f>VLOOKUP(A:A,[3]TDSheet!$A:$D,4,0)</f>
        <v>35.432000000000002</v>
      </c>
      <c r="AA13" s="13">
        <f>VLOOKUP(A:A,[1]TDSheet!$A:$AA,27,0)</f>
        <v>0</v>
      </c>
      <c r="AB13" s="13">
        <f>VLOOKUP(A:A,[1]TDSheet!$A:$AB,28,0)</f>
        <v>0</v>
      </c>
      <c r="AC13" s="13">
        <f t="shared" si="14"/>
        <v>0</v>
      </c>
      <c r="AD13" s="13">
        <f t="shared" si="15"/>
        <v>0</v>
      </c>
      <c r="AE13" s="13">
        <f t="shared" si="16"/>
        <v>50</v>
      </c>
      <c r="AF13" s="13">
        <f t="shared" si="17"/>
        <v>0</v>
      </c>
      <c r="AG13" s="13"/>
      <c r="AH13" s="13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57</v>
      </c>
      <c r="D14" s="8">
        <v>42</v>
      </c>
      <c r="E14" s="8">
        <v>46</v>
      </c>
      <c r="F14" s="8">
        <v>53</v>
      </c>
      <c r="G14" s="1">
        <f>VLOOKUP(A:A,[1]TDSheet!$A:$G,7,0)</f>
        <v>0</v>
      </c>
      <c r="H14" s="1" t="e">
        <f>VLOOKUP(A:A,[1]TDSheet!$A:$H,8,0)</f>
        <v>#N/A</v>
      </c>
      <c r="I14" s="13">
        <f>VLOOKUP(A:A,[2]TDSheet!$A:$F,6,0)</f>
        <v>46</v>
      </c>
      <c r="J14" s="13">
        <f t="shared" si="10"/>
        <v>0</v>
      </c>
      <c r="K14" s="13">
        <f>VLOOKUP(A:A,[1]TDSheet!$A:$L,12,0)</f>
        <v>0</v>
      </c>
      <c r="L14" s="13">
        <f>VLOOKUP(A:A,[1]TDSheet!$A:$S,19,0)</f>
        <v>0</v>
      </c>
      <c r="M14" s="13"/>
      <c r="N14" s="13"/>
      <c r="O14" s="16"/>
      <c r="P14" s="16"/>
      <c r="Q14" s="16"/>
      <c r="R14" s="13">
        <f t="shared" si="11"/>
        <v>9.1999999999999993</v>
      </c>
      <c r="S14" s="16"/>
      <c r="T14" s="17">
        <f t="shared" si="12"/>
        <v>5.7608695652173916</v>
      </c>
      <c r="U14" s="13">
        <f t="shared" si="13"/>
        <v>5.7608695652173916</v>
      </c>
      <c r="V14" s="13"/>
      <c r="W14" s="13"/>
      <c r="X14" s="13">
        <f>VLOOKUP(A:A,[1]TDSheet!$A:$X,24,0)</f>
        <v>9.8000000000000007</v>
      </c>
      <c r="Y14" s="13">
        <f>VLOOKUP(A:A,[1]TDSheet!$A:$Y,25,0)</f>
        <v>8.1999999999999993</v>
      </c>
      <c r="Z14" s="13">
        <f>VLOOKUP(A:A,[3]TDSheet!$A:$D,4,0)</f>
        <v>13</v>
      </c>
      <c r="AA14" s="13" t="str">
        <f>VLOOKUP(A:A,[1]TDSheet!$A:$AA,27,0)</f>
        <v>вывод</v>
      </c>
      <c r="AB14" s="13" t="e">
        <f>VLOOKUP(A:A,[1]TDSheet!$A:$AB,28,0)</f>
        <v>#N/A</v>
      </c>
      <c r="AC14" s="13">
        <f t="shared" si="14"/>
        <v>0</v>
      </c>
      <c r="AD14" s="13">
        <f t="shared" si="15"/>
        <v>0</v>
      </c>
      <c r="AE14" s="13">
        <f t="shared" si="16"/>
        <v>0</v>
      </c>
      <c r="AF14" s="13">
        <f t="shared" si="17"/>
        <v>0</v>
      </c>
      <c r="AG14" s="13"/>
      <c r="AH14" s="13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319.608</v>
      </c>
      <c r="D15" s="8">
        <v>298.56900000000002</v>
      </c>
      <c r="E15" s="8">
        <v>221.756</v>
      </c>
      <c r="F15" s="8">
        <v>431.13299999999998</v>
      </c>
      <c r="G15" s="1">
        <f>VLOOKUP(A:A,[1]TDSheet!$A:$G,7,0)</f>
        <v>1</v>
      </c>
      <c r="H15" s="1">
        <f>VLOOKUP(A:A,[1]TDSheet!$A:$H,8,0)</f>
        <v>60</v>
      </c>
      <c r="I15" s="13">
        <f>VLOOKUP(A:A,[2]TDSheet!$A:$F,6,0)</f>
        <v>223.7</v>
      </c>
      <c r="J15" s="13">
        <f t="shared" si="10"/>
        <v>-1.9439999999999884</v>
      </c>
      <c r="K15" s="13">
        <f>VLOOKUP(A:A,[1]TDSheet!$A:$L,12,0)</f>
        <v>0</v>
      </c>
      <c r="L15" s="13">
        <f>VLOOKUP(A:A,[1]TDSheet!$A:$S,19,0)</f>
        <v>0</v>
      </c>
      <c r="M15" s="13"/>
      <c r="N15" s="13"/>
      <c r="O15" s="16"/>
      <c r="P15" s="16"/>
      <c r="Q15" s="16">
        <v>40</v>
      </c>
      <c r="R15" s="13">
        <f t="shared" si="11"/>
        <v>44.351199999999999</v>
      </c>
      <c r="S15" s="16"/>
      <c r="T15" s="17">
        <f t="shared" si="12"/>
        <v>10.622779090531935</v>
      </c>
      <c r="U15" s="13">
        <f t="shared" si="13"/>
        <v>9.720886920759753</v>
      </c>
      <c r="V15" s="13"/>
      <c r="W15" s="13"/>
      <c r="X15" s="13">
        <f>VLOOKUP(A:A,[1]TDSheet!$A:$X,24,0)</f>
        <v>42.866799999999998</v>
      </c>
      <c r="Y15" s="13">
        <f>VLOOKUP(A:A,[1]TDSheet!$A:$Y,25,0)</f>
        <v>53.755200000000002</v>
      </c>
      <c r="Z15" s="13">
        <f>VLOOKUP(A:A,[3]TDSheet!$A:$D,4,0)</f>
        <v>22.885000000000002</v>
      </c>
      <c r="AA15" s="13">
        <f>VLOOKUP(A:A,[1]TDSheet!$A:$AA,27,0)</f>
        <v>0</v>
      </c>
      <c r="AB15" s="13">
        <f>VLOOKUP(A:A,[1]TDSheet!$A:$AB,28,0)</f>
        <v>0</v>
      </c>
      <c r="AC15" s="13">
        <f t="shared" si="14"/>
        <v>0</v>
      </c>
      <c r="AD15" s="13">
        <f t="shared" si="15"/>
        <v>0</v>
      </c>
      <c r="AE15" s="13">
        <f t="shared" si="16"/>
        <v>40</v>
      </c>
      <c r="AF15" s="13">
        <f t="shared" si="17"/>
        <v>0</v>
      </c>
      <c r="AG15" s="13"/>
      <c r="AH15" s="13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850.86500000000001</v>
      </c>
      <c r="D16" s="8">
        <v>325.75900000000001</v>
      </c>
      <c r="E16" s="8">
        <v>468.221</v>
      </c>
      <c r="F16" s="8">
        <v>780.12699999999995</v>
      </c>
      <c r="G16" s="1">
        <f>VLOOKUP(A:A,[1]TDSheet!$A:$G,7,0)</f>
        <v>1</v>
      </c>
      <c r="H16" s="1">
        <f>VLOOKUP(A:A,[1]TDSheet!$A:$H,8,0)</f>
        <v>60</v>
      </c>
      <c r="I16" s="13">
        <f>VLOOKUP(A:A,[2]TDSheet!$A:$F,6,0)</f>
        <v>459.45</v>
      </c>
      <c r="J16" s="13">
        <f t="shared" si="10"/>
        <v>8.771000000000015</v>
      </c>
      <c r="K16" s="13">
        <f>VLOOKUP(A:A,[1]TDSheet!$A:$L,12,0)</f>
        <v>0</v>
      </c>
      <c r="L16" s="13">
        <f>VLOOKUP(A:A,[1]TDSheet!$A:$S,19,0)</f>
        <v>0</v>
      </c>
      <c r="M16" s="13"/>
      <c r="N16" s="13"/>
      <c r="O16" s="16"/>
      <c r="P16" s="16"/>
      <c r="Q16" s="16">
        <v>170</v>
      </c>
      <c r="R16" s="13">
        <f t="shared" si="11"/>
        <v>93.644199999999998</v>
      </c>
      <c r="S16" s="16">
        <v>300</v>
      </c>
      <c r="T16" s="17">
        <f t="shared" si="12"/>
        <v>13.34975364197676</v>
      </c>
      <c r="U16" s="13">
        <f t="shared" si="13"/>
        <v>8.3307562027333244</v>
      </c>
      <c r="V16" s="13"/>
      <c r="W16" s="13"/>
      <c r="X16" s="13">
        <f>VLOOKUP(A:A,[1]TDSheet!$A:$X,24,0)</f>
        <v>89.956199999999995</v>
      </c>
      <c r="Y16" s="13">
        <f>VLOOKUP(A:A,[1]TDSheet!$A:$Y,25,0)</f>
        <v>84.555199999999999</v>
      </c>
      <c r="Z16" s="13">
        <f>VLOOKUP(A:A,[3]TDSheet!$A:$D,4,0)</f>
        <v>104.99</v>
      </c>
      <c r="AA16" s="13">
        <f>VLOOKUP(A:A,[1]TDSheet!$A:$AA,27,0)</f>
        <v>0</v>
      </c>
      <c r="AB16" s="13" t="e">
        <f>VLOOKUP(A:A,[1]TDSheet!$A:$AB,28,0)</f>
        <v>#N/A</v>
      </c>
      <c r="AC16" s="13">
        <f t="shared" si="14"/>
        <v>0</v>
      </c>
      <c r="AD16" s="13">
        <f t="shared" si="15"/>
        <v>0</v>
      </c>
      <c r="AE16" s="13">
        <f t="shared" si="16"/>
        <v>170</v>
      </c>
      <c r="AF16" s="13">
        <f t="shared" si="17"/>
        <v>300</v>
      </c>
      <c r="AG16" s="13"/>
      <c r="AH16" s="13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1530</v>
      </c>
      <c r="D17" s="8">
        <v>521</v>
      </c>
      <c r="E17" s="8">
        <v>540</v>
      </c>
      <c r="F17" s="8">
        <v>1511</v>
      </c>
      <c r="G17" s="1">
        <f>VLOOKUP(A:A,[1]TDSheet!$A:$G,7,0)</f>
        <v>0.25</v>
      </c>
      <c r="H17" s="1">
        <f>VLOOKUP(A:A,[1]TDSheet!$A:$H,8,0)</f>
        <v>120</v>
      </c>
      <c r="I17" s="13">
        <f>VLOOKUP(A:A,[2]TDSheet!$A:$F,6,0)</f>
        <v>561</v>
      </c>
      <c r="J17" s="13">
        <f t="shared" si="10"/>
        <v>-21</v>
      </c>
      <c r="K17" s="13">
        <f>VLOOKUP(A:A,[1]TDSheet!$A:$L,12,0)</f>
        <v>0</v>
      </c>
      <c r="L17" s="13">
        <f>VLOOKUP(A:A,[1]TDSheet!$A:$S,19,0)</f>
        <v>0</v>
      </c>
      <c r="M17" s="13"/>
      <c r="N17" s="13"/>
      <c r="O17" s="16"/>
      <c r="P17" s="16"/>
      <c r="Q17" s="16">
        <v>400</v>
      </c>
      <c r="R17" s="13">
        <f t="shared" si="11"/>
        <v>108</v>
      </c>
      <c r="S17" s="16"/>
      <c r="T17" s="17">
        <f t="shared" si="12"/>
        <v>17.694444444444443</v>
      </c>
      <c r="U17" s="13">
        <f t="shared" si="13"/>
        <v>13.99074074074074</v>
      </c>
      <c r="V17" s="13"/>
      <c r="W17" s="13"/>
      <c r="X17" s="13">
        <f>VLOOKUP(A:A,[1]TDSheet!$A:$X,24,0)</f>
        <v>106.8</v>
      </c>
      <c r="Y17" s="13">
        <f>VLOOKUP(A:A,[1]TDSheet!$A:$Y,25,0)</f>
        <v>98.8</v>
      </c>
      <c r="Z17" s="13">
        <f>VLOOKUP(A:A,[3]TDSheet!$A:$D,4,0)</f>
        <v>101</v>
      </c>
      <c r="AA17" s="13">
        <f>VLOOKUP(A:A,[1]TDSheet!$A:$AA,27,0)</f>
        <v>0</v>
      </c>
      <c r="AB17" s="13" t="e">
        <f>VLOOKUP(A:A,[1]TDSheet!$A:$AB,28,0)</f>
        <v>#N/A</v>
      </c>
      <c r="AC17" s="13">
        <f t="shared" si="14"/>
        <v>0</v>
      </c>
      <c r="AD17" s="13">
        <f t="shared" si="15"/>
        <v>0</v>
      </c>
      <c r="AE17" s="13">
        <f t="shared" si="16"/>
        <v>100</v>
      </c>
      <c r="AF17" s="13">
        <f t="shared" si="17"/>
        <v>0</v>
      </c>
      <c r="AG17" s="13"/>
      <c r="AH17" s="13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40.372999999999998</v>
      </c>
      <c r="D18" s="8">
        <v>55.097000000000001</v>
      </c>
      <c r="E18" s="8">
        <v>52.195999999999998</v>
      </c>
      <c r="F18" s="8">
        <v>16.466999999999999</v>
      </c>
      <c r="G18" s="1">
        <f>VLOOKUP(A:A,[1]TDSheet!$A:$G,7,0)</f>
        <v>1</v>
      </c>
      <c r="H18" s="1">
        <f>VLOOKUP(A:A,[1]TDSheet!$A:$H,8,0)</f>
        <v>30</v>
      </c>
      <c r="I18" s="13">
        <f>VLOOKUP(A:A,[2]TDSheet!$A:$F,6,0)</f>
        <v>58</v>
      </c>
      <c r="J18" s="13">
        <f t="shared" si="10"/>
        <v>-5.804000000000002</v>
      </c>
      <c r="K18" s="13">
        <f>VLOOKUP(A:A,[1]TDSheet!$A:$L,12,0)</f>
        <v>40</v>
      </c>
      <c r="L18" s="13">
        <f>VLOOKUP(A:A,[1]TDSheet!$A:$S,19,0)</f>
        <v>10</v>
      </c>
      <c r="M18" s="13"/>
      <c r="N18" s="13"/>
      <c r="O18" s="16"/>
      <c r="P18" s="16">
        <v>10</v>
      </c>
      <c r="Q18" s="16">
        <v>20</v>
      </c>
      <c r="R18" s="13">
        <f t="shared" si="11"/>
        <v>10.4392</v>
      </c>
      <c r="S18" s="16"/>
      <c r="T18" s="17">
        <f t="shared" si="12"/>
        <v>9.2408422101310439</v>
      </c>
      <c r="U18" s="13">
        <f t="shared" si="13"/>
        <v>1.5774197256494751</v>
      </c>
      <c r="V18" s="13"/>
      <c r="W18" s="13"/>
      <c r="X18" s="13">
        <f>VLOOKUP(A:A,[1]TDSheet!$A:$X,24,0)</f>
        <v>9.8645999999999994</v>
      </c>
      <c r="Y18" s="13">
        <f>VLOOKUP(A:A,[1]TDSheet!$A:$Y,25,0)</f>
        <v>7.0825999999999993</v>
      </c>
      <c r="Z18" s="13">
        <f>VLOOKUP(A:A,[3]TDSheet!$A:$D,4,0)</f>
        <v>1.482</v>
      </c>
      <c r="AA18" s="13">
        <f>VLOOKUP(A:A,[1]TDSheet!$A:$AA,27,0)</f>
        <v>0</v>
      </c>
      <c r="AB18" s="13">
        <f>VLOOKUP(A:A,[1]TDSheet!$A:$AB,28,0)</f>
        <v>0</v>
      </c>
      <c r="AC18" s="13">
        <f t="shared" si="14"/>
        <v>0</v>
      </c>
      <c r="AD18" s="13">
        <f t="shared" si="15"/>
        <v>10</v>
      </c>
      <c r="AE18" s="13">
        <f t="shared" si="16"/>
        <v>20</v>
      </c>
      <c r="AF18" s="13">
        <f t="shared" si="17"/>
        <v>0</v>
      </c>
      <c r="AG18" s="13"/>
      <c r="AH18" s="13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55.691000000000003</v>
      </c>
      <c r="D19" s="8">
        <v>103.465</v>
      </c>
      <c r="E19" s="8">
        <v>87.798000000000002</v>
      </c>
      <c r="F19" s="8">
        <v>17.867000000000001</v>
      </c>
      <c r="G19" s="1">
        <f>VLOOKUP(A:A,[1]TDSheet!$A:$G,7,0)</f>
        <v>1</v>
      </c>
      <c r="H19" s="1">
        <f>VLOOKUP(A:A,[1]TDSheet!$A:$H,8,0)</f>
        <v>30</v>
      </c>
      <c r="I19" s="13">
        <f>VLOOKUP(A:A,[2]TDSheet!$A:$F,6,0)</f>
        <v>91.5</v>
      </c>
      <c r="J19" s="13">
        <f t="shared" si="10"/>
        <v>-3.7019999999999982</v>
      </c>
      <c r="K19" s="13">
        <f>VLOOKUP(A:A,[1]TDSheet!$A:$L,12,0)</f>
        <v>70</v>
      </c>
      <c r="L19" s="13">
        <f>VLOOKUP(A:A,[1]TDSheet!$A:$S,19,0)</f>
        <v>20</v>
      </c>
      <c r="M19" s="13"/>
      <c r="N19" s="13"/>
      <c r="O19" s="16"/>
      <c r="P19" s="16">
        <v>20</v>
      </c>
      <c r="Q19" s="16">
        <v>20</v>
      </c>
      <c r="R19" s="13">
        <f t="shared" si="11"/>
        <v>17.5596</v>
      </c>
      <c r="S19" s="16"/>
      <c r="T19" s="17">
        <f t="shared" si="12"/>
        <v>8.4208638009977452</v>
      </c>
      <c r="U19" s="13">
        <f t="shared" si="13"/>
        <v>1.0175060935328823</v>
      </c>
      <c r="V19" s="13"/>
      <c r="W19" s="13"/>
      <c r="X19" s="13">
        <f>VLOOKUP(A:A,[1]TDSheet!$A:$X,24,0)</f>
        <v>15.8894</v>
      </c>
      <c r="Y19" s="13">
        <f>VLOOKUP(A:A,[1]TDSheet!$A:$Y,25,0)</f>
        <v>11.2796</v>
      </c>
      <c r="Z19" s="13">
        <v>0</v>
      </c>
      <c r="AA19" s="13">
        <f>VLOOKUP(A:A,[1]TDSheet!$A:$AA,27,0)</f>
        <v>0</v>
      </c>
      <c r="AB19" s="13">
        <f>VLOOKUP(A:A,[1]TDSheet!$A:$AB,28,0)</f>
        <v>0</v>
      </c>
      <c r="AC19" s="13">
        <f t="shared" si="14"/>
        <v>0</v>
      </c>
      <c r="AD19" s="13">
        <f t="shared" si="15"/>
        <v>20</v>
      </c>
      <c r="AE19" s="13">
        <f t="shared" si="16"/>
        <v>20</v>
      </c>
      <c r="AF19" s="13">
        <f t="shared" si="17"/>
        <v>0</v>
      </c>
      <c r="AG19" s="13"/>
      <c r="AH19" s="13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3.972</v>
      </c>
      <c r="D20" s="8">
        <v>156.572</v>
      </c>
      <c r="E20" s="8">
        <v>186.79599999999999</v>
      </c>
      <c r="F20" s="8">
        <v>20.164000000000001</v>
      </c>
      <c r="G20" s="1">
        <f>VLOOKUP(A:A,[1]TDSheet!$A:$G,7,0)</f>
        <v>1</v>
      </c>
      <c r="H20" s="1">
        <f>VLOOKUP(A:A,[1]TDSheet!$A:$H,8,0)</f>
        <v>60</v>
      </c>
      <c r="I20" s="13">
        <f>VLOOKUP(A:A,[2]TDSheet!$A:$F,6,0)</f>
        <v>199.5</v>
      </c>
      <c r="J20" s="13">
        <f t="shared" si="10"/>
        <v>-12.704000000000008</v>
      </c>
      <c r="K20" s="13">
        <f>VLOOKUP(A:A,[1]TDSheet!$A:$L,12,0)</f>
        <v>80</v>
      </c>
      <c r="L20" s="13">
        <f>VLOOKUP(A:A,[1]TDSheet!$A:$S,19,0)</f>
        <v>70</v>
      </c>
      <c r="M20" s="13"/>
      <c r="N20" s="13"/>
      <c r="O20" s="16">
        <v>200</v>
      </c>
      <c r="P20" s="16"/>
      <c r="Q20" s="16">
        <v>200</v>
      </c>
      <c r="R20" s="13">
        <f t="shared" si="11"/>
        <v>37.359200000000001</v>
      </c>
      <c r="S20" s="16"/>
      <c r="T20" s="17">
        <f t="shared" si="12"/>
        <v>15.261675838883059</v>
      </c>
      <c r="U20" s="13">
        <f t="shared" si="13"/>
        <v>0.53973318486477229</v>
      </c>
      <c r="V20" s="13"/>
      <c r="W20" s="13"/>
      <c r="X20" s="13">
        <f>VLOOKUP(A:A,[1]TDSheet!$A:$X,24,0)</f>
        <v>13.2684</v>
      </c>
      <c r="Y20" s="13">
        <f>VLOOKUP(A:A,[1]TDSheet!$A:$Y,25,0)</f>
        <v>17.609400000000001</v>
      </c>
      <c r="Z20" s="13">
        <f>VLOOKUP(A:A,[3]TDSheet!$A:$D,4,0)</f>
        <v>53.863999999999997</v>
      </c>
      <c r="AA20" s="20" t="s">
        <v>131</v>
      </c>
      <c r="AB20" s="13" t="str">
        <f>VLOOKUP(A:A,[1]TDSheet!$A:$AB,28,0)</f>
        <v>скидка</v>
      </c>
      <c r="AC20" s="13">
        <f t="shared" si="14"/>
        <v>200</v>
      </c>
      <c r="AD20" s="13">
        <f t="shared" si="15"/>
        <v>0</v>
      </c>
      <c r="AE20" s="13">
        <f t="shared" si="16"/>
        <v>200</v>
      </c>
      <c r="AF20" s="13">
        <f t="shared" si="17"/>
        <v>0</v>
      </c>
      <c r="AG20" s="13"/>
      <c r="AH20" s="13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31.797999999999998</v>
      </c>
      <c r="D21" s="8">
        <v>79.724000000000004</v>
      </c>
      <c r="E21" s="8">
        <v>85.71</v>
      </c>
      <c r="F21" s="8">
        <v>51.72</v>
      </c>
      <c r="G21" s="1">
        <f>VLOOKUP(A:A,[1]TDSheet!$A:$G,7,0)</f>
        <v>1</v>
      </c>
      <c r="H21" s="1">
        <f>VLOOKUP(A:A,[1]TDSheet!$A:$H,8,0)</f>
        <v>60</v>
      </c>
      <c r="I21" s="13">
        <f>VLOOKUP(A:A,[2]TDSheet!$A:$F,6,0)</f>
        <v>83.9</v>
      </c>
      <c r="J21" s="13">
        <f t="shared" si="10"/>
        <v>1.8099999999999881</v>
      </c>
      <c r="K21" s="13">
        <f>VLOOKUP(A:A,[1]TDSheet!$A:$L,12,0)</f>
        <v>20</v>
      </c>
      <c r="L21" s="13">
        <f>VLOOKUP(A:A,[1]TDSheet!$A:$S,19,0)</f>
        <v>20</v>
      </c>
      <c r="M21" s="13"/>
      <c r="N21" s="13"/>
      <c r="O21" s="16">
        <v>70</v>
      </c>
      <c r="P21" s="16"/>
      <c r="Q21" s="16">
        <v>20</v>
      </c>
      <c r="R21" s="13">
        <f t="shared" si="11"/>
        <v>17.141999999999999</v>
      </c>
      <c r="S21" s="16"/>
      <c r="T21" s="17">
        <f t="shared" si="12"/>
        <v>10.60086337650216</v>
      </c>
      <c r="U21" s="13">
        <f t="shared" si="13"/>
        <v>3.0171508575428772</v>
      </c>
      <c r="V21" s="13"/>
      <c r="W21" s="13"/>
      <c r="X21" s="13">
        <f>VLOOKUP(A:A,[1]TDSheet!$A:$X,24,0)</f>
        <v>13.2072</v>
      </c>
      <c r="Y21" s="13">
        <f>VLOOKUP(A:A,[1]TDSheet!$A:$Y,25,0)</f>
        <v>11.6196</v>
      </c>
      <c r="Z21" s="13">
        <f>VLOOKUP(A:A,[3]TDSheet!$A:$D,4,0)</f>
        <v>19.919</v>
      </c>
      <c r="AA21" s="13">
        <f>VLOOKUP(A:A,[1]TDSheet!$A:$AA,27,0)</f>
        <v>0</v>
      </c>
      <c r="AB21" s="13">
        <f>VLOOKUP(A:A,[1]TDSheet!$A:$AB,28,0)</f>
        <v>0</v>
      </c>
      <c r="AC21" s="13">
        <f t="shared" si="14"/>
        <v>70</v>
      </c>
      <c r="AD21" s="13">
        <f t="shared" si="15"/>
        <v>0</v>
      </c>
      <c r="AE21" s="13">
        <f t="shared" si="16"/>
        <v>20</v>
      </c>
      <c r="AF21" s="13">
        <f t="shared" si="17"/>
        <v>0</v>
      </c>
      <c r="AG21" s="13"/>
      <c r="AH21" s="13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489.81099999999998</v>
      </c>
      <c r="D22" s="8">
        <v>120.883</v>
      </c>
      <c r="E22" s="8">
        <v>368.291</v>
      </c>
      <c r="F22" s="8">
        <v>255.179</v>
      </c>
      <c r="G22" s="1">
        <f>VLOOKUP(A:A,[1]TDSheet!$A:$G,7,0)</f>
        <v>1</v>
      </c>
      <c r="H22" s="1">
        <f>VLOOKUP(A:A,[1]TDSheet!$A:$H,8,0)</f>
        <v>45</v>
      </c>
      <c r="I22" s="13">
        <f>VLOOKUP(A:A,[2]TDSheet!$A:$F,6,0)</f>
        <v>372.1</v>
      </c>
      <c r="J22" s="13">
        <f t="shared" si="10"/>
        <v>-3.8090000000000259</v>
      </c>
      <c r="K22" s="13">
        <f>VLOOKUP(A:A,[1]TDSheet!$A:$L,12,0)</f>
        <v>50</v>
      </c>
      <c r="L22" s="13">
        <f>VLOOKUP(A:A,[1]TDSheet!$A:$S,19,0)</f>
        <v>100</v>
      </c>
      <c r="M22" s="13"/>
      <c r="N22" s="13"/>
      <c r="O22" s="16"/>
      <c r="P22" s="16">
        <v>200</v>
      </c>
      <c r="Q22" s="16">
        <v>200</v>
      </c>
      <c r="R22" s="13">
        <f t="shared" si="11"/>
        <v>73.658199999999994</v>
      </c>
      <c r="S22" s="16"/>
      <c r="T22" s="17">
        <f t="shared" si="12"/>
        <v>10.931288030389014</v>
      </c>
      <c r="U22" s="13">
        <f t="shared" si="13"/>
        <v>3.4643664928005302</v>
      </c>
      <c r="V22" s="13"/>
      <c r="W22" s="13"/>
      <c r="X22" s="13">
        <f>VLOOKUP(A:A,[1]TDSheet!$A:$X,24,0)</f>
        <v>70.634799999999998</v>
      </c>
      <c r="Y22" s="13">
        <f>VLOOKUP(A:A,[1]TDSheet!$A:$Y,25,0)</f>
        <v>54.423800000000007</v>
      </c>
      <c r="Z22" s="13">
        <f>VLOOKUP(A:A,[3]TDSheet!$A:$D,4,0)</f>
        <v>105.468</v>
      </c>
      <c r="AA22" s="13" t="str">
        <f>VLOOKUP(A:A,[1]TDSheet!$A:$AA,27,0)</f>
        <v>акция</v>
      </c>
      <c r="AB22" s="13" t="str">
        <f>VLOOKUP(A:A,[1]TDSheet!$A:$AB,28,0)</f>
        <v>скидка</v>
      </c>
      <c r="AC22" s="13">
        <f t="shared" si="14"/>
        <v>0</v>
      </c>
      <c r="AD22" s="13">
        <f t="shared" si="15"/>
        <v>200</v>
      </c>
      <c r="AE22" s="13">
        <f t="shared" si="16"/>
        <v>200</v>
      </c>
      <c r="AF22" s="13">
        <f t="shared" si="17"/>
        <v>0</v>
      </c>
      <c r="AG22" s="13"/>
      <c r="AH22" s="13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2567</v>
      </c>
      <c r="D23" s="8">
        <v>872</v>
      </c>
      <c r="E23" s="8">
        <v>737</v>
      </c>
      <c r="F23" s="8">
        <v>2163</v>
      </c>
      <c r="G23" s="1">
        <f>VLOOKUP(A:A,[1]TDSheet!$A:$G,7,0)</f>
        <v>0.25</v>
      </c>
      <c r="H23" s="1">
        <f>VLOOKUP(A:A,[1]TDSheet!$A:$H,8,0)</f>
        <v>120</v>
      </c>
      <c r="I23" s="13">
        <f>VLOOKUP(A:A,[2]TDSheet!$A:$F,6,0)</f>
        <v>834</v>
      </c>
      <c r="J23" s="13">
        <f t="shared" si="10"/>
        <v>-97</v>
      </c>
      <c r="K23" s="13">
        <f>VLOOKUP(A:A,[1]TDSheet!$A:$L,12,0)</f>
        <v>0</v>
      </c>
      <c r="L23" s="13">
        <f>VLOOKUP(A:A,[1]TDSheet!$A:$S,19,0)</f>
        <v>0</v>
      </c>
      <c r="M23" s="13"/>
      <c r="N23" s="13"/>
      <c r="O23" s="16"/>
      <c r="P23" s="16"/>
      <c r="Q23" s="16">
        <v>400</v>
      </c>
      <c r="R23" s="13">
        <f t="shared" si="11"/>
        <v>147.4</v>
      </c>
      <c r="S23" s="16"/>
      <c r="T23" s="17">
        <f t="shared" si="12"/>
        <v>17.388059701492537</v>
      </c>
      <c r="U23" s="13">
        <f t="shared" si="13"/>
        <v>14.674355495251017</v>
      </c>
      <c r="V23" s="13"/>
      <c r="W23" s="13"/>
      <c r="X23" s="13">
        <f>VLOOKUP(A:A,[1]TDSheet!$A:$X,24,0)</f>
        <v>170.6</v>
      </c>
      <c r="Y23" s="13">
        <f>VLOOKUP(A:A,[1]TDSheet!$A:$Y,25,0)</f>
        <v>146.19999999999999</v>
      </c>
      <c r="Z23" s="13">
        <f>VLOOKUP(A:A,[3]TDSheet!$A:$D,4,0)</f>
        <v>166</v>
      </c>
      <c r="AA23" s="13">
        <f>VLOOKUP(A:A,[1]TDSheet!$A:$AA,27,0)</f>
        <v>0</v>
      </c>
      <c r="AB23" s="13" t="str">
        <f>VLOOKUP(A:A,[1]TDSheet!$A:$AB,28,0)</f>
        <v>скидка</v>
      </c>
      <c r="AC23" s="13">
        <f t="shared" si="14"/>
        <v>0</v>
      </c>
      <c r="AD23" s="13">
        <f t="shared" si="15"/>
        <v>0</v>
      </c>
      <c r="AE23" s="13">
        <f t="shared" si="16"/>
        <v>100</v>
      </c>
      <c r="AF23" s="13">
        <f t="shared" si="17"/>
        <v>0</v>
      </c>
      <c r="AG23" s="13"/>
      <c r="AH23" s="13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1121.838</v>
      </c>
      <c r="D24" s="8">
        <v>570.18600000000004</v>
      </c>
      <c r="E24" s="8">
        <v>873.57899999999995</v>
      </c>
      <c r="F24" s="8">
        <v>918.17899999999997</v>
      </c>
      <c r="G24" s="1">
        <f>VLOOKUP(A:A,[1]TDSheet!$A:$G,7,0)</f>
        <v>1</v>
      </c>
      <c r="H24" s="1">
        <f>VLOOKUP(A:A,[1]TDSheet!$A:$H,8,0)</f>
        <v>45</v>
      </c>
      <c r="I24" s="13">
        <f>VLOOKUP(A:A,[2]TDSheet!$A:$F,6,0)</f>
        <v>857.9</v>
      </c>
      <c r="J24" s="13">
        <f t="shared" si="10"/>
        <v>15.678999999999974</v>
      </c>
      <c r="K24" s="13">
        <f>VLOOKUP(A:A,[1]TDSheet!$A:$L,12,0)</f>
        <v>0</v>
      </c>
      <c r="L24" s="13">
        <f>VLOOKUP(A:A,[1]TDSheet!$A:$S,19,0)</f>
        <v>200</v>
      </c>
      <c r="M24" s="13"/>
      <c r="N24" s="13"/>
      <c r="O24" s="16"/>
      <c r="P24" s="16">
        <v>300</v>
      </c>
      <c r="Q24" s="16">
        <v>500</v>
      </c>
      <c r="R24" s="13">
        <f t="shared" si="11"/>
        <v>174.7158</v>
      </c>
      <c r="S24" s="16"/>
      <c r="T24" s="17">
        <f t="shared" si="12"/>
        <v>10.978852513624984</v>
      </c>
      <c r="U24" s="13">
        <f t="shared" si="13"/>
        <v>5.2552717041046089</v>
      </c>
      <c r="V24" s="13"/>
      <c r="W24" s="13"/>
      <c r="X24" s="13">
        <f>VLOOKUP(A:A,[1]TDSheet!$A:$X,24,0)</f>
        <v>182.13119999999998</v>
      </c>
      <c r="Y24" s="13">
        <f>VLOOKUP(A:A,[1]TDSheet!$A:$Y,25,0)</f>
        <v>154.09620000000001</v>
      </c>
      <c r="Z24" s="13">
        <f>VLOOKUP(A:A,[3]TDSheet!$A:$D,4,0)</f>
        <v>159.96700000000001</v>
      </c>
      <c r="AA24" s="13" t="str">
        <f>VLOOKUP(A:A,[1]TDSheet!$A:$AA,27,0)</f>
        <v>акция</v>
      </c>
      <c r="AB24" s="13" t="str">
        <f>VLOOKUP(A:A,[1]TDSheet!$A:$AB,28,0)</f>
        <v>скидка</v>
      </c>
      <c r="AC24" s="13">
        <f t="shared" si="14"/>
        <v>0</v>
      </c>
      <c r="AD24" s="13">
        <f t="shared" si="15"/>
        <v>300</v>
      </c>
      <c r="AE24" s="13">
        <f t="shared" si="16"/>
        <v>500</v>
      </c>
      <c r="AF24" s="13">
        <f t="shared" si="17"/>
        <v>0</v>
      </c>
      <c r="AG24" s="13"/>
      <c r="AH24" s="13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2086</v>
      </c>
      <c r="D25" s="8">
        <v>1095</v>
      </c>
      <c r="E25" s="8">
        <v>1685</v>
      </c>
      <c r="F25" s="8">
        <v>1666</v>
      </c>
      <c r="G25" s="1">
        <f>VLOOKUP(A:A,[1]TDSheet!$A:$G,7,0)</f>
        <v>0.12</v>
      </c>
      <c r="H25" s="1">
        <f>VLOOKUP(A:A,[1]TDSheet!$A:$H,8,0)</f>
        <v>60</v>
      </c>
      <c r="I25" s="13">
        <f>VLOOKUP(A:A,[2]TDSheet!$A:$F,6,0)</f>
        <v>1740</v>
      </c>
      <c r="J25" s="13">
        <f t="shared" si="10"/>
        <v>-55</v>
      </c>
      <c r="K25" s="13">
        <f>VLOOKUP(A:A,[1]TDSheet!$A:$L,12,0)</f>
        <v>0</v>
      </c>
      <c r="L25" s="13">
        <f>VLOOKUP(A:A,[1]TDSheet!$A:$S,19,0)</f>
        <v>400</v>
      </c>
      <c r="M25" s="13"/>
      <c r="N25" s="13"/>
      <c r="O25" s="16"/>
      <c r="P25" s="16">
        <v>600</v>
      </c>
      <c r="Q25" s="16">
        <v>400</v>
      </c>
      <c r="R25" s="13">
        <f t="shared" si="11"/>
        <v>337</v>
      </c>
      <c r="S25" s="16"/>
      <c r="T25" s="17">
        <f t="shared" si="12"/>
        <v>9.0979228486646893</v>
      </c>
      <c r="U25" s="13">
        <f t="shared" si="13"/>
        <v>4.9436201780415434</v>
      </c>
      <c r="V25" s="13"/>
      <c r="W25" s="13"/>
      <c r="X25" s="13">
        <f>VLOOKUP(A:A,[1]TDSheet!$A:$X,24,0)</f>
        <v>391</v>
      </c>
      <c r="Y25" s="13">
        <f>VLOOKUP(A:A,[1]TDSheet!$A:$Y,25,0)</f>
        <v>334.6</v>
      </c>
      <c r="Z25" s="13">
        <f>VLOOKUP(A:A,[3]TDSheet!$A:$D,4,0)</f>
        <v>308</v>
      </c>
      <c r="AA25" s="13" t="str">
        <f>VLOOKUP(A:A,[1]TDSheet!$A:$AA,27,0)</f>
        <v>яб ак ян</v>
      </c>
      <c r="AB25" s="13" t="str">
        <f>VLOOKUP(A:A,[1]TDSheet!$A:$AB,28,0)</f>
        <v>скидка</v>
      </c>
      <c r="AC25" s="13">
        <f t="shared" si="14"/>
        <v>0</v>
      </c>
      <c r="AD25" s="13">
        <f t="shared" si="15"/>
        <v>72</v>
      </c>
      <c r="AE25" s="13">
        <f t="shared" si="16"/>
        <v>48</v>
      </c>
      <c r="AF25" s="13">
        <f t="shared" si="17"/>
        <v>0</v>
      </c>
      <c r="AG25" s="13"/>
      <c r="AH25" s="13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1775</v>
      </c>
      <c r="D26" s="8">
        <v>1829</v>
      </c>
      <c r="E26" s="8">
        <v>760</v>
      </c>
      <c r="F26" s="8">
        <v>2758</v>
      </c>
      <c r="G26" s="1">
        <f>VLOOKUP(A:A,[1]TDSheet!$A:$G,7,0)</f>
        <v>0.25</v>
      </c>
      <c r="H26" s="1">
        <f>VLOOKUP(A:A,[1]TDSheet!$A:$H,8,0)</f>
        <v>120</v>
      </c>
      <c r="I26" s="13">
        <f>VLOOKUP(A:A,[2]TDSheet!$A:$F,6,0)</f>
        <v>803</v>
      </c>
      <c r="J26" s="13">
        <f t="shared" si="10"/>
        <v>-43</v>
      </c>
      <c r="K26" s="13">
        <f>VLOOKUP(A:A,[1]TDSheet!$A:$L,12,0)</f>
        <v>0</v>
      </c>
      <c r="L26" s="13">
        <f>VLOOKUP(A:A,[1]TDSheet!$A:$S,19,0)</f>
        <v>0</v>
      </c>
      <c r="M26" s="13"/>
      <c r="N26" s="13"/>
      <c r="O26" s="16"/>
      <c r="P26" s="16"/>
      <c r="Q26" s="16"/>
      <c r="R26" s="13">
        <f t="shared" si="11"/>
        <v>152</v>
      </c>
      <c r="S26" s="16"/>
      <c r="T26" s="17">
        <f t="shared" si="12"/>
        <v>18.144736842105264</v>
      </c>
      <c r="U26" s="13">
        <f t="shared" si="13"/>
        <v>18.144736842105264</v>
      </c>
      <c r="V26" s="13"/>
      <c r="W26" s="13"/>
      <c r="X26" s="13">
        <f>VLOOKUP(A:A,[1]TDSheet!$A:$X,24,0)</f>
        <v>159.80000000000001</v>
      </c>
      <c r="Y26" s="13">
        <f>VLOOKUP(A:A,[1]TDSheet!$A:$Y,25,0)</f>
        <v>176.8</v>
      </c>
      <c r="Z26" s="13">
        <f>VLOOKUP(A:A,[3]TDSheet!$A:$D,4,0)</f>
        <v>138</v>
      </c>
      <c r="AA26" s="13">
        <f>VLOOKUP(A:A,[1]TDSheet!$A:$AA,27,0)</f>
        <v>0</v>
      </c>
      <c r="AB26" s="13" t="str">
        <f>VLOOKUP(A:A,[1]TDSheet!$A:$AB,28,0)</f>
        <v>м1000</v>
      </c>
      <c r="AC26" s="13">
        <f t="shared" si="14"/>
        <v>0</v>
      </c>
      <c r="AD26" s="13">
        <f t="shared" si="15"/>
        <v>0</v>
      </c>
      <c r="AE26" s="13">
        <f t="shared" si="16"/>
        <v>0</v>
      </c>
      <c r="AF26" s="13">
        <f t="shared" si="17"/>
        <v>0</v>
      </c>
      <c r="AG26" s="13"/>
      <c r="AH26" s="13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420.18599999999998</v>
      </c>
      <c r="D27" s="8">
        <v>1</v>
      </c>
      <c r="E27" s="8">
        <v>92.611999999999995</v>
      </c>
      <c r="F27" s="8">
        <v>344.14800000000002</v>
      </c>
      <c r="G27" s="1">
        <f>VLOOKUP(A:A,[1]TDSheet!$A:$G,7,0)</f>
        <v>1</v>
      </c>
      <c r="H27" s="1">
        <f>VLOOKUP(A:A,[1]TDSheet!$A:$H,8,0)</f>
        <v>120</v>
      </c>
      <c r="I27" s="13">
        <f>VLOOKUP(A:A,[2]TDSheet!$A:$F,6,0)</f>
        <v>91.5</v>
      </c>
      <c r="J27" s="13">
        <f t="shared" si="10"/>
        <v>1.1119999999999948</v>
      </c>
      <c r="K27" s="13">
        <f>VLOOKUP(A:A,[1]TDSheet!$A:$L,12,0)</f>
        <v>0</v>
      </c>
      <c r="L27" s="13">
        <f>VLOOKUP(A:A,[1]TDSheet!$A:$S,19,0)</f>
        <v>0</v>
      </c>
      <c r="M27" s="13"/>
      <c r="N27" s="13"/>
      <c r="O27" s="16"/>
      <c r="P27" s="16"/>
      <c r="Q27" s="16"/>
      <c r="R27" s="13">
        <f t="shared" si="11"/>
        <v>18.522399999999998</v>
      </c>
      <c r="S27" s="16"/>
      <c r="T27" s="17">
        <f t="shared" si="12"/>
        <v>18.580097611540626</v>
      </c>
      <c r="U27" s="13">
        <f t="shared" si="13"/>
        <v>18.580097611540626</v>
      </c>
      <c r="V27" s="13"/>
      <c r="W27" s="13"/>
      <c r="X27" s="13">
        <f>VLOOKUP(A:A,[1]TDSheet!$A:$X,24,0)</f>
        <v>25.293799999999997</v>
      </c>
      <c r="Y27" s="13">
        <f>VLOOKUP(A:A,[1]TDSheet!$A:$Y,25,0)</f>
        <v>22.419800000000002</v>
      </c>
      <c r="Z27" s="13">
        <f>VLOOKUP(A:A,[3]TDSheet!$A:$D,4,0)</f>
        <v>7.5389999999999997</v>
      </c>
      <c r="AA27" s="13" t="str">
        <f>VLOOKUP(A:A,[1]TDSheet!$A:$AA,27,0)</f>
        <v>увел</v>
      </c>
      <c r="AB27" s="13" t="str">
        <f>VLOOKUP(A:A,[1]TDSheet!$A:$AB,28,0)</f>
        <v>м190</v>
      </c>
      <c r="AC27" s="13">
        <f t="shared" si="14"/>
        <v>0</v>
      </c>
      <c r="AD27" s="13">
        <f t="shared" si="15"/>
        <v>0</v>
      </c>
      <c r="AE27" s="13">
        <f t="shared" si="16"/>
        <v>0</v>
      </c>
      <c r="AF27" s="13">
        <f t="shared" si="17"/>
        <v>0</v>
      </c>
      <c r="AG27" s="13"/>
      <c r="AH27" s="13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319.49400000000003</v>
      </c>
      <c r="D28" s="8">
        <v>54.174999999999997</v>
      </c>
      <c r="E28" s="8">
        <v>230.303</v>
      </c>
      <c r="F28" s="19">
        <v>402</v>
      </c>
      <c r="G28" s="1">
        <f>VLOOKUP(A:A,[1]TDSheet!$A:$G,7,0)</f>
        <v>1</v>
      </c>
      <c r="H28" s="1">
        <f>VLOOKUP(A:A,[1]TDSheet!$A:$H,8,0)</f>
        <v>30</v>
      </c>
      <c r="I28" s="13">
        <f>VLOOKUP(A:A,[2]TDSheet!$A:$F,6,0)</f>
        <v>228.2</v>
      </c>
      <c r="J28" s="13">
        <f t="shared" si="10"/>
        <v>2.1030000000000086</v>
      </c>
      <c r="K28" s="13">
        <f>VLOOKUP(A:A,[1]TDSheet!$A:$L,12,0)</f>
        <v>0</v>
      </c>
      <c r="L28" s="13">
        <f>VLOOKUP(A:A,[1]TDSheet!$A:$S,19,0)</f>
        <v>0</v>
      </c>
      <c r="M28" s="13"/>
      <c r="N28" s="13"/>
      <c r="O28" s="16"/>
      <c r="P28" s="16"/>
      <c r="Q28" s="16">
        <v>50</v>
      </c>
      <c r="R28" s="13">
        <f t="shared" si="11"/>
        <v>46.060600000000001</v>
      </c>
      <c r="S28" s="16"/>
      <c r="T28" s="17">
        <f t="shared" si="12"/>
        <v>9.8131591859419984</v>
      </c>
      <c r="U28" s="13">
        <f t="shared" si="13"/>
        <v>8.7276327273200955</v>
      </c>
      <c r="V28" s="13"/>
      <c r="W28" s="13"/>
      <c r="X28" s="13">
        <f>VLOOKUP(A:A,[1]TDSheet!$A:$X,24,0)</f>
        <v>62.168399999999998</v>
      </c>
      <c r="Y28" s="13">
        <f>VLOOKUP(A:A,[1]TDSheet!$A:$Y,25,0)</f>
        <v>58.61</v>
      </c>
      <c r="Z28" s="13">
        <f>VLOOKUP(A:A,[3]TDSheet!$A:$D,4,0)</f>
        <v>29.983000000000001</v>
      </c>
      <c r="AA28" s="13" t="str">
        <f>VLOOKUP(A:A,[1]TDSheet!$A:$AA,27,0)</f>
        <v>???</v>
      </c>
      <c r="AB28" s="13">
        <f>VLOOKUP(A:A,[1]TDSheet!$A:$AB,28,0)</f>
        <v>0</v>
      </c>
      <c r="AC28" s="13">
        <f t="shared" si="14"/>
        <v>0</v>
      </c>
      <c r="AD28" s="13">
        <f t="shared" si="15"/>
        <v>0</v>
      </c>
      <c r="AE28" s="13">
        <f t="shared" si="16"/>
        <v>50</v>
      </c>
      <c r="AF28" s="13">
        <f t="shared" si="17"/>
        <v>0</v>
      </c>
      <c r="AG28" s="13"/>
      <c r="AH28" s="13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29.108000000000001</v>
      </c>
      <c r="D29" s="8">
        <v>221.18100000000001</v>
      </c>
      <c r="E29" s="8">
        <v>118.217</v>
      </c>
      <c r="F29" s="8">
        <v>142.88300000000001</v>
      </c>
      <c r="G29" s="1">
        <f>VLOOKUP(A:A,[1]TDSheet!$A:$G,7,0)</f>
        <v>1</v>
      </c>
      <c r="H29" s="1">
        <f>VLOOKUP(A:A,[1]TDSheet!$A:$H,8,0)</f>
        <v>45</v>
      </c>
      <c r="I29" s="13">
        <f>VLOOKUP(A:A,[2]TDSheet!$A:$F,6,0)</f>
        <v>117</v>
      </c>
      <c r="J29" s="13">
        <f t="shared" si="10"/>
        <v>1.2169999999999987</v>
      </c>
      <c r="K29" s="13">
        <f>VLOOKUP(A:A,[1]TDSheet!$A:$L,12,0)</f>
        <v>0</v>
      </c>
      <c r="L29" s="13">
        <f>VLOOKUP(A:A,[1]TDSheet!$A:$S,19,0)</f>
        <v>0</v>
      </c>
      <c r="M29" s="13"/>
      <c r="N29" s="13"/>
      <c r="O29" s="16"/>
      <c r="P29" s="16">
        <v>50</v>
      </c>
      <c r="Q29" s="16">
        <v>40</v>
      </c>
      <c r="R29" s="13">
        <f t="shared" si="11"/>
        <v>23.6434</v>
      </c>
      <c r="S29" s="16"/>
      <c r="T29" s="17">
        <f t="shared" si="12"/>
        <v>9.8498100949947975</v>
      </c>
      <c r="U29" s="13">
        <f t="shared" si="13"/>
        <v>6.0432509706725774</v>
      </c>
      <c r="V29" s="13"/>
      <c r="W29" s="13"/>
      <c r="X29" s="13">
        <f>VLOOKUP(A:A,[1]TDSheet!$A:$X,24,0)</f>
        <v>15.322999999999999</v>
      </c>
      <c r="Y29" s="13">
        <f>VLOOKUP(A:A,[1]TDSheet!$A:$Y,25,0)</f>
        <v>22.6126</v>
      </c>
      <c r="Z29" s="13">
        <f>VLOOKUP(A:A,[3]TDSheet!$A:$D,4,0)</f>
        <v>21.481999999999999</v>
      </c>
      <c r="AA29" s="13">
        <f>VLOOKUP(A:A,[1]TDSheet!$A:$AA,27,0)</f>
        <v>0</v>
      </c>
      <c r="AB29" s="13" t="e">
        <f>VLOOKUP(A:A,[1]TDSheet!$A:$AB,28,0)</f>
        <v>#N/A</v>
      </c>
      <c r="AC29" s="13">
        <f t="shared" si="14"/>
        <v>0</v>
      </c>
      <c r="AD29" s="13">
        <f t="shared" si="15"/>
        <v>50</v>
      </c>
      <c r="AE29" s="13">
        <f t="shared" si="16"/>
        <v>40</v>
      </c>
      <c r="AF29" s="13">
        <f t="shared" si="17"/>
        <v>0</v>
      </c>
      <c r="AG29" s="13"/>
      <c r="AH29" s="13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932.02099999999996</v>
      </c>
      <c r="D30" s="8">
        <v>254.876</v>
      </c>
      <c r="E30" s="8">
        <v>515.66800000000001</v>
      </c>
      <c r="F30" s="8">
        <v>702.57500000000005</v>
      </c>
      <c r="G30" s="1">
        <f>VLOOKUP(A:A,[1]TDSheet!$A:$G,7,0)</f>
        <v>1</v>
      </c>
      <c r="H30" s="1">
        <f>VLOOKUP(A:A,[1]TDSheet!$A:$H,8,0)</f>
        <v>60</v>
      </c>
      <c r="I30" s="13">
        <f>VLOOKUP(A:A,[2]TDSheet!$A:$F,6,0)</f>
        <v>549.9</v>
      </c>
      <c r="J30" s="13">
        <f t="shared" si="10"/>
        <v>-34.231999999999971</v>
      </c>
      <c r="K30" s="13">
        <f>VLOOKUP(A:A,[1]TDSheet!$A:$L,12,0)</f>
        <v>0</v>
      </c>
      <c r="L30" s="13">
        <f>VLOOKUP(A:A,[1]TDSheet!$A:$S,19,0)</f>
        <v>0</v>
      </c>
      <c r="M30" s="13"/>
      <c r="N30" s="13"/>
      <c r="O30" s="16"/>
      <c r="P30" s="16">
        <v>250</v>
      </c>
      <c r="Q30" s="16">
        <v>400</v>
      </c>
      <c r="R30" s="13">
        <f t="shared" si="11"/>
        <v>103.1336</v>
      </c>
      <c r="S30" s="16">
        <v>100</v>
      </c>
      <c r="T30" s="17">
        <f t="shared" si="12"/>
        <v>14.084401203875363</v>
      </c>
      <c r="U30" s="13">
        <f t="shared" si="13"/>
        <v>6.8122803819511786</v>
      </c>
      <c r="V30" s="13"/>
      <c r="W30" s="13"/>
      <c r="X30" s="13">
        <f>VLOOKUP(A:A,[1]TDSheet!$A:$X,24,0)</f>
        <v>98.469000000000008</v>
      </c>
      <c r="Y30" s="13">
        <f>VLOOKUP(A:A,[1]TDSheet!$A:$Y,25,0)</f>
        <v>94.93719999999999</v>
      </c>
      <c r="Z30" s="13">
        <f>VLOOKUP(A:A,[3]TDSheet!$A:$D,4,0)</f>
        <v>109.977</v>
      </c>
      <c r="AA30" s="13" t="str">
        <f>VLOOKUP(A:A,[1]TDSheet!$A:$AA,27,0)</f>
        <v>акция</v>
      </c>
      <c r="AB30" s="13" t="str">
        <f>VLOOKUP(A:A,[1]TDSheet!$A:$AB,28,0)</f>
        <v>скидка</v>
      </c>
      <c r="AC30" s="13">
        <f t="shared" si="14"/>
        <v>0</v>
      </c>
      <c r="AD30" s="13">
        <f t="shared" si="15"/>
        <v>250</v>
      </c>
      <c r="AE30" s="13">
        <f t="shared" si="16"/>
        <v>400</v>
      </c>
      <c r="AF30" s="13">
        <f t="shared" si="17"/>
        <v>100</v>
      </c>
      <c r="AG30" s="13"/>
      <c r="AH30" s="13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714</v>
      </c>
      <c r="D31" s="8">
        <v>906</v>
      </c>
      <c r="E31" s="8">
        <v>609</v>
      </c>
      <c r="F31" s="8">
        <v>820</v>
      </c>
      <c r="G31" s="1">
        <f>VLOOKUP(A:A,[1]TDSheet!$A:$G,7,0)</f>
        <v>0.22</v>
      </c>
      <c r="H31" s="1" t="e">
        <f>VLOOKUP(A:A,[1]TDSheet!$A:$H,8,0)</f>
        <v>#N/A</v>
      </c>
      <c r="I31" s="13">
        <f>VLOOKUP(A:A,[2]TDSheet!$A:$F,6,0)</f>
        <v>628</v>
      </c>
      <c r="J31" s="13">
        <f t="shared" si="10"/>
        <v>-19</v>
      </c>
      <c r="K31" s="13">
        <f>VLOOKUP(A:A,[1]TDSheet!$A:$L,12,0)</f>
        <v>0</v>
      </c>
      <c r="L31" s="13">
        <f>VLOOKUP(A:A,[1]TDSheet!$A:$S,19,0)</f>
        <v>0</v>
      </c>
      <c r="M31" s="13"/>
      <c r="N31" s="13"/>
      <c r="O31" s="16"/>
      <c r="P31" s="16">
        <v>200</v>
      </c>
      <c r="Q31" s="16">
        <v>200</v>
      </c>
      <c r="R31" s="13">
        <f t="shared" si="11"/>
        <v>121.8</v>
      </c>
      <c r="S31" s="16"/>
      <c r="T31" s="17">
        <f t="shared" si="12"/>
        <v>10.016420361247947</v>
      </c>
      <c r="U31" s="13">
        <f t="shared" si="13"/>
        <v>6.7323481116584567</v>
      </c>
      <c r="V31" s="13"/>
      <c r="W31" s="13"/>
      <c r="X31" s="13">
        <f>VLOOKUP(A:A,[1]TDSheet!$A:$X,24,0)</f>
        <v>126.4</v>
      </c>
      <c r="Y31" s="13">
        <f>VLOOKUP(A:A,[1]TDSheet!$A:$Y,25,0)</f>
        <v>127.6</v>
      </c>
      <c r="Z31" s="13">
        <f>VLOOKUP(A:A,[3]TDSheet!$A:$D,4,0)</f>
        <v>117</v>
      </c>
      <c r="AA31" s="13" t="str">
        <f>VLOOKUP(A:A,[1]TDSheet!$A:$AA,27,0)</f>
        <v>яб ак ян</v>
      </c>
      <c r="AB31" s="13" t="e">
        <f>VLOOKUP(A:A,[1]TDSheet!$A:$AB,28,0)</f>
        <v>#N/A</v>
      </c>
      <c r="AC31" s="13">
        <f t="shared" si="14"/>
        <v>0</v>
      </c>
      <c r="AD31" s="13">
        <f t="shared" si="15"/>
        <v>44</v>
      </c>
      <c r="AE31" s="13">
        <f t="shared" si="16"/>
        <v>44</v>
      </c>
      <c r="AF31" s="13">
        <f t="shared" si="17"/>
        <v>0</v>
      </c>
      <c r="AG31" s="13"/>
      <c r="AH31" s="13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289.20600000000002</v>
      </c>
      <c r="D32" s="8">
        <v>212.63800000000001</v>
      </c>
      <c r="E32" s="19">
        <v>234</v>
      </c>
      <c r="F32" s="19">
        <v>322</v>
      </c>
      <c r="G32" s="1">
        <f>VLOOKUP(A:A,[1]TDSheet!$A:$G,7,0)</f>
        <v>1</v>
      </c>
      <c r="H32" s="1" t="e">
        <f>VLOOKUP(A:A,[1]TDSheet!$A:$H,8,0)</f>
        <v>#N/A</v>
      </c>
      <c r="I32" s="13">
        <f>VLOOKUP(A:A,[2]TDSheet!$A:$F,6,0)</f>
        <v>181</v>
      </c>
      <c r="J32" s="13">
        <f t="shared" si="10"/>
        <v>53</v>
      </c>
      <c r="K32" s="13">
        <f>VLOOKUP(A:A,[1]TDSheet!$A:$L,12,0)</f>
        <v>0</v>
      </c>
      <c r="L32" s="13">
        <f>VLOOKUP(A:A,[1]TDSheet!$A:$S,19,0)</f>
        <v>0</v>
      </c>
      <c r="M32" s="13"/>
      <c r="N32" s="13"/>
      <c r="O32" s="16"/>
      <c r="P32" s="16">
        <v>60</v>
      </c>
      <c r="Q32" s="16">
        <v>100</v>
      </c>
      <c r="R32" s="13">
        <f t="shared" si="11"/>
        <v>46.8</v>
      </c>
      <c r="S32" s="16"/>
      <c r="T32" s="17">
        <f t="shared" si="12"/>
        <v>10.2991452991453</v>
      </c>
      <c r="U32" s="13">
        <f t="shared" si="13"/>
        <v>6.8803418803418808</v>
      </c>
      <c r="V32" s="13"/>
      <c r="W32" s="13"/>
      <c r="X32" s="13">
        <f>VLOOKUP(A:A,[1]TDSheet!$A:$X,24,0)</f>
        <v>9.7712000000000003</v>
      </c>
      <c r="Y32" s="13">
        <f>VLOOKUP(A:A,[1]TDSheet!$A:$Y,25,0)</f>
        <v>20.1264</v>
      </c>
      <c r="Z32" s="13">
        <f>VLOOKUP(A:A,[3]TDSheet!$A:$D,4,0)</f>
        <v>54.444000000000003</v>
      </c>
      <c r="AA32" s="13" t="str">
        <f>VLOOKUP(A:A,[1]TDSheet!$A:$AA,27,0)</f>
        <v>костик</v>
      </c>
      <c r="AB32" s="13" t="e">
        <f>VLOOKUP(A:A,[1]TDSheet!$A:$AB,28,0)</f>
        <v>#N/A</v>
      </c>
      <c r="AC32" s="13">
        <f t="shared" si="14"/>
        <v>0</v>
      </c>
      <c r="AD32" s="13">
        <f t="shared" si="15"/>
        <v>60</v>
      </c>
      <c r="AE32" s="13">
        <f t="shared" si="16"/>
        <v>100</v>
      </c>
      <c r="AF32" s="13">
        <f t="shared" si="17"/>
        <v>0</v>
      </c>
      <c r="AG32" s="13"/>
      <c r="AH32" s="13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13.493</v>
      </c>
      <c r="D33" s="8">
        <v>108.217</v>
      </c>
      <c r="E33" s="8">
        <v>66.206999999999994</v>
      </c>
      <c r="F33" s="8">
        <v>62.261000000000003</v>
      </c>
      <c r="G33" s="1">
        <f>VLOOKUP(A:A,[1]TDSheet!$A:$G,7,0)</f>
        <v>1</v>
      </c>
      <c r="H33" s="1" t="e">
        <f>VLOOKUP(A:A,[1]TDSheet!$A:$H,8,0)</f>
        <v>#N/A</v>
      </c>
      <c r="I33" s="13">
        <f>VLOOKUP(A:A,[2]TDSheet!$A:$F,6,0)</f>
        <v>58.3</v>
      </c>
      <c r="J33" s="13">
        <f t="shared" si="10"/>
        <v>7.9069999999999965</v>
      </c>
      <c r="K33" s="13">
        <f>VLOOKUP(A:A,[1]TDSheet!$A:$L,12,0)</f>
        <v>0</v>
      </c>
      <c r="L33" s="13">
        <f>VLOOKUP(A:A,[1]TDSheet!$A:$S,19,0)</f>
        <v>0</v>
      </c>
      <c r="M33" s="13"/>
      <c r="N33" s="13"/>
      <c r="O33" s="16"/>
      <c r="P33" s="16">
        <v>50</v>
      </c>
      <c r="Q33" s="16">
        <v>30</v>
      </c>
      <c r="R33" s="13">
        <f t="shared" si="11"/>
        <v>13.241399999999999</v>
      </c>
      <c r="S33" s="16"/>
      <c r="T33" s="17">
        <f t="shared" si="12"/>
        <v>10.743652483876328</v>
      </c>
      <c r="U33" s="13">
        <f t="shared" si="13"/>
        <v>4.7019952572990782</v>
      </c>
      <c r="V33" s="13"/>
      <c r="W33" s="13"/>
      <c r="X33" s="13">
        <f>VLOOKUP(A:A,[1]TDSheet!$A:$X,24,0)</f>
        <v>16.908000000000001</v>
      </c>
      <c r="Y33" s="13">
        <f>VLOOKUP(A:A,[1]TDSheet!$A:$Y,25,0)</f>
        <v>9.928799999999999</v>
      </c>
      <c r="Z33" s="13">
        <f>VLOOKUP(A:A,[3]TDSheet!$A:$D,4,0)</f>
        <v>24.359000000000002</v>
      </c>
      <c r="AA33" s="13" t="str">
        <f>VLOOKUP(A:A,[1]TDSheet!$A:$AA,27,0)</f>
        <v>костик</v>
      </c>
      <c r="AB33" s="13" t="e">
        <f>VLOOKUP(A:A,[1]TDSheet!$A:$AB,28,0)</f>
        <v>#N/A</v>
      </c>
      <c r="AC33" s="13">
        <f t="shared" si="14"/>
        <v>0</v>
      </c>
      <c r="AD33" s="13">
        <f t="shared" si="15"/>
        <v>50</v>
      </c>
      <c r="AE33" s="13">
        <f t="shared" si="16"/>
        <v>30</v>
      </c>
      <c r="AF33" s="13">
        <f t="shared" si="17"/>
        <v>0</v>
      </c>
      <c r="AG33" s="13"/>
      <c r="AH33" s="13"/>
    </row>
    <row r="34" spans="1:34" s="1" customFormat="1" ht="11.1" customHeight="1" outlineLevel="1" x14ac:dyDescent="0.2">
      <c r="A34" s="7" t="s">
        <v>37</v>
      </c>
      <c r="B34" s="7" t="s">
        <v>9</v>
      </c>
      <c r="C34" s="8">
        <v>169.19800000000001</v>
      </c>
      <c r="D34" s="8">
        <v>3.1139999999999999</v>
      </c>
      <c r="E34" s="8">
        <v>71.411000000000001</v>
      </c>
      <c r="F34" s="8">
        <v>104.014</v>
      </c>
      <c r="G34" s="1">
        <f>VLOOKUP(A:A,[1]TDSheet!$A:$G,7,0)</f>
        <v>1</v>
      </c>
      <c r="H34" s="1" t="e">
        <f>VLOOKUP(A:A,[1]TDSheet!$A:$H,8,0)</f>
        <v>#N/A</v>
      </c>
      <c r="I34" s="13">
        <f>VLOOKUP(A:A,[2]TDSheet!$A:$F,6,0)</f>
        <v>71</v>
      </c>
      <c r="J34" s="13">
        <f t="shared" si="10"/>
        <v>0.41100000000000136</v>
      </c>
      <c r="K34" s="13">
        <f>VLOOKUP(A:A,[1]TDSheet!$A:$L,12,0)</f>
        <v>0</v>
      </c>
      <c r="L34" s="13">
        <f>VLOOKUP(A:A,[1]TDSheet!$A:$S,19,0)</f>
        <v>0</v>
      </c>
      <c r="M34" s="13"/>
      <c r="N34" s="13"/>
      <c r="O34" s="16"/>
      <c r="P34" s="16">
        <v>20</v>
      </c>
      <c r="Q34" s="16">
        <v>20</v>
      </c>
      <c r="R34" s="13">
        <f t="shared" si="11"/>
        <v>14.2822</v>
      </c>
      <c r="S34" s="16"/>
      <c r="T34" s="17">
        <f t="shared" si="12"/>
        <v>10.083460531290699</v>
      </c>
      <c r="U34" s="13">
        <f t="shared" si="13"/>
        <v>7.2827715618042035</v>
      </c>
      <c r="V34" s="13"/>
      <c r="W34" s="13"/>
      <c r="X34" s="13">
        <f>VLOOKUP(A:A,[1]TDSheet!$A:$X,24,0)</f>
        <v>27.784399999999998</v>
      </c>
      <c r="Y34" s="13">
        <f>VLOOKUP(A:A,[1]TDSheet!$A:$Y,25,0)</f>
        <v>16.012599999999999</v>
      </c>
      <c r="Z34" s="13">
        <f>VLOOKUP(A:A,[3]TDSheet!$A:$D,4,0)</f>
        <v>9.2509999999999994</v>
      </c>
      <c r="AA34" s="13" t="str">
        <f>VLOOKUP(A:A,[1]TDSheet!$A:$AA,27,0)</f>
        <v>???</v>
      </c>
      <c r="AB34" s="13" t="e">
        <f>VLOOKUP(A:A,[1]TDSheet!$A:$AB,28,0)</f>
        <v>#N/A</v>
      </c>
      <c r="AC34" s="13">
        <f t="shared" si="14"/>
        <v>0</v>
      </c>
      <c r="AD34" s="13">
        <f t="shared" si="15"/>
        <v>20</v>
      </c>
      <c r="AE34" s="13">
        <f t="shared" si="16"/>
        <v>20</v>
      </c>
      <c r="AF34" s="13">
        <f t="shared" si="17"/>
        <v>0</v>
      </c>
      <c r="AG34" s="13"/>
      <c r="AH34" s="13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3014</v>
      </c>
      <c r="D35" s="8">
        <v>55</v>
      </c>
      <c r="E35" s="8">
        <v>1051</v>
      </c>
      <c r="F35" s="8">
        <v>2115</v>
      </c>
      <c r="G35" s="1">
        <f>VLOOKUP(A:A,[1]TDSheet!$A:$G,7,0)</f>
        <v>0.4</v>
      </c>
      <c r="H35" s="1">
        <f>VLOOKUP(A:A,[1]TDSheet!$A:$H,8,0)</f>
        <v>45</v>
      </c>
      <c r="I35" s="13">
        <f>VLOOKUP(A:A,[2]TDSheet!$A:$F,6,0)</f>
        <v>1089</v>
      </c>
      <c r="J35" s="13">
        <f t="shared" si="10"/>
        <v>-38</v>
      </c>
      <c r="K35" s="13">
        <f>VLOOKUP(A:A,[1]TDSheet!$A:$L,12,0)</f>
        <v>0</v>
      </c>
      <c r="L35" s="13">
        <f>VLOOKUP(A:A,[1]TDSheet!$A:$S,19,0)</f>
        <v>0</v>
      </c>
      <c r="M35" s="13"/>
      <c r="N35" s="13"/>
      <c r="O35" s="16"/>
      <c r="P35" s="16"/>
      <c r="Q35" s="16"/>
      <c r="R35" s="13">
        <f t="shared" si="11"/>
        <v>210.2</v>
      </c>
      <c r="S35" s="16"/>
      <c r="T35" s="17">
        <f t="shared" si="12"/>
        <v>10.061845861084683</v>
      </c>
      <c r="U35" s="13">
        <f t="shared" si="13"/>
        <v>10.061845861084683</v>
      </c>
      <c r="V35" s="13"/>
      <c r="W35" s="13"/>
      <c r="X35" s="13">
        <f>VLOOKUP(A:A,[1]TDSheet!$A:$X,24,0)</f>
        <v>407.6</v>
      </c>
      <c r="Y35" s="13">
        <f>VLOOKUP(A:A,[1]TDSheet!$A:$Y,25,0)</f>
        <v>261.8</v>
      </c>
      <c r="Z35" s="13">
        <f>VLOOKUP(A:A,[3]TDSheet!$A:$D,4,0)</f>
        <v>259</v>
      </c>
      <c r="AA35" s="21" t="str">
        <f>VLOOKUP(A:A,[1]TDSheet!$A:$AA,27,0)</f>
        <v>увел</v>
      </c>
      <c r="AB35" s="13" t="e">
        <f>VLOOKUP(A:A,[1]TDSheet!$A:$AB,28,0)</f>
        <v>#N/A</v>
      </c>
      <c r="AC35" s="13">
        <f t="shared" si="14"/>
        <v>0</v>
      </c>
      <c r="AD35" s="13">
        <f t="shared" si="15"/>
        <v>0</v>
      </c>
      <c r="AE35" s="13">
        <f t="shared" si="16"/>
        <v>0</v>
      </c>
      <c r="AF35" s="13">
        <f t="shared" si="17"/>
        <v>0</v>
      </c>
      <c r="AG35" s="13"/>
      <c r="AH35" s="13"/>
    </row>
    <row r="36" spans="1:34" s="1" customFormat="1" ht="11.1" customHeight="1" outlineLevel="1" x14ac:dyDescent="0.2">
      <c r="A36" s="7" t="s">
        <v>39</v>
      </c>
      <c r="B36" s="7" t="s">
        <v>9</v>
      </c>
      <c r="C36" s="8">
        <v>220.215</v>
      </c>
      <c r="D36" s="8">
        <v>10.252000000000001</v>
      </c>
      <c r="E36" s="8">
        <v>246.38</v>
      </c>
      <c r="F36" s="8">
        <v>53.947000000000003</v>
      </c>
      <c r="G36" s="1">
        <f>VLOOKUP(A:A,[1]TDSheet!$A:$G,7,0)</f>
        <v>0</v>
      </c>
      <c r="H36" s="1">
        <f>VLOOKUP(A:A,[1]TDSheet!$A:$H,8,0)</f>
        <v>45</v>
      </c>
      <c r="I36" s="13">
        <f>VLOOKUP(A:A,[2]TDSheet!$A:$F,6,0)</f>
        <v>250.5</v>
      </c>
      <c r="J36" s="13">
        <f t="shared" si="10"/>
        <v>-4.1200000000000045</v>
      </c>
      <c r="K36" s="13">
        <f>VLOOKUP(A:A,[1]TDSheet!$A:$L,12,0)</f>
        <v>0</v>
      </c>
      <c r="L36" s="13">
        <f>VLOOKUP(A:A,[1]TDSheet!$A:$S,19,0)</f>
        <v>0</v>
      </c>
      <c r="M36" s="13"/>
      <c r="N36" s="13"/>
      <c r="O36" s="16"/>
      <c r="P36" s="16"/>
      <c r="Q36" s="16"/>
      <c r="R36" s="13">
        <f t="shared" si="11"/>
        <v>49.275999999999996</v>
      </c>
      <c r="S36" s="16"/>
      <c r="T36" s="17">
        <f t="shared" si="12"/>
        <v>1.0947925968016885</v>
      </c>
      <c r="U36" s="13">
        <f t="shared" si="13"/>
        <v>1.0947925968016885</v>
      </c>
      <c r="V36" s="13"/>
      <c r="W36" s="13"/>
      <c r="X36" s="13">
        <f>VLOOKUP(A:A,[1]TDSheet!$A:$X,24,0)</f>
        <v>90.288399999999996</v>
      </c>
      <c r="Y36" s="13">
        <f>VLOOKUP(A:A,[1]TDSheet!$A:$Y,25,0)</f>
        <v>63.093800000000002</v>
      </c>
      <c r="Z36" s="13">
        <f>VLOOKUP(A:A,[3]TDSheet!$A:$D,4,0)</f>
        <v>57.661000000000001</v>
      </c>
      <c r="AA36" s="13" t="str">
        <f>VLOOKUP(A:A,[1]TDSheet!$A:$AA,27,0)</f>
        <v>ротация</v>
      </c>
      <c r="AB36" s="13" t="str">
        <f>VLOOKUP(A:A,[1]TDSheet!$A:$AB,28,0)</f>
        <v>скидка</v>
      </c>
      <c r="AC36" s="13">
        <f t="shared" si="14"/>
        <v>0</v>
      </c>
      <c r="AD36" s="13">
        <f t="shared" si="15"/>
        <v>0</v>
      </c>
      <c r="AE36" s="13">
        <f t="shared" si="16"/>
        <v>0</v>
      </c>
      <c r="AF36" s="13">
        <f t="shared" si="17"/>
        <v>0</v>
      </c>
      <c r="AG36" s="13"/>
      <c r="AH36" s="13"/>
    </row>
    <row r="37" spans="1:34" s="1" customFormat="1" ht="11.1" customHeight="1" outlineLevel="1" x14ac:dyDescent="0.2">
      <c r="A37" s="7" t="s">
        <v>40</v>
      </c>
      <c r="B37" s="7" t="s">
        <v>9</v>
      </c>
      <c r="C37" s="8">
        <v>965.79200000000003</v>
      </c>
      <c r="D37" s="8">
        <v>586.58799999999997</v>
      </c>
      <c r="E37" s="8">
        <v>713.70399999999995</v>
      </c>
      <c r="F37" s="8">
        <v>932.01300000000003</v>
      </c>
      <c r="G37" s="1">
        <f>VLOOKUP(A:A,[1]TDSheet!$A:$G,7,0)</f>
        <v>1</v>
      </c>
      <c r="H37" s="1">
        <f>VLOOKUP(A:A,[1]TDSheet!$A:$H,8,0)</f>
        <v>45</v>
      </c>
      <c r="I37" s="13">
        <f>VLOOKUP(A:A,[2]TDSheet!$A:$F,6,0)</f>
        <v>678.2</v>
      </c>
      <c r="J37" s="13">
        <f t="shared" si="10"/>
        <v>35.503999999999905</v>
      </c>
      <c r="K37" s="13">
        <f>VLOOKUP(A:A,[1]TDSheet!$A:$L,12,0)</f>
        <v>0</v>
      </c>
      <c r="L37" s="13">
        <f>VLOOKUP(A:A,[1]TDSheet!$A:$S,19,0)</f>
        <v>0</v>
      </c>
      <c r="M37" s="13"/>
      <c r="N37" s="13"/>
      <c r="O37" s="16"/>
      <c r="P37" s="16">
        <v>200</v>
      </c>
      <c r="Q37" s="16">
        <v>300</v>
      </c>
      <c r="R37" s="13">
        <f t="shared" si="11"/>
        <v>142.74079999999998</v>
      </c>
      <c r="S37" s="16"/>
      <c r="T37" s="17">
        <f t="shared" si="12"/>
        <v>10.032261273581206</v>
      </c>
      <c r="U37" s="13">
        <f t="shared" si="13"/>
        <v>6.5294085503233843</v>
      </c>
      <c r="V37" s="13"/>
      <c r="W37" s="13"/>
      <c r="X37" s="13">
        <f>VLOOKUP(A:A,[1]TDSheet!$A:$X,24,0)</f>
        <v>170.51920000000001</v>
      </c>
      <c r="Y37" s="13">
        <f>VLOOKUP(A:A,[1]TDSheet!$A:$Y,25,0)</f>
        <v>167.9862</v>
      </c>
      <c r="Z37" s="13">
        <f>VLOOKUP(A:A,[3]TDSheet!$A:$D,4,0)</f>
        <v>106.22</v>
      </c>
      <c r="AA37" s="13" t="str">
        <f>VLOOKUP(A:A,[1]TDSheet!$A:$AA,27,0)</f>
        <v>костик</v>
      </c>
      <c r="AB37" s="13" t="e">
        <f>VLOOKUP(A:A,[1]TDSheet!$A:$AB,28,0)</f>
        <v>#N/A</v>
      </c>
      <c r="AC37" s="13">
        <f t="shared" si="14"/>
        <v>0</v>
      </c>
      <c r="AD37" s="13">
        <f t="shared" si="15"/>
        <v>200</v>
      </c>
      <c r="AE37" s="13">
        <f t="shared" si="16"/>
        <v>300</v>
      </c>
      <c r="AF37" s="13">
        <f t="shared" si="17"/>
        <v>0</v>
      </c>
      <c r="AG37" s="13"/>
      <c r="AH37" s="13"/>
    </row>
    <row r="38" spans="1:34" s="1" customFormat="1" ht="11.1" customHeight="1" outlineLevel="1" x14ac:dyDescent="0.2">
      <c r="A38" s="7" t="s">
        <v>90</v>
      </c>
      <c r="B38" s="7" t="s">
        <v>8</v>
      </c>
      <c r="C38" s="8"/>
      <c r="D38" s="8">
        <v>40</v>
      </c>
      <c r="E38" s="8">
        <v>0</v>
      </c>
      <c r="F38" s="19">
        <v>40</v>
      </c>
      <c r="G38" s="14">
        <f>VLOOKUP(A:A,[1]TDSheet!$A:$G,7,0)</f>
        <v>0</v>
      </c>
      <c r="H38" s="1" t="e">
        <f>VLOOKUP(A:A,[1]TDSheet!$A:$H,8,0)</f>
        <v>#N/A</v>
      </c>
      <c r="I38" s="13">
        <v>0</v>
      </c>
      <c r="J38" s="13">
        <f t="shared" si="10"/>
        <v>0</v>
      </c>
      <c r="K38" s="13">
        <f>VLOOKUP(A:A,[1]TDSheet!$A:$L,12,0)</f>
        <v>0</v>
      </c>
      <c r="L38" s="13">
        <f>VLOOKUP(A:A,[1]TDSheet!$A:$S,19,0)</f>
        <v>0</v>
      </c>
      <c r="M38" s="13"/>
      <c r="N38" s="13"/>
      <c r="O38" s="16"/>
      <c r="P38" s="16"/>
      <c r="Q38" s="16"/>
      <c r="R38" s="13">
        <f t="shared" si="11"/>
        <v>0</v>
      </c>
      <c r="S38" s="16"/>
      <c r="T38" s="17" t="e">
        <f t="shared" si="12"/>
        <v>#DIV/0!</v>
      </c>
      <c r="U38" s="13" t="e">
        <f t="shared" si="13"/>
        <v>#DIV/0!</v>
      </c>
      <c r="V38" s="13"/>
      <c r="W38" s="13"/>
      <c r="X38" s="13">
        <f>VLOOKUP(A:A,[1]TDSheet!$A:$X,24,0)</f>
        <v>0</v>
      </c>
      <c r="Y38" s="13">
        <f>VLOOKUP(A:A,[1]TDSheet!$A:$Y,25,0)</f>
        <v>0</v>
      </c>
      <c r="Z38" s="13">
        <v>0</v>
      </c>
      <c r="AA38" s="13" t="e">
        <f>VLOOKUP(A:A,[1]TDSheet!$A:$AA,27,0)</f>
        <v>#N/A</v>
      </c>
      <c r="AB38" s="13" t="e">
        <f>VLOOKUP(A:A,[1]TDSheet!$A:$AB,28,0)</f>
        <v>#N/A</v>
      </c>
      <c r="AC38" s="13">
        <f t="shared" si="14"/>
        <v>0</v>
      </c>
      <c r="AD38" s="13">
        <f t="shared" si="15"/>
        <v>0</v>
      </c>
      <c r="AE38" s="13">
        <f t="shared" si="16"/>
        <v>0</v>
      </c>
      <c r="AF38" s="13">
        <f t="shared" si="17"/>
        <v>0</v>
      </c>
      <c r="AG38" s="13"/>
      <c r="AH38" s="13"/>
    </row>
    <row r="39" spans="1:34" s="1" customFormat="1" ht="11.1" customHeight="1" outlineLevel="1" x14ac:dyDescent="0.2">
      <c r="A39" s="7" t="s">
        <v>91</v>
      </c>
      <c r="B39" s="7" t="s">
        <v>8</v>
      </c>
      <c r="C39" s="8">
        <v>91</v>
      </c>
      <c r="D39" s="8">
        <v>14</v>
      </c>
      <c r="E39" s="8">
        <v>153</v>
      </c>
      <c r="F39" s="8">
        <v>6</v>
      </c>
      <c r="G39" s="1">
        <f>VLOOKUP(A:A,[1]TDSheet!$A:$G,7,0)</f>
        <v>0.4</v>
      </c>
      <c r="H39" s="1" t="e">
        <f>VLOOKUP(A:A,[1]TDSheet!$A:$H,8,0)</f>
        <v>#N/A</v>
      </c>
      <c r="I39" s="13">
        <f>VLOOKUP(A:A,[2]TDSheet!$A:$F,6,0)</f>
        <v>225</v>
      </c>
      <c r="J39" s="13">
        <f t="shared" si="10"/>
        <v>-72</v>
      </c>
      <c r="K39" s="13">
        <f>VLOOKUP(A:A,[1]TDSheet!$A:$L,12,0)</f>
        <v>120</v>
      </c>
      <c r="L39" s="13">
        <f>VLOOKUP(A:A,[1]TDSheet!$A:$S,19,0)</f>
        <v>80</v>
      </c>
      <c r="M39" s="13"/>
      <c r="N39" s="13"/>
      <c r="O39" s="16"/>
      <c r="P39" s="16">
        <v>40</v>
      </c>
      <c r="Q39" s="16">
        <v>40</v>
      </c>
      <c r="R39" s="13">
        <f t="shared" si="11"/>
        <v>30.6</v>
      </c>
      <c r="S39" s="16"/>
      <c r="T39" s="17">
        <f t="shared" si="12"/>
        <v>9.3464052287581687</v>
      </c>
      <c r="U39" s="13">
        <f t="shared" si="13"/>
        <v>0.19607843137254902</v>
      </c>
      <c r="V39" s="13"/>
      <c r="W39" s="13"/>
      <c r="X39" s="13">
        <f>VLOOKUP(A:A,[1]TDSheet!$A:$X,24,0)</f>
        <v>0</v>
      </c>
      <c r="Y39" s="13">
        <f>VLOOKUP(A:A,[1]TDSheet!$A:$Y,25,0)</f>
        <v>12.2</v>
      </c>
      <c r="Z39" s="13">
        <v>0</v>
      </c>
      <c r="AA39" s="13" t="str">
        <f>VLOOKUP(A:A,[1]TDSheet!$A:$AA,27,0)</f>
        <v>?</v>
      </c>
      <c r="AB39" s="13" t="e">
        <f>VLOOKUP(A:A,[1]TDSheet!$A:$AB,28,0)</f>
        <v>#N/A</v>
      </c>
      <c r="AC39" s="13">
        <f t="shared" si="14"/>
        <v>0</v>
      </c>
      <c r="AD39" s="13">
        <f t="shared" si="15"/>
        <v>16</v>
      </c>
      <c r="AE39" s="13">
        <f t="shared" si="16"/>
        <v>16</v>
      </c>
      <c r="AF39" s="13">
        <f t="shared" si="17"/>
        <v>0</v>
      </c>
      <c r="AG39" s="13"/>
      <c r="AH39" s="13"/>
    </row>
    <row r="40" spans="1:34" s="1" customFormat="1" ht="11.1" customHeight="1" outlineLevel="1" x14ac:dyDescent="0.2">
      <c r="A40" s="7" t="s">
        <v>92</v>
      </c>
      <c r="B40" s="7" t="s">
        <v>8</v>
      </c>
      <c r="C40" s="8">
        <v>26</v>
      </c>
      <c r="D40" s="8">
        <v>669</v>
      </c>
      <c r="E40" s="19">
        <v>391</v>
      </c>
      <c r="F40" s="19">
        <v>429</v>
      </c>
      <c r="G40" s="1">
        <f>VLOOKUP(A:A,[1]TDSheet!$A:$G,7,0)</f>
        <v>0.6</v>
      </c>
      <c r="H40" s="1" t="e">
        <f>VLOOKUP(A:A,[1]TDSheet!$A:$H,8,0)</f>
        <v>#N/A</v>
      </c>
      <c r="I40" s="13">
        <f>VLOOKUP(A:A,[2]TDSheet!$A:$F,6,0)</f>
        <v>260</v>
      </c>
      <c r="J40" s="13">
        <f t="shared" si="10"/>
        <v>131</v>
      </c>
      <c r="K40" s="13">
        <f>VLOOKUP(A:A,[1]TDSheet!$A:$L,12,0)</f>
        <v>240</v>
      </c>
      <c r="L40" s="13">
        <f>VLOOKUP(A:A,[1]TDSheet!$A:$S,19,0)</f>
        <v>240</v>
      </c>
      <c r="M40" s="13"/>
      <c r="N40" s="13"/>
      <c r="O40" s="16"/>
      <c r="P40" s="16">
        <v>240</v>
      </c>
      <c r="Q40" s="16">
        <v>240</v>
      </c>
      <c r="R40" s="13">
        <f t="shared" si="11"/>
        <v>78.2</v>
      </c>
      <c r="S40" s="16"/>
      <c r="T40" s="17">
        <f t="shared" si="12"/>
        <v>17.762148337595907</v>
      </c>
      <c r="U40" s="13">
        <f t="shared" si="13"/>
        <v>5.4859335038363168</v>
      </c>
      <c r="V40" s="13"/>
      <c r="W40" s="13"/>
      <c r="X40" s="13">
        <f>VLOOKUP(A:A,[1]TDSheet!$A:$X,24,0)</f>
        <v>0</v>
      </c>
      <c r="Y40" s="13">
        <f>VLOOKUP(A:A,[1]TDSheet!$A:$Y,25,0)</f>
        <v>34.799999999999997</v>
      </c>
      <c r="Z40" s="13">
        <f>VLOOKUP(A:A,[3]TDSheet!$A:$D,4,0)</f>
        <v>40</v>
      </c>
      <c r="AA40" s="21" t="str">
        <f>VLOOKUP(A:A,[1]TDSheet!$A:$AA,27,0)</f>
        <v>к240</v>
      </c>
      <c r="AB40" s="13" t="e">
        <f>VLOOKUP(A:A,[1]TDSheet!$A:$AB,28,0)</f>
        <v>#N/A</v>
      </c>
      <c r="AC40" s="13">
        <f t="shared" si="14"/>
        <v>0</v>
      </c>
      <c r="AD40" s="13">
        <f t="shared" si="15"/>
        <v>144</v>
      </c>
      <c r="AE40" s="13">
        <f t="shared" si="16"/>
        <v>144</v>
      </c>
      <c r="AF40" s="13">
        <f t="shared" si="17"/>
        <v>0</v>
      </c>
      <c r="AG40" s="13"/>
      <c r="AH40" s="13"/>
    </row>
    <row r="41" spans="1:34" s="1" customFormat="1" ht="11.1" customHeight="1" outlineLevel="1" x14ac:dyDescent="0.2">
      <c r="A41" s="7" t="s">
        <v>41</v>
      </c>
      <c r="B41" s="7" t="s">
        <v>8</v>
      </c>
      <c r="C41" s="8">
        <v>348</v>
      </c>
      <c r="D41" s="8">
        <v>73</v>
      </c>
      <c r="E41" s="8">
        <v>146</v>
      </c>
      <c r="F41" s="8">
        <v>258</v>
      </c>
      <c r="G41" s="1">
        <f>VLOOKUP(A:A,[1]TDSheet!$A:$G,7,0)</f>
        <v>0.38</v>
      </c>
      <c r="H41" s="1" t="e">
        <f>VLOOKUP(A:A,[1]TDSheet!$A:$H,8,0)</f>
        <v>#N/A</v>
      </c>
      <c r="I41" s="13">
        <f>VLOOKUP(A:A,[2]TDSheet!$A:$F,6,0)</f>
        <v>205</v>
      </c>
      <c r="J41" s="13">
        <f t="shared" si="10"/>
        <v>-59</v>
      </c>
      <c r="K41" s="13">
        <f>VLOOKUP(A:A,[1]TDSheet!$A:$L,12,0)</f>
        <v>0</v>
      </c>
      <c r="L41" s="13">
        <f>VLOOKUP(A:A,[1]TDSheet!$A:$S,19,0)</f>
        <v>0</v>
      </c>
      <c r="M41" s="13"/>
      <c r="N41" s="13"/>
      <c r="O41" s="16"/>
      <c r="P41" s="16"/>
      <c r="Q41" s="16"/>
      <c r="R41" s="13">
        <f t="shared" si="11"/>
        <v>29.2</v>
      </c>
      <c r="S41" s="16"/>
      <c r="T41" s="17">
        <f t="shared" si="12"/>
        <v>8.8356164383561637</v>
      </c>
      <c r="U41" s="13">
        <f t="shared" si="13"/>
        <v>8.8356164383561637</v>
      </c>
      <c r="V41" s="13"/>
      <c r="W41" s="13"/>
      <c r="X41" s="13">
        <f>VLOOKUP(A:A,[1]TDSheet!$A:$X,24,0)</f>
        <v>14.2</v>
      </c>
      <c r="Y41" s="13">
        <f>VLOOKUP(A:A,[1]TDSheet!$A:$Y,25,0)</f>
        <v>16.2</v>
      </c>
      <c r="Z41" s="13">
        <f>VLOOKUP(A:A,[3]TDSheet!$A:$D,4,0)</f>
        <v>32</v>
      </c>
      <c r="AA41" s="21" t="str">
        <f>VLOOKUP(A:A,[1]TDSheet!$A:$AA,27,0)</f>
        <v>увел</v>
      </c>
      <c r="AB41" s="13" t="e">
        <f>VLOOKUP(A:A,[1]TDSheet!$A:$AB,28,0)</f>
        <v>#N/A</v>
      </c>
      <c r="AC41" s="13">
        <f t="shared" si="14"/>
        <v>0</v>
      </c>
      <c r="AD41" s="13">
        <f t="shared" si="15"/>
        <v>0</v>
      </c>
      <c r="AE41" s="13">
        <f t="shared" si="16"/>
        <v>0</v>
      </c>
      <c r="AF41" s="13">
        <f t="shared" si="17"/>
        <v>0</v>
      </c>
      <c r="AG41" s="13"/>
      <c r="AH41" s="13"/>
    </row>
    <row r="42" spans="1:34" s="1" customFormat="1" ht="11.1" customHeight="1" outlineLevel="1" x14ac:dyDescent="0.2">
      <c r="A42" s="7" t="s">
        <v>93</v>
      </c>
      <c r="B42" s="7" t="s">
        <v>8</v>
      </c>
      <c r="C42" s="8">
        <v>706</v>
      </c>
      <c r="D42" s="8">
        <v>1</v>
      </c>
      <c r="E42" s="8">
        <v>237</v>
      </c>
      <c r="F42" s="8">
        <v>512</v>
      </c>
      <c r="G42" s="1">
        <f>VLOOKUP(A:A,[1]TDSheet!$A:$G,7,0)</f>
        <v>0.4</v>
      </c>
      <c r="H42" s="1" t="e">
        <f>VLOOKUP(A:A,[1]TDSheet!$A:$H,8,0)</f>
        <v>#N/A</v>
      </c>
      <c r="I42" s="13">
        <f>VLOOKUP(A:A,[2]TDSheet!$A:$F,6,0)</f>
        <v>238</v>
      </c>
      <c r="J42" s="13">
        <f t="shared" si="10"/>
        <v>-1</v>
      </c>
      <c r="K42" s="13">
        <f>VLOOKUP(A:A,[1]TDSheet!$A:$L,12,0)</f>
        <v>0</v>
      </c>
      <c r="L42" s="13">
        <f>VLOOKUP(A:A,[1]TDSheet!$A:$S,19,0)</f>
        <v>0</v>
      </c>
      <c r="M42" s="13"/>
      <c r="N42" s="13"/>
      <c r="O42" s="16"/>
      <c r="P42" s="16"/>
      <c r="Q42" s="16"/>
      <c r="R42" s="13">
        <f t="shared" si="11"/>
        <v>47.4</v>
      </c>
      <c r="S42" s="16"/>
      <c r="T42" s="17">
        <f t="shared" si="12"/>
        <v>10.80168776371308</v>
      </c>
      <c r="U42" s="13">
        <f t="shared" si="13"/>
        <v>10.80168776371308</v>
      </c>
      <c r="V42" s="13"/>
      <c r="W42" s="13"/>
      <c r="X42" s="13">
        <f>VLOOKUP(A:A,[1]TDSheet!$A:$X,24,0)</f>
        <v>42.2</v>
      </c>
      <c r="Y42" s="13">
        <f>VLOOKUP(A:A,[1]TDSheet!$A:$Y,25,0)</f>
        <v>42.2</v>
      </c>
      <c r="Z42" s="13">
        <f>VLOOKUP(A:A,[3]TDSheet!$A:$D,4,0)</f>
        <v>64</v>
      </c>
      <c r="AA42" s="13" t="str">
        <f>VLOOKUP(A:A,[1]TDSheet!$A:$AA,27,0)</f>
        <v>костик</v>
      </c>
      <c r="AB42" s="13" t="e">
        <f>VLOOKUP(A:A,[1]TDSheet!$A:$AB,28,0)</f>
        <v>#N/A</v>
      </c>
      <c r="AC42" s="13">
        <f t="shared" si="14"/>
        <v>0</v>
      </c>
      <c r="AD42" s="13">
        <f t="shared" si="15"/>
        <v>0</v>
      </c>
      <c r="AE42" s="13">
        <f t="shared" si="16"/>
        <v>0</v>
      </c>
      <c r="AF42" s="13">
        <f t="shared" si="17"/>
        <v>0</v>
      </c>
      <c r="AG42" s="13"/>
      <c r="AH42" s="13"/>
    </row>
    <row r="43" spans="1:34" s="1" customFormat="1" ht="11.1" customHeight="1" outlineLevel="1" x14ac:dyDescent="0.2">
      <c r="A43" s="7" t="s">
        <v>94</v>
      </c>
      <c r="B43" s="7" t="s">
        <v>8</v>
      </c>
      <c r="C43" s="8">
        <v>892</v>
      </c>
      <c r="D43" s="8">
        <v>22</v>
      </c>
      <c r="E43" s="8">
        <v>536</v>
      </c>
      <c r="F43" s="8">
        <v>454</v>
      </c>
      <c r="G43" s="1">
        <f>VLOOKUP(A:A,[1]TDSheet!$A:$G,7,0)</f>
        <v>0.4</v>
      </c>
      <c r="H43" s="1" t="e">
        <f>VLOOKUP(A:A,[1]TDSheet!$A:$H,8,0)</f>
        <v>#N/A</v>
      </c>
      <c r="I43" s="13">
        <f>VLOOKUP(A:A,[2]TDSheet!$A:$F,6,0)</f>
        <v>549</v>
      </c>
      <c r="J43" s="13">
        <f t="shared" si="10"/>
        <v>-13</v>
      </c>
      <c r="K43" s="13">
        <f>VLOOKUP(A:A,[1]TDSheet!$A:$L,12,0)</f>
        <v>240</v>
      </c>
      <c r="L43" s="13">
        <f>VLOOKUP(A:A,[1]TDSheet!$A:$S,19,0)</f>
        <v>0</v>
      </c>
      <c r="M43" s="13"/>
      <c r="N43" s="13"/>
      <c r="O43" s="16"/>
      <c r="P43" s="16">
        <v>200</v>
      </c>
      <c r="Q43" s="16">
        <v>120</v>
      </c>
      <c r="R43" s="13">
        <f t="shared" si="11"/>
        <v>107.2</v>
      </c>
      <c r="S43" s="16"/>
      <c r="T43" s="17">
        <f t="shared" si="12"/>
        <v>9.4589552238805972</v>
      </c>
      <c r="U43" s="13">
        <f t="shared" si="13"/>
        <v>4.2350746268656714</v>
      </c>
      <c r="V43" s="13"/>
      <c r="W43" s="13"/>
      <c r="X43" s="13">
        <f>VLOOKUP(A:A,[1]TDSheet!$A:$X,24,0)</f>
        <v>77.599999999999994</v>
      </c>
      <c r="Y43" s="13">
        <f>VLOOKUP(A:A,[1]TDSheet!$A:$Y,25,0)</f>
        <v>87</v>
      </c>
      <c r="Z43" s="13">
        <f>VLOOKUP(A:A,[3]TDSheet!$A:$D,4,0)</f>
        <v>116</v>
      </c>
      <c r="AA43" s="13" t="str">
        <f>VLOOKUP(A:A,[1]TDSheet!$A:$AA,27,0)</f>
        <v>костик</v>
      </c>
      <c r="AB43" s="13" t="e">
        <f>VLOOKUP(A:A,[1]TDSheet!$A:$AB,28,0)</f>
        <v>#N/A</v>
      </c>
      <c r="AC43" s="13">
        <f t="shared" si="14"/>
        <v>0</v>
      </c>
      <c r="AD43" s="13">
        <f t="shared" si="15"/>
        <v>80</v>
      </c>
      <c r="AE43" s="13">
        <f t="shared" si="16"/>
        <v>48</v>
      </c>
      <c r="AF43" s="13">
        <f t="shared" si="17"/>
        <v>0</v>
      </c>
      <c r="AG43" s="13"/>
      <c r="AH43" s="13"/>
    </row>
    <row r="44" spans="1:34" s="1" customFormat="1" ht="11.1" customHeight="1" outlineLevel="1" x14ac:dyDescent="0.2">
      <c r="A44" s="7" t="s">
        <v>42</v>
      </c>
      <c r="B44" s="7" t="s">
        <v>8</v>
      </c>
      <c r="C44" s="8">
        <v>112</v>
      </c>
      <c r="D44" s="8">
        <v>91</v>
      </c>
      <c r="E44" s="8">
        <v>114</v>
      </c>
      <c r="F44" s="8">
        <v>104</v>
      </c>
      <c r="G44" s="1">
        <f>VLOOKUP(A:A,[1]TDSheet!$A:$G,7,0)</f>
        <v>0.15</v>
      </c>
      <c r="H44" s="1" t="e">
        <f>VLOOKUP(A:A,[1]TDSheet!$A:$H,8,0)</f>
        <v>#N/A</v>
      </c>
      <c r="I44" s="13">
        <f>VLOOKUP(A:A,[2]TDSheet!$A:$F,6,0)</f>
        <v>114</v>
      </c>
      <c r="J44" s="13">
        <f t="shared" si="10"/>
        <v>0</v>
      </c>
      <c r="K44" s="13">
        <f>VLOOKUP(A:A,[1]TDSheet!$A:$L,12,0)</f>
        <v>40</v>
      </c>
      <c r="L44" s="13">
        <f>VLOOKUP(A:A,[1]TDSheet!$A:$S,19,0)</f>
        <v>0</v>
      </c>
      <c r="M44" s="13"/>
      <c r="N44" s="13"/>
      <c r="O44" s="16"/>
      <c r="P44" s="16">
        <v>40</v>
      </c>
      <c r="Q44" s="16">
        <v>40</v>
      </c>
      <c r="R44" s="13">
        <f t="shared" si="11"/>
        <v>22.8</v>
      </c>
      <c r="S44" s="16"/>
      <c r="T44" s="17">
        <f t="shared" si="12"/>
        <v>9.8245614035087723</v>
      </c>
      <c r="U44" s="13">
        <f t="shared" si="13"/>
        <v>4.5614035087719298</v>
      </c>
      <c r="V44" s="13"/>
      <c r="W44" s="13"/>
      <c r="X44" s="13">
        <f>VLOOKUP(A:A,[1]TDSheet!$A:$X,24,0)</f>
        <v>31</v>
      </c>
      <c r="Y44" s="13">
        <f>VLOOKUP(A:A,[1]TDSheet!$A:$Y,25,0)</f>
        <v>23.8</v>
      </c>
      <c r="Z44" s="13">
        <f>VLOOKUP(A:A,[3]TDSheet!$A:$D,4,0)</f>
        <v>24</v>
      </c>
      <c r="AA44" s="13">
        <f>VLOOKUP(A:A,[1]TDSheet!$A:$AA,27,0)</f>
        <v>0</v>
      </c>
      <c r="AB44" s="13" t="e">
        <f>VLOOKUP(A:A,[1]TDSheet!$A:$AB,28,0)</f>
        <v>#N/A</v>
      </c>
      <c r="AC44" s="13">
        <f t="shared" si="14"/>
        <v>0</v>
      </c>
      <c r="AD44" s="13">
        <f t="shared" si="15"/>
        <v>6</v>
      </c>
      <c r="AE44" s="13">
        <f t="shared" si="16"/>
        <v>6</v>
      </c>
      <c r="AF44" s="13">
        <f t="shared" si="17"/>
        <v>0</v>
      </c>
      <c r="AG44" s="13"/>
      <c r="AH44" s="13"/>
    </row>
    <row r="45" spans="1:34" s="1" customFormat="1" ht="11.1" customHeight="1" outlineLevel="1" x14ac:dyDescent="0.2">
      <c r="A45" s="7" t="s">
        <v>43</v>
      </c>
      <c r="B45" s="7" t="s">
        <v>8</v>
      </c>
      <c r="C45" s="8">
        <v>533</v>
      </c>
      <c r="D45" s="8">
        <v>468</v>
      </c>
      <c r="E45" s="8">
        <v>496</v>
      </c>
      <c r="F45" s="8">
        <v>542</v>
      </c>
      <c r="G45" s="1">
        <f>VLOOKUP(A:A,[1]TDSheet!$A:$G,7,0)</f>
        <v>0.3</v>
      </c>
      <c r="H45" s="1">
        <f>VLOOKUP(A:A,[1]TDSheet!$A:$H,8,0)</f>
        <v>45</v>
      </c>
      <c r="I45" s="13">
        <f>VLOOKUP(A:A,[2]TDSheet!$A:$F,6,0)</f>
        <v>508</v>
      </c>
      <c r="J45" s="13">
        <f t="shared" si="10"/>
        <v>-12</v>
      </c>
      <c r="K45" s="13">
        <f>VLOOKUP(A:A,[1]TDSheet!$A:$L,12,0)</f>
        <v>120</v>
      </c>
      <c r="L45" s="13">
        <f>VLOOKUP(A:A,[1]TDSheet!$A:$S,19,0)</f>
        <v>0</v>
      </c>
      <c r="M45" s="13"/>
      <c r="N45" s="13"/>
      <c r="O45" s="16"/>
      <c r="P45" s="16">
        <v>120</v>
      </c>
      <c r="Q45" s="16">
        <v>120</v>
      </c>
      <c r="R45" s="13">
        <f t="shared" si="11"/>
        <v>99.2</v>
      </c>
      <c r="S45" s="16"/>
      <c r="T45" s="17">
        <f t="shared" si="12"/>
        <v>9.0927419354838701</v>
      </c>
      <c r="U45" s="13">
        <f t="shared" si="13"/>
        <v>5.463709677419355</v>
      </c>
      <c r="V45" s="13"/>
      <c r="W45" s="13"/>
      <c r="X45" s="13">
        <f>VLOOKUP(A:A,[1]TDSheet!$A:$X,24,0)</f>
        <v>100</v>
      </c>
      <c r="Y45" s="13">
        <f>VLOOKUP(A:A,[1]TDSheet!$A:$Y,25,0)</f>
        <v>110.8</v>
      </c>
      <c r="Z45" s="13">
        <f>VLOOKUP(A:A,[3]TDSheet!$A:$D,4,0)</f>
        <v>95</v>
      </c>
      <c r="AA45" s="13" t="str">
        <f>VLOOKUP(A:A,[1]TDSheet!$A:$AA,27,0)</f>
        <v>яб ак ян</v>
      </c>
      <c r="AB45" s="13" t="e">
        <f>VLOOKUP(A:A,[1]TDSheet!$A:$AB,28,0)</f>
        <v>#N/A</v>
      </c>
      <c r="AC45" s="13">
        <f t="shared" si="14"/>
        <v>0</v>
      </c>
      <c r="AD45" s="13">
        <f t="shared" si="15"/>
        <v>36</v>
      </c>
      <c r="AE45" s="13">
        <f t="shared" si="16"/>
        <v>36</v>
      </c>
      <c r="AF45" s="13">
        <f t="shared" si="17"/>
        <v>0</v>
      </c>
      <c r="AG45" s="13"/>
      <c r="AH45" s="13"/>
    </row>
    <row r="46" spans="1:34" s="1" customFormat="1" ht="11.1" customHeight="1" outlineLevel="1" x14ac:dyDescent="0.2">
      <c r="A46" s="7" t="s">
        <v>44</v>
      </c>
      <c r="B46" s="7" t="s">
        <v>8</v>
      </c>
      <c r="C46" s="8">
        <v>3223</v>
      </c>
      <c r="D46" s="8">
        <v>978</v>
      </c>
      <c r="E46" s="8">
        <v>2234</v>
      </c>
      <c r="F46" s="8">
        <v>2214</v>
      </c>
      <c r="G46" s="1">
        <f>VLOOKUP(A:A,[1]TDSheet!$A:$G,7,0)</f>
        <v>0.27</v>
      </c>
      <c r="H46" s="1">
        <f>VLOOKUP(A:A,[1]TDSheet!$A:$H,8,0)</f>
        <v>45</v>
      </c>
      <c r="I46" s="13">
        <f>VLOOKUP(A:A,[2]TDSheet!$A:$F,6,0)</f>
        <v>2288</v>
      </c>
      <c r="J46" s="13">
        <f t="shared" si="10"/>
        <v>-54</v>
      </c>
      <c r="K46" s="13">
        <f>VLOOKUP(A:A,[1]TDSheet!$A:$L,12,0)</f>
        <v>300</v>
      </c>
      <c r="L46" s="13">
        <f>VLOOKUP(A:A,[1]TDSheet!$A:$S,19,0)</f>
        <v>300</v>
      </c>
      <c r="M46" s="13"/>
      <c r="N46" s="13"/>
      <c r="O46" s="16"/>
      <c r="P46" s="16">
        <v>900</v>
      </c>
      <c r="Q46" s="16">
        <v>600</v>
      </c>
      <c r="R46" s="13">
        <f t="shared" si="11"/>
        <v>446.8</v>
      </c>
      <c r="S46" s="16"/>
      <c r="T46" s="17">
        <f t="shared" si="12"/>
        <v>9.6553267681289157</v>
      </c>
      <c r="U46" s="13">
        <f t="shared" si="13"/>
        <v>4.9552372426141451</v>
      </c>
      <c r="V46" s="13"/>
      <c r="W46" s="13"/>
      <c r="X46" s="13">
        <f>VLOOKUP(A:A,[1]TDSheet!$A:$X,24,0)</f>
        <v>518.20000000000005</v>
      </c>
      <c r="Y46" s="13">
        <f>VLOOKUP(A:A,[1]TDSheet!$A:$Y,25,0)</f>
        <v>442.2</v>
      </c>
      <c r="Z46" s="13">
        <f>VLOOKUP(A:A,[3]TDSheet!$A:$D,4,0)</f>
        <v>362</v>
      </c>
      <c r="AA46" s="13">
        <f>VLOOKUP(A:A,[1]TDSheet!$A:$AA,27,0)</f>
        <v>0</v>
      </c>
      <c r="AB46" s="13" t="e">
        <f>VLOOKUP(A:A,[1]TDSheet!$A:$AB,28,0)</f>
        <v>#N/A</v>
      </c>
      <c r="AC46" s="13">
        <f t="shared" si="14"/>
        <v>0</v>
      </c>
      <c r="AD46" s="13">
        <f t="shared" si="15"/>
        <v>243.00000000000003</v>
      </c>
      <c r="AE46" s="13">
        <f t="shared" si="16"/>
        <v>162</v>
      </c>
      <c r="AF46" s="13">
        <f t="shared" si="17"/>
        <v>0</v>
      </c>
      <c r="AG46" s="13"/>
      <c r="AH46" s="13"/>
    </row>
    <row r="47" spans="1:34" s="1" customFormat="1" ht="11.1" customHeight="1" outlineLevel="1" x14ac:dyDescent="0.2">
      <c r="A47" s="7" t="s">
        <v>95</v>
      </c>
      <c r="B47" s="7" t="s">
        <v>8</v>
      </c>
      <c r="C47" s="8"/>
      <c r="D47" s="8">
        <v>40</v>
      </c>
      <c r="E47" s="8">
        <v>0</v>
      </c>
      <c r="F47" s="8">
        <v>40</v>
      </c>
      <c r="G47" s="14">
        <f>VLOOKUP(A:A,[1]TDSheet!$A:$G,7,0)</f>
        <v>0</v>
      </c>
      <c r="H47" s="1" t="e">
        <f>VLOOKUP(A:A,[1]TDSheet!$A:$H,8,0)</f>
        <v>#N/A</v>
      </c>
      <c r="I47" s="13">
        <v>0</v>
      </c>
      <c r="J47" s="13">
        <f t="shared" si="10"/>
        <v>0</v>
      </c>
      <c r="K47" s="13">
        <f>VLOOKUP(A:A,[1]TDSheet!$A:$L,12,0)</f>
        <v>0</v>
      </c>
      <c r="L47" s="13">
        <f>VLOOKUP(A:A,[1]TDSheet!$A:$S,19,0)</f>
        <v>0</v>
      </c>
      <c r="M47" s="13"/>
      <c r="N47" s="13"/>
      <c r="O47" s="16"/>
      <c r="P47" s="16"/>
      <c r="Q47" s="16"/>
      <c r="R47" s="13">
        <f t="shared" si="11"/>
        <v>0</v>
      </c>
      <c r="S47" s="16"/>
      <c r="T47" s="17" t="e">
        <f t="shared" si="12"/>
        <v>#DIV/0!</v>
      </c>
      <c r="U47" s="13" t="e">
        <f t="shared" si="13"/>
        <v>#DIV/0!</v>
      </c>
      <c r="V47" s="13"/>
      <c r="W47" s="13"/>
      <c r="X47" s="13">
        <f>VLOOKUP(A:A,[1]TDSheet!$A:$X,24,0)</f>
        <v>0</v>
      </c>
      <c r="Y47" s="13">
        <f>VLOOKUP(A:A,[1]TDSheet!$A:$Y,25,0)</f>
        <v>0</v>
      </c>
      <c r="Z47" s="13">
        <v>0</v>
      </c>
      <c r="AA47" s="13" t="e">
        <f>VLOOKUP(A:A,[1]TDSheet!$A:$AA,27,0)</f>
        <v>#N/A</v>
      </c>
      <c r="AB47" s="13" t="e">
        <f>VLOOKUP(A:A,[1]TDSheet!$A:$AB,28,0)</f>
        <v>#N/A</v>
      </c>
      <c r="AC47" s="13">
        <f t="shared" si="14"/>
        <v>0</v>
      </c>
      <c r="AD47" s="13">
        <f t="shared" si="15"/>
        <v>0</v>
      </c>
      <c r="AE47" s="13">
        <f t="shared" si="16"/>
        <v>0</v>
      </c>
      <c r="AF47" s="13">
        <f t="shared" si="17"/>
        <v>0</v>
      </c>
      <c r="AG47" s="13"/>
      <c r="AH47" s="13"/>
    </row>
    <row r="48" spans="1:34" s="1" customFormat="1" ht="11.1" customHeight="1" outlineLevel="1" x14ac:dyDescent="0.2">
      <c r="A48" s="7" t="s">
        <v>96</v>
      </c>
      <c r="B48" s="7" t="s">
        <v>9</v>
      </c>
      <c r="C48" s="8"/>
      <c r="D48" s="8">
        <v>217.18100000000001</v>
      </c>
      <c r="E48" s="8">
        <v>0</v>
      </c>
      <c r="F48" s="19">
        <v>217.18100000000001</v>
      </c>
      <c r="G48" s="14">
        <f>VLOOKUP(A:A,[1]TDSheet!$A:$G,7,0)</f>
        <v>0</v>
      </c>
      <c r="H48" s="1" t="e">
        <f>VLOOKUP(A:A,[1]TDSheet!$A:$H,8,0)</f>
        <v>#N/A</v>
      </c>
      <c r="I48" s="13">
        <v>0</v>
      </c>
      <c r="J48" s="13">
        <f t="shared" si="10"/>
        <v>0</v>
      </c>
      <c r="K48" s="13">
        <f>VLOOKUP(A:A,[1]TDSheet!$A:$L,12,0)</f>
        <v>0</v>
      </c>
      <c r="L48" s="13">
        <f>VLOOKUP(A:A,[1]TDSheet!$A:$S,19,0)</f>
        <v>0</v>
      </c>
      <c r="M48" s="13"/>
      <c r="N48" s="13"/>
      <c r="O48" s="16"/>
      <c r="P48" s="16"/>
      <c r="Q48" s="16"/>
      <c r="R48" s="13">
        <f t="shared" si="11"/>
        <v>0</v>
      </c>
      <c r="S48" s="16"/>
      <c r="T48" s="17" t="e">
        <f t="shared" si="12"/>
        <v>#DIV/0!</v>
      </c>
      <c r="U48" s="13" t="e">
        <f t="shared" si="13"/>
        <v>#DIV/0!</v>
      </c>
      <c r="V48" s="13"/>
      <c r="W48" s="13"/>
      <c r="X48" s="13">
        <f>VLOOKUP(A:A,[1]TDSheet!$A:$X,24,0)</f>
        <v>0</v>
      </c>
      <c r="Y48" s="13">
        <f>VLOOKUP(A:A,[1]TDSheet!$A:$Y,25,0)</f>
        <v>0</v>
      </c>
      <c r="Z48" s="13">
        <v>0</v>
      </c>
      <c r="AA48" s="13" t="e">
        <f>VLOOKUP(A:A,[1]TDSheet!$A:$AA,27,0)</f>
        <v>#N/A</v>
      </c>
      <c r="AB48" s="13" t="e">
        <f>VLOOKUP(A:A,[1]TDSheet!$A:$AB,28,0)</f>
        <v>#N/A</v>
      </c>
      <c r="AC48" s="13">
        <f t="shared" si="14"/>
        <v>0</v>
      </c>
      <c r="AD48" s="13">
        <f t="shared" si="15"/>
        <v>0</v>
      </c>
      <c r="AE48" s="13">
        <f t="shared" si="16"/>
        <v>0</v>
      </c>
      <c r="AF48" s="13">
        <f t="shared" si="17"/>
        <v>0</v>
      </c>
      <c r="AG48" s="13"/>
      <c r="AH48" s="13"/>
    </row>
    <row r="49" spans="1:34" s="1" customFormat="1" ht="11.1" customHeight="1" outlineLevel="1" x14ac:dyDescent="0.2">
      <c r="A49" s="7" t="s">
        <v>45</v>
      </c>
      <c r="B49" s="7" t="s">
        <v>8</v>
      </c>
      <c r="C49" s="8">
        <v>704</v>
      </c>
      <c r="D49" s="8">
        <v>659</v>
      </c>
      <c r="E49" s="8">
        <v>587</v>
      </c>
      <c r="F49" s="8">
        <v>853</v>
      </c>
      <c r="G49" s="1">
        <f>VLOOKUP(A:A,[1]TDSheet!$A:$G,7,0)</f>
        <v>0.4</v>
      </c>
      <c r="H49" s="1">
        <f>VLOOKUP(A:A,[1]TDSheet!$A:$H,8,0)</f>
        <v>60</v>
      </c>
      <c r="I49" s="13">
        <f>VLOOKUP(A:A,[2]TDSheet!$A:$F,6,0)</f>
        <v>602</v>
      </c>
      <c r="J49" s="13">
        <f t="shared" si="10"/>
        <v>-15</v>
      </c>
      <c r="K49" s="13">
        <f>VLOOKUP(A:A,[1]TDSheet!$A:$L,12,0)</f>
        <v>0</v>
      </c>
      <c r="L49" s="13">
        <f>VLOOKUP(A:A,[1]TDSheet!$A:$S,19,0)</f>
        <v>0</v>
      </c>
      <c r="M49" s="13"/>
      <c r="N49" s="13"/>
      <c r="O49" s="16"/>
      <c r="P49" s="16">
        <v>200</v>
      </c>
      <c r="Q49" s="16"/>
      <c r="R49" s="13">
        <f t="shared" si="11"/>
        <v>117.4</v>
      </c>
      <c r="S49" s="16"/>
      <c r="T49" s="17">
        <f t="shared" si="12"/>
        <v>8.9693356047700163</v>
      </c>
      <c r="U49" s="13">
        <f t="shared" si="13"/>
        <v>7.2657580919931855</v>
      </c>
      <c r="V49" s="13"/>
      <c r="W49" s="13"/>
      <c r="X49" s="13">
        <f>VLOOKUP(A:A,[1]TDSheet!$A:$X,24,0)</f>
        <v>128.80000000000001</v>
      </c>
      <c r="Y49" s="13">
        <f>VLOOKUP(A:A,[1]TDSheet!$A:$Y,25,0)</f>
        <v>128.4</v>
      </c>
      <c r="Z49" s="13">
        <f>VLOOKUP(A:A,[3]TDSheet!$A:$D,4,0)</f>
        <v>111</v>
      </c>
      <c r="AA49" s="13">
        <f>VLOOKUP(A:A,[1]TDSheet!$A:$AA,27,0)</f>
        <v>0</v>
      </c>
      <c r="AB49" s="13" t="e">
        <f>VLOOKUP(A:A,[1]TDSheet!$A:$AB,28,0)</f>
        <v>#N/A</v>
      </c>
      <c r="AC49" s="13">
        <f t="shared" si="14"/>
        <v>0</v>
      </c>
      <c r="AD49" s="13">
        <f t="shared" si="15"/>
        <v>80</v>
      </c>
      <c r="AE49" s="13">
        <f t="shared" si="16"/>
        <v>0</v>
      </c>
      <c r="AF49" s="13">
        <f t="shared" si="17"/>
        <v>0</v>
      </c>
      <c r="AG49" s="13"/>
      <c r="AH49" s="13"/>
    </row>
    <row r="50" spans="1:34" s="1" customFormat="1" ht="11.1" customHeight="1" outlineLevel="1" x14ac:dyDescent="0.2">
      <c r="A50" s="7" t="s">
        <v>46</v>
      </c>
      <c r="B50" s="7" t="s">
        <v>8</v>
      </c>
      <c r="C50" s="8">
        <v>7559</v>
      </c>
      <c r="D50" s="8">
        <v>4358</v>
      </c>
      <c r="E50" s="8">
        <v>5675</v>
      </c>
      <c r="F50" s="8">
        <v>7019</v>
      </c>
      <c r="G50" s="1">
        <f>VLOOKUP(A:A,[1]TDSheet!$A:$G,7,0)</f>
        <v>0.4</v>
      </c>
      <c r="H50" s="1">
        <f>VLOOKUP(A:A,[1]TDSheet!$A:$H,8,0)</f>
        <v>60</v>
      </c>
      <c r="I50" s="13">
        <f>VLOOKUP(A:A,[2]TDSheet!$A:$F,6,0)</f>
        <v>5780</v>
      </c>
      <c r="J50" s="13">
        <f t="shared" si="10"/>
        <v>-105</v>
      </c>
      <c r="K50" s="13">
        <f>VLOOKUP(A:A,[1]TDSheet!$A:$L,12,0)</f>
        <v>0</v>
      </c>
      <c r="L50" s="13">
        <f>VLOOKUP(A:A,[1]TDSheet!$A:$S,19,0)</f>
        <v>0</v>
      </c>
      <c r="M50" s="13"/>
      <c r="N50" s="13"/>
      <c r="O50" s="16"/>
      <c r="P50" s="16">
        <v>3400</v>
      </c>
      <c r="Q50" s="16">
        <v>1000</v>
      </c>
      <c r="R50" s="13">
        <f t="shared" si="11"/>
        <v>1135</v>
      </c>
      <c r="S50" s="16">
        <v>2200</v>
      </c>
      <c r="T50" s="17">
        <f t="shared" si="12"/>
        <v>11.999118942731277</v>
      </c>
      <c r="U50" s="13">
        <f t="shared" si="13"/>
        <v>6.1841409691629954</v>
      </c>
      <c r="V50" s="13"/>
      <c r="W50" s="13"/>
      <c r="X50" s="13">
        <f>VLOOKUP(A:A,[1]TDSheet!$A:$X,24,0)</f>
        <v>1079.2</v>
      </c>
      <c r="Y50" s="13">
        <f>VLOOKUP(A:A,[1]TDSheet!$A:$Y,25,0)</f>
        <v>1054</v>
      </c>
      <c r="Z50" s="13">
        <f>VLOOKUP(A:A,[3]TDSheet!$A:$D,4,0)</f>
        <v>1272</v>
      </c>
      <c r="AA50" s="13" t="str">
        <f>VLOOKUP(A:A,[1]TDSheet!$A:$AA,27,0)</f>
        <v>акция</v>
      </c>
      <c r="AB50" s="13">
        <f>VLOOKUP(A:A,[1]TDSheet!$A:$AB,28,0)</f>
        <v>0</v>
      </c>
      <c r="AC50" s="13">
        <f t="shared" si="14"/>
        <v>0</v>
      </c>
      <c r="AD50" s="13">
        <f t="shared" si="15"/>
        <v>1360</v>
      </c>
      <c r="AE50" s="13">
        <f t="shared" si="16"/>
        <v>400</v>
      </c>
      <c r="AF50" s="13">
        <f t="shared" si="17"/>
        <v>880</v>
      </c>
      <c r="AG50" s="13"/>
      <c r="AH50" s="13"/>
    </row>
    <row r="51" spans="1:34" s="1" customFormat="1" ht="11.1" customHeight="1" outlineLevel="1" x14ac:dyDescent="0.2">
      <c r="A51" s="7" t="s">
        <v>47</v>
      </c>
      <c r="B51" s="7" t="s">
        <v>8</v>
      </c>
      <c r="C51" s="8">
        <v>3149</v>
      </c>
      <c r="D51" s="8">
        <v>454</v>
      </c>
      <c r="E51" s="8">
        <v>1791</v>
      </c>
      <c r="F51" s="8">
        <v>2105</v>
      </c>
      <c r="G51" s="1">
        <f>VLOOKUP(A:A,[1]TDSheet!$A:$G,7,0)</f>
        <v>0.4</v>
      </c>
      <c r="H51" s="1">
        <f>VLOOKUP(A:A,[1]TDSheet!$A:$H,8,0)</f>
        <v>60</v>
      </c>
      <c r="I51" s="13">
        <f>VLOOKUP(A:A,[2]TDSheet!$A:$F,6,0)</f>
        <v>1842</v>
      </c>
      <c r="J51" s="13">
        <f t="shared" si="10"/>
        <v>-51</v>
      </c>
      <c r="K51" s="13">
        <f>VLOOKUP(A:A,[1]TDSheet!$A:$L,12,0)</f>
        <v>400</v>
      </c>
      <c r="L51" s="13">
        <f>VLOOKUP(A:A,[1]TDSheet!$A:$S,19,0)</f>
        <v>0</v>
      </c>
      <c r="M51" s="13"/>
      <c r="N51" s="13"/>
      <c r="O51" s="16"/>
      <c r="P51" s="16">
        <v>800</v>
      </c>
      <c r="Q51" s="16">
        <v>400</v>
      </c>
      <c r="R51" s="13">
        <f t="shared" si="11"/>
        <v>358.2</v>
      </c>
      <c r="S51" s="16">
        <v>600</v>
      </c>
      <c r="T51" s="17">
        <f t="shared" si="12"/>
        <v>12.018425460636516</v>
      </c>
      <c r="U51" s="13">
        <f t="shared" si="13"/>
        <v>5.8766052484645455</v>
      </c>
      <c r="V51" s="13"/>
      <c r="W51" s="13"/>
      <c r="X51" s="13">
        <f>VLOOKUP(A:A,[1]TDSheet!$A:$X,24,0)</f>
        <v>414.4</v>
      </c>
      <c r="Y51" s="13">
        <f>VLOOKUP(A:A,[1]TDSheet!$A:$Y,25,0)</f>
        <v>331.2</v>
      </c>
      <c r="Z51" s="13">
        <f>VLOOKUP(A:A,[3]TDSheet!$A:$D,4,0)</f>
        <v>323</v>
      </c>
      <c r="AA51" s="13" t="str">
        <f>VLOOKUP(A:A,[1]TDSheet!$A:$AA,27,0)</f>
        <v>акция</v>
      </c>
      <c r="AB51" s="13" t="e">
        <f>VLOOKUP(A:A,[1]TDSheet!$A:$AB,28,0)</f>
        <v>#N/A</v>
      </c>
      <c r="AC51" s="13">
        <f t="shared" si="14"/>
        <v>0</v>
      </c>
      <c r="AD51" s="13">
        <f t="shared" si="15"/>
        <v>320</v>
      </c>
      <c r="AE51" s="13">
        <f t="shared" si="16"/>
        <v>160</v>
      </c>
      <c r="AF51" s="13">
        <f t="shared" si="17"/>
        <v>240</v>
      </c>
      <c r="AG51" s="13"/>
      <c r="AH51" s="13"/>
    </row>
    <row r="52" spans="1:34" s="1" customFormat="1" ht="11.1" customHeight="1" outlineLevel="1" x14ac:dyDescent="0.2">
      <c r="A52" s="7" t="s">
        <v>48</v>
      </c>
      <c r="B52" s="7" t="s">
        <v>8</v>
      </c>
      <c r="C52" s="8">
        <v>4236</v>
      </c>
      <c r="D52" s="8">
        <v>6111</v>
      </c>
      <c r="E52" s="8">
        <v>4387</v>
      </c>
      <c r="F52" s="8">
        <v>6436</v>
      </c>
      <c r="G52" s="1">
        <f>VLOOKUP(A:A,[1]TDSheet!$A:$G,7,0)</f>
        <v>0.4</v>
      </c>
      <c r="H52" s="1" t="e">
        <f>VLOOKUP(A:A,[1]TDSheet!$A:$H,8,0)</f>
        <v>#N/A</v>
      </c>
      <c r="I52" s="13">
        <f>VLOOKUP(A:A,[2]TDSheet!$A:$F,6,0)</f>
        <v>4460</v>
      </c>
      <c r="J52" s="13">
        <f t="shared" si="10"/>
        <v>-73</v>
      </c>
      <c r="K52" s="13">
        <f>VLOOKUP(A:A,[1]TDSheet!$A:$L,12,0)</f>
        <v>0</v>
      </c>
      <c r="L52" s="13">
        <f>VLOOKUP(A:A,[1]TDSheet!$A:$S,19,0)</f>
        <v>0</v>
      </c>
      <c r="M52" s="13"/>
      <c r="N52" s="13"/>
      <c r="O52" s="16"/>
      <c r="P52" s="16">
        <v>1600</v>
      </c>
      <c r="Q52" s="16">
        <v>800</v>
      </c>
      <c r="R52" s="13">
        <f t="shared" si="11"/>
        <v>877.4</v>
      </c>
      <c r="S52" s="16">
        <v>1600</v>
      </c>
      <c r="T52" s="17">
        <f t="shared" si="12"/>
        <v>11.894232961021199</v>
      </c>
      <c r="U52" s="13">
        <f t="shared" si="13"/>
        <v>7.3353088671073632</v>
      </c>
      <c r="V52" s="13"/>
      <c r="W52" s="13"/>
      <c r="X52" s="13">
        <f>VLOOKUP(A:A,[1]TDSheet!$A:$X,24,0)</f>
        <v>741.2</v>
      </c>
      <c r="Y52" s="13">
        <f>VLOOKUP(A:A,[1]TDSheet!$A:$Y,25,0)</f>
        <v>907.6</v>
      </c>
      <c r="Z52" s="13">
        <f>VLOOKUP(A:A,[3]TDSheet!$A:$D,4,0)</f>
        <v>1162</v>
      </c>
      <c r="AA52" s="13" t="e">
        <f>VLOOKUP(A:A,[1]TDSheet!$A:$AA,27,0)</f>
        <v>#N/A</v>
      </c>
      <c r="AB52" s="13" t="e">
        <f>VLOOKUP(A:A,[1]TDSheet!$A:$AB,28,0)</f>
        <v>#N/A</v>
      </c>
      <c r="AC52" s="13">
        <f t="shared" si="14"/>
        <v>0</v>
      </c>
      <c r="AD52" s="13">
        <f t="shared" si="15"/>
        <v>640</v>
      </c>
      <c r="AE52" s="13">
        <f t="shared" si="16"/>
        <v>320</v>
      </c>
      <c r="AF52" s="13">
        <f t="shared" si="17"/>
        <v>640</v>
      </c>
      <c r="AG52" s="13"/>
      <c r="AH52" s="13"/>
    </row>
    <row r="53" spans="1:34" s="1" customFormat="1" ht="11.1" customHeight="1" outlineLevel="1" x14ac:dyDescent="0.2">
      <c r="A53" s="7" t="s">
        <v>49</v>
      </c>
      <c r="B53" s="7" t="s">
        <v>8</v>
      </c>
      <c r="C53" s="8">
        <v>264</v>
      </c>
      <c r="D53" s="8">
        <v>481</v>
      </c>
      <c r="E53" s="8">
        <v>381</v>
      </c>
      <c r="F53" s="8">
        <v>415</v>
      </c>
      <c r="G53" s="1">
        <f>VLOOKUP(A:A,[1]TDSheet!$A:$G,7,0)</f>
        <v>0</v>
      </c>
      <c r="H53" s="1">
        <f>VLOOKUP(A:A,[1]TDSheet!$A:$H,8,0)</f>
        <v>45</v>
      </c>
      <c r="I53" s="13">
        <f>VLOOKUP(A:A,[2]TDSheet!$A:$F,6,0)</f>
        <v>382</v>
      </c>
      <c r="J53" s="13">
        <f t="shared" si="10"/>
        <v>-1</v>
      </c>
      <c r="K53" s="13">
        <f>VLOOKUP(A:A,[1]TDSheet!$A:$L,12,0)</f>
        <v>0</v>
      </c>
      <c r="L53" s="13">
        <f>VLOOKUP(A:A,[1]TDSheet!$A:$S,19,0)</f>
        <v>0</v>
      </c>
      <c r="M53" s="13"/>
      <c r="N53" s="13"/>
      <c r="O53" s="16"/>
      <c r="P53" s="16"/>
      <c r="Q53" s="16"/>
      <c r="R53" s="13">
        <f t="shared" si="11"/>
        <v>76.2</v>
      </c>
      <c r="S53" s="16"/>
      <c r="T53" s="17">
        <f t="shared" si="12"/>
        <v>5.4461942257217846</v>
      </c>
      <c r="U53" s="13">
        <f t="shared" si="13"/>
        <v>5.4461942257217846</v>
      </c>
      <c r="V53" s="13"/>
      <c r="W53" s="13"/>
      <c r="X53" s="13">
        <f>VLOOKUP(A:A,[1]TDSheet!$A:$X,24,0)</f>
        <v>66.599999999999994</v>
      </c>
      <c r="Y53" s="13">
        <f>VLOOKUP(A:A,[1]TDSheet!$A:$Y,25,0)</f>
        <v>82.2</v>
      </c>
      <c r="Z53" s="13">
        <f>VLOOKUP(A:A,[3]TDSheet!$A:$D,4,0)</f>
        <v>103</v>
      </c>
      <c r="AA53" s="21" t="str">
        <f>VLOOKUP(A:A,[1]TDSheet!$A:$AA,27,0)</f>
        <v>ротация</v>
      </c>
      <c r="AB53" s="13">
        <f>VLOOKUP(A:A,[1]TDSheet!$A:$AB,28,0)</f>
        <v>0</v>
      </c>
      <c r="AC53" s="13">
        <f t="shared" si="14"/>
        <v>0</v>
      </c>
      <c r="AD53" s="13">
        <f t="shared" si="15"/>
        <v>0</v>
      </c>
      <c r="AE53" s="13">
        <f t="shared" si="16"/>
        <v>0</v>
      </c>
      <c r="AF53" s="13">
        <f t="shared" si="17"/>
        <v>0</v>
      </c>
      <c r="AG53" s="13"/>
      <c r="AH53" s="13"/>
    </row>
    <row r="54" spans="1:34" s="1" customFormat="1" ht="11.1" customHeight="1" outlineLevel="1" x14ac:dyDescent="0.2">
      <c r="A54" s="7" t="s">
        <v>50</v>
      </c>
      <c r="B54" s="7" t="s">
        <v>8</v>
      </c>
      <c r="C54" s="8">
        <v>1177</v>
      </c>
      <c r="D54" s="8">
        <v>1037</v>
      </c>
      <c r="E54" s="8">
        <v>912</v>
      </c>
      <c r="F54" s="8">
        <v>1450</v>
      </c>
      <c r="G54" s="1">
        <f>VLOOKUP(A:A,[1]TDSheet!$A:$G,7,0)</f>
        <v>0.35</v>
      </c>
      <c r="H54" s="1">
        <f>VLOOKUP(A:A,[1]TDSheet!$A:$H,8,0)</f>
        <v>60</v>
      </c>
      <c r="I54" s="13">
        <f>VLOOKUP(A:A,[2]TDSheet!$A:$F,6,0)</f>
        <v>933</v>
      </c>
      <c r="J54" s="13">
        <f t="shared" si="10"/>
        <v>-21</v>
      </c>
      <c r="K54" s="13">
        <f>VLOOKUP(A:A,[1]TDSheet!$A:$L,12,0)</f>
        <v>0</v>
      </c>
      <c r="L54" s="13">
        <f>VLOOKUP(A:A,[1]TDSheet!$A:$S,19,0)</f>
        <v>0</v>
      </c>
      <c r="M54" s="13"/>
      <c r="N54" s="13"/>
      <c r="O54" s="16"/>
      <c r="P54" s="16">
        <v>200</v>
      </c>
      <c r="Q54" s="16">
        <v>160</v>
      </c>
      <c r="R54" s="13">
        <f t="shared" si="11"/>
        <v>182.4</v>
      </c>
      <c r="S54" s="16"/>
      <c r="T54" s="17">
        <f t="shared" si="12"/>
        <v>9.9232456140350873</v>
      </c>
      <c r="U54" s="13">
        <f t="shared" si="13"/>
        <v>7.9495614035087714</v>
      </c>
      <c r="V54" s="13"/>
      <c r="W54" s="13"/>
      <c r="X54" s="13">
        <f>VLOOKUP(A:A,[1]TDSheet!$A:$X,24,0)</f>
        <v>202.6</v>
      </c>
      <c r="Y54" s="13">
        <f>VLOOKUP(A:A,[1]TDSheet!$A:$Y,25,0)</f>
        <v>204.8</v>
      </c>
      <c r="Z54" s="13">
        <f>VLOOKUP(A:A,[3]TDSheet!$A:$D,4,0)</f>
        <v>196</v>
      </c>
      <c r="AA54" s="13" t="str">
        <f>VLOOKUP(A:A,[1]TDSheet!$A:$AA,27,0)</f>
        <v>костик</v>
      </c>
      <c r="AB54" s="13" t="e">
        <f>VLOOKUP(A:A,[1]TDSheet!$A:$AB,28,0)</f>
        <v>#N/A</v>
      </c>
      <c r="AC54" s="13">
        <f t="shared" si="14"/>
        <v>0</v>
      </c>
      <c r="AD54" s="13">
        <f t="shared" si="15"/>
        <v>70</v>
      </c>
      <c r="AE54" s="13">
        <f t="shared" si="16"/>
        <v>56</v>
      </c>
      <c r="AF54" s="13">
        <f t="shared" si="17"/>
        <v>0</v>
      </c>
      <c r="AG54" s="13"/>
      <c r="AH54" s="13"/>
    </row>
    <row r="55" spans="1:34" s="1" customFormat="1" ht="11.1" customHeight="1" outlineLevel="1" x14ac:dyDescent="0.2">
      <c r="A55" s="7" t="s">
        <v>51</v>
      </c>
      <c r="B55" s="7" t="s">
        <v>8</v>
      </c>
      <c r="C55" s="8">
        <v>909</v>
      </c>
      <c r="D55" s="8">
        <v>132</v>
      </c>
      <c r="E55" s="8">
        <v>478</v>
      </c>
      <c r="F55" s="8">
        <v>610</v>
      </c>
      <c r="G55" s="1">
        <f>VLOOKUP(A:A,[1]TDSheet!$A:$G,7,0)</f>
        <v>0.3</v>
      </c>
      <c r="H55" s="1" t="e">
        <f>VLOOKUP(A:A,[1]TDSheet!$A:$H,8,0)</f>
        <v>#N/A</v>
      </c>
      <c r="I55" s="13">
        <f>VLOOKUP(A:A,[2]TDSheet!$A:$F,6,0)</f>
        <v>594</v>
      </c>
      <c r="J55" s="13">
        <f t="shared" si="10"/>
        <v>-116</v>
      </c>
      <c r="K55" s="13">
        <f>VLOOKUP(A:A,[1]TDSheet!$A:$L,12,0)</f>
        <v>0</v>
      </c>
      <c r="L55" s="13">
        <f>VLOOKUP(A:A,[1]TDSheet!$A:$S,19,0)</f>
        <v>0</v>
      </c>
      <c r="M55" s="13"/>
      <c r="N55" s="13"/>
      <c r="O55" s="16"/>
      <c r="P55" s="16">
        <v>120</v>
      </c>
      <c r="Q55" s="16">
        <v>120</v>
      </c>
      <c r="R55" s="13">
        <f t="shared" si="11"/>
        <v>95.6</v>
      </c>
      <c r="S55" s="16"/>
      <c r="T55" s="17">
        <f t="shared" si="12"/>
        <v>8.8912133891213401</v>
      </c>
      <c r="U55" s="13">
        <f t="shared" si="13"/>
        <v>6.3807531380753142</v>
      </c>
      <c r="V55" s="13"/>
      <c r="W55" s="13"/>
      <c r="X55" s="13">
        <f>VLOOKUP(A:A,[1]TDSheet!$A:$X,24,0)</f>
        <v>156.4</v>
      </c>
      <c r="Y55" s="13">
        <f>VLOOKUP(A:A,[1]TDSheet!$A:$Y,25,0)</f>
        <v>98.6</v>
      </c>
      <c r="Z55" s="13">
        <f>VLOOKUP(A:A,[3]TDSheet!$A:$D,4,0)</f>
        <v>96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14"/>
        <v>0</v>
      </c>
      <c r="AD55" s="13">
        <f t="shared" si="15"/>
        <v>36</v>
      </c>
      <c r="AE55" s="13">
        <f t="shared" si="16"/>
        <v>36</v>
      </c>
      <c r="AF55" s="13">
        <f t="shared" si="17"/>
        <v>0</v>
      </c>
      <c r="AG55" s="13"/>
      <c r="AH55" s="13"/>
    </row>
    <row r="56" spans="1:34" s="1" customFormat="1" ht="11.1" customHeight="1" outlineLevel="1" x14ac:dyDescent="0.2">
      <c r="A56" s="7" t="s">
        <v>52</v>
      </c>
      <c r="B56" s="7" t="s">
        <v>8</v>
      </c>
      <c r="C56" s="8">
        <v>140</v>
      </c>
      <c r="D56" s="8">
        <v>201</v>
      </c>
      <c r="E56" s="8">
        <v>178</v>
      </c>
      <c r="F56" s="8">
        <v>193</v>
      </c>
      <c r="G56" s="1">
        <f>VLOOKUP(A:A,[1]TDSheet!$A:$G,7,0)</f>
        <v>0.1</v>
      </c>
      <c r="H56" s="1" t="e">
        <f>VLOOKUP(A:A,[1]TDSheet!$A:$H,8,0)</f>
        <v>#N/A</v>
      </c>
      <c r="I56" s="13">
        <f>VLOOKUP(A:A,[2]TDSheet!$A:$F,6,0)</f>
        <v>179</v>
      </c>
      <c r="J56" s="13">
        <f t="shared" si="10"/>
        <v>-1</v>
      </c>
      <c r="K56" s="13">
        <f>VLOOKUP(A:A,[1]TDSheet!$A:$L,12,0)</f>
        <v>0</v>
      </c>
      <c r="L56" s="13">
        <f>VLOOKUP(A:A,[1]TDSheet!$A:$S,19,0)</f>
        <v>0</v>
      </c>
      <c r="M56" s="13"/>
      <c r="N56" s="13"/>
      <c r="O56" s="16"/>
      <c r="P56" s="16">
        <v>100</v>
      </c>
      <c r="Q56" s="16">
        <v>40</v>
      </c>
      <c r="R56" s="13">
        <f t="shared" si="11"/>
        <v>35.6</v>
      </c>
      <c r="S56" s="16"/>
      <c r="T56" s="17">
        <f t="shared" si="12"/>
        <v>9.3539325842696623</v>
      </c>
      <c r="U56" s="13">
        <f t="shared" si="13"/>
        <v>5.4213483146067416</v>
      </c>
      <c r="V56" s="13"/>
      <c r="W56" s="13"/>
      <c r="X56" s="13">
        <f>VLOOKUP(A:A,[1]TDSheet!$A:$X,24,0)</f>
        <v>38.6</v>
      </c>
      <c r="Y56" s="13">
        <f>VLOOKUP(A:A,[1]TDSheet!$A:$Y,25,0)</f>
        <v>36.6</v>
      </c>
      <c r="Z56" s="13">
        <f>VLOOKUP(A:A,[3]TDSheet!$A:$D,4,0)</f>
        <v>39</v>
      </c>
      <c r="AA56" s="13" t="e">
        <f>VLOOKUP(A:A,[1]TDSheet!$A:$AA,27,0)</f>
        <v>#N/A</v>
      </c>
      <c r="AB56" s="13" t="e">
        <f>VLOOKUP(A:A,[1]TDSheet!$A:$AB,28,0)</f>
        <v>#N/A</v>
      </c>
      <c r="AC56" s="13">
        <f t="shared" si="14"/>
        <v>0</v>
      </c>
      <c r="AD56" s="13">
        <f t="shared" si="15"/>
        <v>10</v>
      </c>
      <c r="AE56" s="13">
        <f t="shared" si="16"/>
        <v>4</v>
      </c>
      <c r="AF56" s="13">
        <f t="shared" si="17"/>
        <v>0</v>
      </c>
      <c r="AG56" s="13"/>
      <c r="AH56" s="13"/>
    </row>
    <row r="57" spans="1:34" s="1" customFormat="1" ht="11.1" customHeight="1" outlineLevel="1" x14ac:dyDescent="0.2">
      <c r="A57" s="7" t="s">
        <v>53</v>
      </c>
      <c r="B57" s="7" t="s">
        <v>8</v>
      </c>
      <c r="C57" s="8">
        <v>390</v>
      </c>
      <c r="D57" s="8">
        <v>148</v>
      </c>
      <c r="E57" s="8">
        <v>348</v>
      </c>
      <c r="F57" s="8">
        <v>257</v>
      </c>
      <c r="G57" s="1">
        <f>VLOOKUP(A:A,[1]TDSheet!$A:$G,7,0)</f>
        <v>0.1</v>
      </c>
      <c r="H57" s="1" t="e">
        <f>VLOOKUP(A:A,[1]TDSheet!$A:$H,8,0)</f>
        <v>#N/A</v>
      </c>
      <c r="I57" s="13">
        <f>VLOOKUP(A:A,[2]TDSheet!$A:$F,6,0)</f>
        <v>355</v>
      </c>
      <c r="J57" s="13">
        <f t="shared" si="10"/>
        <v>-7</v>
      </c>
      <c r="K57" s="13">
        <f>VLOOKUP(A:A,[1]TDSheet!$A:$L,12,0)</f>
        <v>40</v>
      </c>
      <c r="L57" s="13">
        <f>VLOOKUP(A:A,[1]TDSheet!$A:$S,19,0)</f>
        <v>100</v>
      </c>
      <c r="M57" s="13"/>
      <c r="N57" s="13"/>
      <c r="O57" s="16"/>
      <c r="P57" s="16">
        <v>150</v>
      </c>
      <c r="Q57" s="16">
        <v>70</v>
      </c>
      <c r="R57" s="13">
        <f t="shared" si="11"/>
        <v>69.599999999999994</v>
      </c>
      <c r="S57" s="16"/>
      <c r="T57" s="17">
        <f t="shared" si="12"/>
        <v>8.8649425287356323</v>
      </c>
      <c r="U57" s="13">
        <f t="shared" si="13"/>
        <v>3.6925287356321843</v>
      </c>
      <c r="V57" s="13"/>
      <c r="W57" s="13"/>
      <c r="X57" s="13">
        <f>VLOOKUP(A:A,[1]TDSheet!$A:$X,24,0)</f>
        <v>87.8</v>
      </c>
      <c r="Y57" s="13">
        <f>VLOOKUP(A:A,[1]TDSheet!$A:$Y,25,0)</f>
        <v>66</v>
      </c>
      <c r="Z57" s="13">
        <f>VLOOKUP(A:A,[3]TDSheet!$A:$D,4,0)</f>
        <v>75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4"/>
        <v>0</v>
      </c>
      <c r="AD57" s="13">
        <f t="shared" si="15"/>
        <v>15</v>
      </c>
      <c r="AE57" s="13">
        <f t="shared" si="16"/>
        <v>7</v>
      </c>
      <c r="AF57" s="13">
        <f t="shared" si="17"/>
        <v>0</v>
      </c>
      <c r="AG57" s="13"/>
      <c r="AH57" s="13"/>
    </row>
    <row r="58" spans="1:34" s="1" customFormat="1" ht="11.1" customHeight="1" outlineLevel="1" x14ac:dyDescent="0.2">
      <c r="A58" s="7" t="s">
        <v>54</v>
      </c>
      <c r="B58" s="7" t="s">
        <v>8</v>
      </c>
      <c r="C58" s="8">
        <v>1437</v>
      </c>
      <c r="D58" s="8">
        <v>737</v>
      </c>
      <c r="E58" s="8">
        <v>971</v>
      </c>
      <c r="F58" s="8">
        <v>1214</v>
      </c>
      <c r="G58" s="1">
        <f>VLOOKUP(A:A,[1]TDSheet!$A:$G,7,0)</f>
        <v>0.1</v>
      </c>
      <c r="H58" s="1">
        <f>VLOOKUP(A:A,[1]TDSheet!$A:$H,8,0)</f>
        <v>60</v>
      </c>
      <c r="I58" s="13">
        <f>VLOOKUP(A:A,[2]TDSheet!$A:$F,6,0)</f>
        <v>1118</v>
      </c>
      <c r="J58" s="13">
        <f t="shared" si="10"/>
        <v>-147</v>
      </c>
      <c r="K58" s="13">
        <f>VLOOKUP(A:A,[1]TDSheet!$A:$L,12,0)</f>
        <v>0</v>
      </c>
      <c r="L58" s="13">
        <f>VLOOKUP(A:A,[1]TDSheet!$A:$S,19,0)</f>
        <v>0</v>
      </c>
      <c r="M58" s="13"/>
      <c r="N58" s="13"/>
      <c r="O58" s="16"/>
      <c r="P58" s="16">
        <v>280</v>
      </c>
      <c r="Q58" s="16">
        <v>280</v>
      </c>
      <c r="R58" s="13">
        <f t="shared" si="11"/>
        <v>194.2</v>
      </c>
      <c r="S58" s="16"/>
      <c r="T58" s="17">
        <f t="shared" si="12"/>
        <v>9.1349124613800203</v>
      </c>
      <c r="U58" s="13">
        <f t="shared" si="13"/>
        <v>6.251287332646756</v>
      </c>
      <c r="V58" s="13"/>
      <c r="W58" s="13"/>
      <c r="X58" s="13">
        <f>VLOOKUP(A:A,[1]TDSheet!$A:$X,24,0)</f>
        <v>253.4</v>
      </c>
      <c r="Y58" s="13">
        <f>VLOOKUP(A:A,[1]TDSheet!$A:$Y,25,0)</f>
        <v>205.8</v>
      </c>
      <c r="Z58" s="13">
        <f>VLOOKUP(A:A,[3]TDSheet!$A:$D,4,0)</f>
        <v>204</v>
      </c>
      <c r="AA58" s="13" t="str">
        <f>VLOOKUP(A:A,[1]TDSheet!$A:$AA,27,0)</f>
        <v>костик</v>
      </c>
      <c r="AB58" s="13" t="e">
        <f>VLOOKUP(A:A,[1]TDSheet!$A:$AB,28,0)</f>
        <v>#N/A</v>
      </c>
      <c r="AC58" s="13">
        <f t="shared" si="14"/>
        <v>0</v>
      </c>
      <c r="AD58" s="13">
        <f t="shared" si="15"/>
        <v>28</v>
      </c>
      <c r="AE58" s="13">
        <f t="shared" si="16"/>
        <v>28</v>
      </c>
      <c r="AF58" s="13">
        <f t="shared" si="17"/>
        <v>0</v>
      </c>
      <c r="AG58" s="13"/>
      <c r="AH58" s="13"/>
    </row>
    <row r="59" spans="1:34" s="1" customFormat="1" ht="11.1" customHeight="1" outlineLevel="1" x14ac:dyDescent="0.2">
      <c r="A59" s="7" t="s">
        <v>55</v>
      </c>
      <c r="B59" s="7" t="s">
        <v>8</v>
      </c>
      <c r="C59" s="8">
        <v>1280</v>
      </c>
      <c r="D59" s="8">
        <v>471</v>
      </c>
      <c r="E59" s="8">
        <v>772</v>
      </c>
      <c r="F59" s="8">
        <v>1087</v>
      </c>
      <c r="G59" s="1">
        <f>VLOOKUP(A:A,[1]TDSheet!$A:$G,7,0)</f>
        <v>0.1</v>
      </c>
      <c r="H59" s="1">
        <f>VLOOKUP(A:A,[1]TDSheet!$A:$H,8,0)</f>
        <v>60</v>
      </c>
      <c r="I59" s="13">
        <f>VLOOKUP(A:A,[2]TDSheet!$A:$F,6,0)</f>
        <v>804</v>
      </c>
      <c r="J59" s="13">
        <f t="shared" si="10"/>
        <v>-32</v>
      </c>
      <c r="K59" s="13">
        <f>VLOOKUP(A:A,[1]TDSheet!$A:$L,12,0)</f>
        <v>0</v>
      </c>
      <c r="L59" s="13">
        <f>VLOOKUP(A:A,[1]TDSheet!$A:$S,19,0)</f>
        <v>0</v>
      </c>
      <c r="M59" s="13"/>
      <c r="N59" s="13"/>
      <c r="O59" s="16"/>
      <c r="P59" s="16">
        <v>140</v>
      </c>
      <c r="Q59" s="16">
        <v>140</v>
      </c>
      <c r="R59" s="13">
        <f t="shared" si="11"/>
        <v>154.4</v>
      </c>
      <c r="S59" s="16"/>
      <c r="T59" s="17">
        <f t="shared" si="12"/>
        <v>8.8536269430051817</v>
      </c>
      <c r="U59" s="13">
        <f t="shared" si="13"/>
        <v>7.0401554404145079</v>
      </c>
      <c r="V59" s="13"/>
      <c r="W59" s="13"/>
      <c r="X59" s="13">
        <f>VLOOKUP(A:A,[1]TDSheet!$A:$X,24,0)</f>
        <v>218.4</v>
      </c>
      <c r="Y59" s="13">
        <f>VLOOKUP(A:A,[1]TDSheet!$A:$Y,25,0)</f>
        <v>178.6</v>
      </c>
      <c r="Z59" s="13">
        <f>VLOOKUP(A:A,[3]TDSheet!$A:$D,4,0)</f>
        <v>135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14"/>
        <v>0</v>
      </c>
      <c r="AD59" s="13">
        <f t="shared" si="15"/>
        <v>14</v>
      </c>
      <c r="AE59" s="13">
        <f t="shared" si="16"/>
        <v>14</v>
      </c>
      <c r="AF59" s="13">
        <f t="shared" si="17"/>
        <v>0</v>
      </c>
      <c r="AG59" s="13"/>
      <c r="AH59" s="13"/>
    </row>
    <row r="60" spans="1:34" s="1" customFormat="1" ht="11.1" customHeight="1" outlineLevel="1" x14ac:dyDescent="0.2">
      <c r="A60" s="7" t="s">
        <v>56</v>
      </c>
      <c r="B60" s="7" t="s">
        <v>9</v>
      </c>
      <c r="C60" s="8">
        <v>10.364000000000001</v>
      </c>
      <c r="D60" s="8">
        <v>32.277000000000001</v>
      </c>
      <c r="E60" s="8">
        <v>46.930999999999997</v>
      </c>
      <c r="F60" s="8">
        <v>10.398</v>
      </c>
      <c r="G60" s="1">
        <f>VLOOKUP(A:A,[1]TDSheet!$A:$G,7,0)</f>
        <v>0</v>
      </c>
      <c r="H60" s="1" t="e">
        <f>VLOOKUP(A:A,[1]TDSheet!$A:$H,8,0)</f>
        <v>#N/A</v>
      </c>
      <c r="I60" s="13">
        <f>VLOOKUP(A:A,[2]TDSheet!$A:$F,6,0)</f>
        <v>125</v>
      </c>
      <c r="J60" s="13">
        <f t="shared" si="10"/>
        <v>-78.069000000000003</v>
      </c>
      <c r="K60" s="13">
        <f>VLOOKUP(A:A,[1]TDSheet!$A:$L,12,0)</f>
        <v>0</v>
      </c>
      <c r="L60" s="13">
        <f>VLOOKUP(A:A,[1]TDSheet!$A:$S,19,0)</f>
        <v>0</v>
      </c>
      <c r="M60" s="13"/>
      <c r="N60" s="13"/>
      <c r="O60" s="16"/>
      <c r="P60" s="16"/>
      <c r="Q60" s="16"/>
      <c r="R60" s="13">
        <f t="shared" si="11"/>
        <v>9.3861999999999988</v>
      </c>
      <c r="S60" s="16"/>
      <c r="T60" s="17">
        <f t="shared" si="12"/>
        <v>1.107796552385417</v>
      </c>
      <c r="U60" s="13">
        <f t="shared" si="13"/>
        <v>1.107796552385417</v>
      </c>
      <c r="V60" s="13"/>
      <c r="W60" s="13"/>
      <c r="X60" s="13">
        <f>VLOOKUP(A:A,[1]TDSheet!$A:$X,24,0)</f>
        <v>19.6934</v>
      </c>
      <c r="Y60" s="13">
        <f>VLOOKUP(A:A,[1]TDSheet!$A:$Y,25,0)</f>
        <v>23.825200000000002</v>
      </c>
      <c r="Z60" s="13">
        <f>VLOOKUP(A:A,[3]TDSheet!$A:$D,4,0)</f>
        <v>2.101</v>
      </c>
      <c r="AA60" s="13" t="str">
        <f>VLOOKUP(A:A,[1]TDSheet!$A:$AA,27,0)</f>
        <v>ротация</v>
      </c>
      <c r="AB60" s="13" t="e">
        <f>VLOOKUP(A:A,[1]TDSheet!$A:$AB,28,0)</f>
        <v>#N/A</v>
      </c>
      <c r="AC60" s="13">
        <f t="shared" si="14"/>
        <v>0</v>
      </c>
      <c r="AD60" s="13">
        <f t="shared" si="15"/>
        <v>0</v>
      </c>
      <c r="AE60" s="13">
        <f t="shared" si="16"/>
        <v>0</v>
      </c>
      <c r="AF60" s="13">
        <f t="shared" si="17"/>
        <v>0</v>
      </c>
      <c r="AG60" s="13"/>
      <c r="AH60" s="13"/>
    </row>
    <row r="61" spans="1:34" s="1" customFormat="1" ht="11.1" customHeight="1" outlineLevel="1" x14ac:dyDescent="0.2">
      <c r="A61" s="7" t="s">
        <v>57</v>
      </c>
      <c r="B61" s="7" t="s">
        <v>8</v>
      </c>
      <c r="C61" s="8">
        <v>269</v>
      </c>
      <c r="D61" s="8">
        <v>253</v>
      </c>
      <c r="E61" s="8">
        <v>320</v>
      </c>
      <c r="F61" s="8">
        <v>264</v>
      </c>
      <c r="G61" s="1">
        <f>VLOOKUP(A:A,[1]TDSheet!$A:$G,7,0)</f>
        <v>0.4</v>
      </c>
      <c r="H61" s="1" t="e">
        <f>VLOOKUP(A:A,[1]TDSheet!$A:$H,8,0)</f>
        <v>#N/A</v>
      </c>
      <c r="I61" s="13">
        <f>VLOOKUP(A:A,[2]TDSheet!$A:$F,6,0)</f>
        <v>333</v>
      </c>
      <c r="J61" s="13">
        <f t="shared" si="10"/>
        <v>-13</v>
      </c>
      <c r="K61" s="13">
        <f>VLOOKUP(A:A,[1]TDSheet!$A:$L,12,0)</f>
        <v>0</v>
      </c>
      <c r="L61" s="13">
        <f>VLOOKUP(A:A,[1]TDSheet!$A:$S,19,0)</f>
        <v>60</v>
      </c>
      <c r="M61" s="13"/>
      <c r="N61" s="13"/>
      <c r="O61" s="16"/>
      <c r="P61" s="16">
        <v>120</v>
      </c>
      <c r="Q61" s="16">
        <v>60</v>
      </c>
      <c r="R61" s="13">
        <f t="shared" si="11"/>
        <v>64</v>
      </c>
      <c r="S61" s="16"/>
      <c r="T61" s="17">
        <f t="shared" si="12"/>
        <v>7.875</v>
      </c>
      <c r="U61" s="13">
        <f t="shared" si="13"/>
        <v>4.125</v>
      </c>
      <c r="V61" s="13"/>
      <c r="W61" s="13"/>
      <c r="X61" s="13">
        <f>VLOOKUP(A:A,[1]TDSheet!$A:$X,24,0)</f>
        <v>69.599999999999994</v>
      </c>
      <c r="Y61" s="13">
        <f>VLOOKUP(A:A,[1]TDSheet!$A:$Y,25,0)</f>
        <v>66.599999999999994</v>
      </c>
      <c r="Z61" s="13">
        <f>VLOOKUP(A:A,[3]TDSheet!$A:$D,4,0)</f>
        <v>69</v>
      </c>
      <c r="AA61" s="13" t="str">
        <f>VLOOKUP(A:A,[1]TDSheet!$A:$AA,27,0)</f>
        <v>костик</v>
      </c>
      <c r="AB61" s="13" t="e">
        <f>VLOOKUP(A:A,[1]TDSheet!$A:$AB,28,0)</f>
        <v>#N/A</v>
      </c>
      <c r="AC61" s="13">
        <f t="shared" si="14"/>
        <v>0</v>
      </c>
      <c r="AD61" s="13">
        <f t="shared" si="15"/>
        <v>48</v>
      </c>
      <c r="AE61" s="13">
        <f t="shared" si="16"/>
        <v>24</v>
      </c>
      <c r="AF61" s="13">
        <f t="shared" si="17"/>
        <v>0</v>
      </c>
      <c r="AG61" s="13"/>
      <c r="AH61" s="13"/>
    </row>
    <row r="62" spans="1:34" s="1" customFormat="1" ht="11.1" customHeight="1" outlineLevel="1" x14ac:dyDescent="0.2">
      <c r="A62" s="7" t="s">
        <v>58</v>
      </c>
      <c r="B62" s="7" t="s">
        <v>9</v>
      </c>
      <c r="C62" s="8">
        <v>466.89699999999999</v>
      </c>
      <c r="D62" s="8">
        <v>474.68799999999999</v>
      </c>
      <c r="E62" s="8">
        <v>487.91399999999999</v>
      </c>
      <c r="F62" s="8">
        <v>312.66000000000003</v>
      </c>
      <c r="G62" s="1">
        <f>VLOOKUP(A:A,[1]TDSheet!$A:$G,7,0)</f>
        <v>1</v>
      </c>
      <c r="H62" s="1">
        <f>VLOOKUP(A:A,[1]TDSheet!$A:$H,8,0)</f>
        <v>45</v>
      </c>
      <c r="I62" s="13">
        <f>VLOOKUP(A:A,[2]TDSheet!$A:$F,6,0)</f>
        <v>504</v>
      </c>
      <c r="J62" s="13">
        <f t="shared" si="10"/>
        <v>-16.086000000000013</v>
      </c>
      <c r="K62" s="13">
        <f>VLOOKUP(A:A,[1]TDSheet!$A:$L,12,0)</f>
        <v>120</v>
      </c>
      <c r="L62" s="13">
        <f>VLOOKUP(A:A,[1]TDSheet!$A:$S,19,0)</f>
        <v>120</v>
      </c>
      <c r="M62" s="13"/>
      <c r="N62" s="13"/>
      <c r="O62" s="16"/>
      <c r="P62" s="16">
        <v>220</v>
      </c>
      <c r="Q62" s="16">
        <v>100</v>
      </c>
      <c r="R62" s="13">
        <f t="shared" si="11"/>
        <v>97.582799999999992</v>
      </c>
      <c r="S62" s="16"/>
      <c r="T62" s="17">
        <f t="shared" si="12"/>
        <v>8.9427645035805501</v>
      </c>
      <c r="U62" s="13">
        <f t="shared" si="13"/>
        <v>3.2040482544054902</v>
      </c>
      <c r="V62" s="13"/>
      <c r="W62" s="13"/>
      <c r="X62" s="13">
        <f>VLOOKUP(A:A,[1]TDSheet!$A:$X,24,0)</f>
        <v>92.286599999999993</v>
      </c>
      <c r="Y62" s="13">
        <f>VLOOKUP(A:A,[1]TDSheet!$A:$Y,25,0)</f>
        <v>80.297799999999995</v>
      </c>
      <c r="Z62" s="13">
        <f>VLOOKUP(A:A,[3]TDSheet!$A:$D,4,0)</f>
        <v>111.407</v>
      </c>
      <c r="AA62" s="13" t="e">
        <f>VLOOKUP(A:A,[1]TDSheet!$A:$AA,27,0)</f>
        <v>#N/A</v>
      </c>
      <c r="AB62" s="13" t="e">
        <f>VLOOKUP(A:A,[1]TDSheet!$A:$AB,28,0)</f>
        <v>#N/A</v>
      </c>
      <c r="AC62" s="13">
        <f t="shared" si="14"/>
        <v>0</v>
      </c>
      <c r="AD62" s="13">
        <f t="shared" si="15"/>
        <v>220</v>
      </c>
      <c r="AE62" s="13">
        <f t="shared" si="16"/>
        <v>100</v>
      </c>
      <c r="AF62" s="13">
        <f t="shared" si="17"/>
        <v>0</v>
      </c>
      <c r="AG62" s="13"/>
      <c r="AH62" s="13"/>
    </row>
    <row r="63" spans="1:34" s="1" customFormat="1" ht="11.1" customHeight="1" outlineLevel="1" x14ac:dyDescent="0.2">
      <c r="A63" s="7" t="s">
        <v>59</v>
      </c>
      <c r="B63" s="7" t="s">
        <v>8</v>
      </c>
      <c r="C63" s="8">
        <v>83</v>
      </c>
      <c r="D63" s="8">
        <v>164</v>
      </c>
      <c r="E63" s="8">
        <v>97</v>
      </c>
      <c r="F63" s="8">
        <v>130</v>
      </c>
      <c r="G63" s="1">
        <f>VLOOKUP(A:A,[1]TDSheet!$A:$G,7,0)</f>
        <v>0.35</v>
      </c>
      <c r="H63" s="1" t="e">
        <f>VLOOKUP(A:A,[1]TDSheet!$A:$H,8,0)</f>
        <v>#N/A</v>
      </c>
      <c r="I63" s="13">
        <f>VLOOKUP(A:A,[2]TDSheet!$A:$F,6,0)</f>
        <v>139</v>
      </c>
      <c r="J63" s="13">
        <f t="shared" si="10"/>
        <v>-42</v>
      </c>
      <c r="K63" s="13">
        <f>VLOOKUP(A:A,[1]TDSheet!$A:$L,12,0)</f>
        <v>0</v>
      </c>
      <c r="L63" s="13">
        <f>VLOOKUP(A:A,[1]TDSheet!$A:$S,19,0)</f>
        <v>40</v>
      </c>
      <c r="M63" s="13"/>
      <c r="N63" s="13"/>
      <c r="O63" s="16"/>
      <c r="P63" s="16"/>
      <c r="Q63" s="16"/>
      <c r="R63" s="13">
        <f t="shared" si="11"/>
        <v>19.399999999999999</v>
      </c>
      <c r="S63" s="16"/>
      <c r="T63" s="17">
        <f t="shared" si="12"/>
        <v>8.7628865979381452</v>
      </c>
      <c r="U63" s="13">
        <f t="shared" si="13"/>
        <v>6.7010309278350517</v>
      </c>
      <c r="V63" s="13"/>
      <c r="W63" s="13"/>
      <c r="X63" s="13">
        <f>VLOOKUP(A:A,[1]TDSheet!$A:$X,24,0)</f>
        <v>22.6</v>
      </c>
      <c r="Y63" s="13">
        <f>VLOOKUP(A:A,[1]TDSheet!$A:$Y,25,0)</f>
        <v>27.4</v>
      </c>
      <c r="Z63" s="13">
        <f>VLOOKUP(A:A,[3]TDSheet!$A:$D,4,0)</f>
        <v>20</v>
      </c>
      <c r="AA63" s="13" t="str">
        <f>VLOOKUP(A:A,[1]TDSheet!$A:$AA,27,0)</f>
        <v>костик</v>
      </c>
      <c r="AB63" s="13" t="e">
        <f>VLOOKUP(A:A,[1]TDSheet!$A:$AB,28,0)</f>
        <v>#N/A</v>
      </c>
      <c r="AC63" s="13">
        <f t="shared" si="14"/>
        <v>0</v>
      </c>
      <c r="AD63" s="13">
        <f t="shared" si="15"/>
        <v>0</v>
      </c>
      <c r="AE63" s="13">
        <f t="shared" si="16"/>
        <v>0</v>
      </c>
      <c r="AF63" s="13">
        <f t="shared" si="17"/>
        <v>0</v>
      </c>
      <c r="AG63" s="13"/>
      <c r="AH63" s="13"/>
    </row>
    <row r="64" spans="1:34" s="1" customFormat="1" ht="11.1" customHeight="1" outlineLevel="1" x14ac:dyDescent="0.2">
      <c r="A64" s="7" t="s">
        <v>60</v>
      </c>
      <c r="B64" s="7" t="s">
        <v>8</v>
      </c>
      <c r="C64" s="8">
        <v>180</v>
      </c>
      <c r="D64" s="8">
        <v>25</v>
      </c>
      <c r="E64" s="8">
        <v>115</v>
      </c>
      <c r="F64" s="19">
        <v>134</v>
      </c>
      <c r="G64" s="1">
        <f>VLOOKUP(A:A,[1]TDSheet!$A:$G,7,0)</f>
        <v>0.35</v>
      </c>
      <c r="H64" s="1" t="e">
        <f>VLOOKUP(A:A,[1]TDSheet!$A:$H,8,0)</f>
        <v>#N/A</v>
      </c>
      <c r="I64" s="13">
        <f>VLOOKUP(A:A,[2]TDSheet!$A:$F,6,0)</f>
        <v>134</v>
      </c>
      <c r="J64" s="13">
        <f t="shared" si="10"/>
        <v>-19</v>
      </c>
      <c r="K64" s="13">
        <f>VLOOKUP(A:A,[1]TDSheet!$A:$L,12,0)</f>
        <v>40</v>
      </c>
      <c r="L64" s="13">
        <f>VLOOKUP(A:A,[1]TDSheet!$A:$S,19,0)</f>
        <v>0</v>
      </c>
      <c r="M64" s="13"/>
      <c r="N64" s="13"/>
      <c r="O64" s="16"/>
      <c r="P64" s="16"/>
      <c r="Q64" s="16">
        <v>40</v>
      </c>
      <c r="R64" s="13">
        <f t="shared" si="11"/>
        <v>23</v>
      </c>
      <c r="S64" s="16"/>
      <c r="T64" s="17">
        <f t="shared" si="12"/>
        <v>9.304347826086957</v>
      </c>
      <c r="U64" s="13">
        <f t="shared" si="13"/>
        <v>5.8260869565217392</v>
      </c>
      <c r="V64" s="13"/>
      <c r="W64" s="13"/>
      <c r="X64" s="13">
        <f>VLOOKUP(A:A,[1]TDSheet!$A:$X,24,0)</f>
        <v>14.8</v>
      </c>
      <c r="Y64" s="13">
        <f>VLOOKUP(A:A,[1]TDSheet!$A:$Y,25,0)</f>
        <v>23.8</v>
      </c>
      <c r="Z64" s="13">
        <f>VLOOKUP(A:A,[3]TDSheet!$A:$D,4,0)</f>
        <v>32</v>
      </c>
      <c r="AA64" s="13" t="str">
        <f>VLOOKUP(A:A,[1]TDSheet!$A:$AA,27,0)</f>
        <v>увел</v>
      </c>
      <c r="AB64" s="13" t="e">
        <f>VLOOKUP(A:A,[1]TDSheet!$A:$AB,28,0)</f>
        <v>#N/A</v>
      </c>
      <c r="AC64" s="13">
        <f t="shared" si="14"/>
        <v>0</v>
      </c>
      <c r="AD64" s="13">
        <f t="shared" si="15"/>
        <v>0</v>
      </c>
      <c r="AE64" s="13">
        <f t="shared" si="16"/>
        <v>14</v>
      </c>
      <c r="AF64" s="13">
        <f t="shared" si="17"/>
        <v>0</v>
      </c>
      <c r="AG64" s="13"/>
      <c r="AH64" s="13"/>
    </row>
    <row r="65" spans="1:34" s="1" customFormat="1" ht="11.1" customHeight="1" outlineLevel="1" x14ac:dyDescent="0.2">
      <c r="A65" s="7" t="s">
        <v>61</v>
      </c>
      <c r="B65" s="7" t="s">
        <v>8</v>
      </c>
      <c r="C65" s="8">
        <v>377</v>
      </c>
      <c r="D65" s="8">
        <v>337</v>
      </c>
      <c r="E65" s="8">
        <v>710</v>
      </c>
      <c r="F65" s="8">
        <v>127</v>
      </c>
      <c r="G65" s="1">
        <f>VLOOKUP(A:A,[1]TDSheet!$A:$G,7,0)</f>
        <v>0.28000000000000003</v>
      </c>
      <c r="H65" s="1" t="e">
        <f>VLOOKUP(A:A,[1]TDSheet!$A:$H,8,0)</f>
        <v>#N/A</v>
      </c>
      <c r="I65" s="13">
        <f>VLOOKUP(A:A,[2]TDSheet!$A:$F,6,0)</f>
        <v>728</v>
      </c>
      <c r="J65" s="13">
        <f t="shared" si="10"/>
        <v>-18</v>
      </c>
      <c r="K65" s="13">
        <f>VLOOKUP(A:A,[1]TDSheet!$A:$L,12,0)</f>
        <v>280</v>
      </c>
      <c r="L65" s="13">
        <f>VLOOKUP(A:A,[1]TDSheet!$A:$S,19,0)</f>
        <v>320</v>
      </c>
      <c r="M65" s="13"/>
      <c r="N65" s="13"/>
      <c r="O65" s="16"/>
      <c r="P65" s="16">
        <v>400</v>
      </c>
      <c r="Q65" s="16">
        <v>120</v>
      </c>
      <c r="R65" s="13">
        <f t="shared" si="11"/>
        <v>142</v>
      </c>
      <c r="S65" s="16"/>
      <c r="T65" s="17">
        <f t="shared" si="12"/>
        <v>8.78169014084507</v>
      </c>
      <c r="U65" s="13">
        <f t="shared" si="13"/>
        <v>0.89436619718309862</v>
      </c>
      <c r="V65" s="13"/>
      <c r="W65" s="13"/>
      <c r="X65" s="13">
        <f>VLOOKUP(A:A,[1]TDSheet!$A:$X,24,0)</f>
        <v>96</v>
      </c>
      <c r="Y65" s="13">
        <f>VLOOKUP(A:A,[1]TDSheet!$A:$Y,25,0)</f>
        <v>85.2</v>
      </c>
      <c r="Z65" s="13">
        <f>VLOOKUP(A:A,[3]TDSheet!$A:$D,4,0)</f>
        <v>136</v>
      </c>
      <c r="AA65" s="13" t="str">
        <f>VLOOKUP(A:A,[1]TDSheet!$A:$AA,27,0)</f>
        <v>костик</v>
      </c>
      <c r="AB65" s="13" t="e">
        <f>VLOOKUP(A:A,[1]TDSheet!$A:$AB,28,0)</f>
        <v>#N/A</v>
      </c>
      <c r="AC65" s="13">
        <f t="shared" si="14"/>
        <v>0</v>
      </c>
      <c r="AD65" s="13">
        <f t="shared" si="15"/>
        <v>112.00000000000001</v>
      </c>
      <c r="AE65" s="13">
        <f t="shared" si="16"/>
        <v>33.6</v>
      </c>
      <c r="AF65" s="13">
        <f t="shared" si="17"/>
        <v>0</v>
      </c>
      <c r="AG65" s="13"/>
      <c r="AH65" s="13"/>
    </row>
    <row r="66" spans="1:34" s="1" customFormat="1" ht="11.1" customHeight="1" outlineLevel="1" x14ac:dyDescent="0.2">
      <c r="A66" s="7" t="s">
        <v>62</v>
      </c>
      <c r="B66" s="7" t="s">
        <v>9</v>
      </c>
      <c r="C66" s="8">
        <v>46.247</v>
      </c>
      <c r="D66" s="8">
        <v>101.322</v>
      </c>
      <c r="E66" s="8">
        <v>88.305999999999997</v>
      </c>
      <c r="F66" s="8">
        <v>74.706000000000003</v>
      </c>
      <c r="G66" s="1">
        <f>VLOOKUP(A:A,[1]TDSheet!$A:$G,7,0)</f>
        <v>1</v>
      </c>
      <c r="H66" s="1" t="e">
        <f>VLOOKUP(A:A,[1]TDSheet!$A:$H,8,0)</f>
        <v>#N/A</v>
      </c>
      <c r="I66" s="13">
        <f>VLOOKUP(A:A,[2]TDSheet!$A:$F,6,0)</f>
        <v>86</v>
      </c>
      <c r="J66" s="13">
        <f t="shared" si="10"/>
        <v>2.3059999999999974</v>
      </c>
      <c r="K66" s="13">
        <f>VLOOKUP(A:A,[1]TDSheet!$A:$L,12,0)</f>
        <v>0</v>
      </c>
      <c r="L66" s="13">
        <f>VLOOKUP(A:A,[1]TDSheet!$A:$S,19,0)</f>
        <v>0</v>
      </c>
      <c r="M66" s="13"/>
      <c r="N66" s="13"/>
      <c r="O66" s="16"/>
      <c r="P66" s="16">
        <v>70</v>
      </c>
      <c r="Q66" s="16">
        <v>20</v>
      </c>
      <c r="R66" s="13">
        <f t="shared" si="11"/>
        <v>17.661200000000001</v>
      </c>
      <c r="S66" s="16"/>
      <c r="T66" s="17">
        <f t="shared" si="12"/>
        <v>9.3258668720132274</v>
      </c>
      <c r="U66" s="13">
        <f t="shared" si="13"/>
        <v>4.2299503997463361</v>
      </c>
      <c r="V66" s="13"/>
      <c r="W66" s="13"/>
      <c r="X66" s="13">
        <f>VLOOKUP(A:A,[1]TDSheet!$A:$X,24,0)</f>
        <v>16.798400000000001</v>
      </c>
      <c r="Y66" s="13">
        <f>VLOOKUP(A:A,[1]TDSheet!$A:$Y,25,0)</f>
        <v>17.1966</v>
      </c>
      <c r="Z66" s="13">
        <f>VLOOKUP(A:A,[3]TDSheet!$A:$D,4,0)</f>
        <v>40.151000000000003</v>
      </c>
      <c r="AA66" s="13" t="e">
        <f>VLOOKUP(A:A,[1]TDSheet!$A:$AA,27,0)</f>
        <v>#N/A</v>
      </c>
      <c r="AB66" s="13" t="e">
        <f>VLOOKUP(A:A,[1]TDSheet!$A:$AB,28,0)</f>
        <v>#N/A</v>
      </c>
      <c r="AC66" s="13">
        <f t="shared" si="14"/>
        <v>0</v>
      </c>
      <c r="AD66" s="13">
        <f t="shared" si="15"/>
        <v>70</v>
      </c>
      <c r="AE66" s="13">
        <f t="shared" si="16"/>
        <v>20</v>
      </c>
      <c r="AF66" s="13">
        <f t="shared" si="17"/>
        <v>0</v>
      </c>
      <c r="AG66" s="13"/>
      <c r="AH66" s="13"/>
    </row>
    <row r="67" spans="1:34" s="1" customFormat="1" ht="11.1" customHeight="1" outlineLevel="1" x14ac:dyDescent="0.2">
      <c r="A67" s="7" t="s">
        <v>63</v>
      </c>
      <c r="B67" s="7" t="s">
        <v>8</v>
      </c>
      <c r="C67" s="8">
        <v>89</v>
      </c>
      <c r="D67" s="8">
        <v>5</v>
      </c>
      <c r="E67" s="8">
        <v>84</v>
      </c>
      <c r="F67" s="8">
        <v>17</v>
      </c>
      <c r="G67" s="1">
        <f>VLOOKUP(A:A,[1]TDSheet!$A:$G,7,0)</f>
        <v>0</v>
      </c>
      <c r="H67" s="1" t="e">
        <f>VLOOKUP(A:A,[1]TDSheet!$A:$H,8,0)</f>
        <v>#N/A</v>
      </c>
      <c r="I67" s="13">
        <f>VLOOKUP(A:A,[2]TDSheet!$A:$F,6,0)</f>
        <v>89</v>
      </c>
      <c r="J67" s="13">
        <f t="shared" si="10"/>
        <v>-5</v>
      </c>
      <c r="K67" s="13">
        <f>VLOOKUP(A:A,[1]TDSheet!$A:$L,12,0)</f>
        <v>0</v>
      </c>
      <c r="L67" s="13">
        <f>VLOOKUP(A:A,[1]TDSheet!$A:$S,19,0)</f>
        <v>0</v>
      </c>
      <c r="M67" s="13"/>
      <c r="N67" s="13"/>
      <c r="O67" s="16"/>
      <c r="P67" s="16"/>
      <c r="Q67" s="16"/>
      <c r="R67" s="13">
        <f t="shared" si="11"/>
        <v>16.8</v>
      </c>
      <c r="S67" s="16"/>
      <c r="T67" s="17">
        <f t="shared" si="12"/>
        <v>1.0119047619047619</v>
      </c>
      <c r="U67" s="13">
        <f t="shared" si="13"/>
        <v>1.0119047619047619</v>
      </c>
      <c r="V67" s="13"/>
      <c r="W67" s="13"/>
      <c r="X67" s="13">
        <f>VLOOKUP(A:A,[1]TDSheet!$A:$X,24,0)</f>
        <v>24.2</v>
      </c>
      <c r="Y67" s="13">
        <f>VLOOKUP(A:A,[1]TDSheet!$A:$Y,25,0)</f>
        <v>21.8</v>
      </c>
      <c r="Z67" s="13">
        <f>VLOOKUP(A:A,[3]TDSheet!$A:$D,4,0)</f>
        <v>11</v>
      </c>
      <c r="AA67" s="13" t="str">
        <f>VLOOKUP(A:A,[1]TDSheet!$A:$AA,27,0)</f>
        <v>вывод</v>
      </c>
      <c r="AB67" s="13" t="e">
        <f>VLOOKUP(A:A,[1]TDSheet!$A:$AB,28,0)</f>
        <v>#N/A</v>
      </c>
      <c r="AC67" s="13">
        <f t="shared" si="14"/>
        <v>0</v>
      </c>
      <c r="AD67" s="13">
        <f t="shared" si="15"/>
        <v>0</v>
      </c>
      <c r="AE67" s="13">
        <f t="shared" si="16"/>
        <v>0</v>
      </c>
      <c r="AF67" s="13">
        <f t="shared" si="17"/>
        <v>0</v>
      </c>
      <c r="AG67" s="13"/>
      <c r="AH67" s="13"/>
    </row>
    <row r="68" spans="1:34" s="1" customFormat="1" ht="11.1" customHeight="1" outlineLevel="1" x14ac:dyDescent="0.2">
      <c r="A68" s="7" t="s">
        <v>64</v>
      </c>
      <c r="B68" s="7" t="s">
        <v>8</v>
      </c>
      <c r="C68" s="8">
        <v>115</v>
      </c>
      <c r="D68" s="8">
        <v>1</v>
      </c>
      <c r="E68" s="8">
        <v>64</v>
      </c>
      <c r="F68" s="8">
        <v>61</v>
      </c>
      <c r="G68" s="1">
        <f>VLOOKUP(A:A,[1]TDSheet!$A:$G,7,0)</f>
        <v>0.31</v>
      </c>
      <c r="H68" s="1" t="e">
        <f>VLOOKUP(A:A,[1]TDSheet!$A:$H,8,0)</f>
        <v>#N/A</v>
      </c>
      <c r="I68" s="13">
        <f>VLOOKUP(A:A,[2]TDSheet!$A:$F,6,0)</f>
        <v>65</v>
      </c>
      <c r="J68" s="13">
        <f t="shared" si="10"/>
        <v>-1</v>
      </c>
      <c r="K68" s="13">
        <f>VLOOKUP(A:A,[1]TDSheet!$A:$L,12,0)</f>
        <v>0</v>
      </c>
      <c r="L68" s="13">
        <f>VLOOKUP(A:A,[1]TDSheet!$A:$S,19,0)</f>
        <v>0</v>
      </c>
      <c r="M68" s="13"/>
      <c r="N68" s="13"/>
      <c r="O68" s="16"/>
      <c r="P68" s="16">
        <v>40</v>
      </c>
      <c r="Q68" s="16"/>
      <c r="R68" s="13">
        <f t="shared" si="11"/>
        <v>12.8</v>
      </c>
      <c r="S68" s="16"/>
      <c r="T68" s="17">
        <f t="shared" si="12"/>
        <v>7.890625</v>
      </c>
      <c r="U68" s="13">
        <f t="shared" si="13"/>
        <v>4.765625</v>
      </c>
      <c r="V68" s="13"/>
      <c r="W68" s="13"/>
      <c r="X68" s="13">
        <f>VLOOKUP(A:A,[1]TDSheet!$A:$X,24,0)</f>
        <v>17.600000000000001</v>
      </c>
      <c r="Y68" s="13">
        <f>VLOOKUP(A:A,[1]TDSheet!$A:$Y,25,0)</f>
        <v>10</v>
      </c>
      <c r="Z68" s="13">
        <f>VLOOKUP(A:A,[3]TDSheet!$A:$D,4,0)</f>
        <v>10</v>
      </c>
      <c r="AA68" s="13" t="e">
        <f>VLOOKUP(A:A,[1]TDSheet!$A:$AA,27,0)</f>
        <v>#N/A</v>
      </c>
      <c r="AB68" s="13" t="e">
        <f>VLOOKUP(A:A,[1]TDSheet!$A:$AB,28,0)</f>
        <v>#N/A</v>
      </c>
      <c r="AC68" s="13">
        <f t="shared" si="14"/>
        <v>0</v>
      </c>
      <c r="AD68" s="13">
        <f t="shared" si="15"/>
        <v>12.4</v>
      </c>
      <c r="AE68" s="13">
        <f t="shared" si="16"/>
        <v>0</v>
      </c>
      <c r="AF68" s="13">
        <f t="shared" si="17"/>
        <v>0</v>
      </c>
      <c r="AG68" s="13"/>
      <c r="AH68" s="13"/>
    </row>
    <row r="69" spans="1:34" s="1" customFormat="1" ht="11.1" customHeight="1" outlineLevel="1" x14ac:dyDescent="0.2">
      <c r="A69" s="7" t="s">
        <v>65</v>
      </c>
      <c r="B69" s="7" t="s">
        <v>8</v>
      </c>
      <c r="C69" s="8">
        <v>63</v>
      </c>
      <c r="D69" s="8">
        <v>81</v>
      </c>
      <c r="E69" s="8">
        <v>65</v>
      </c>
      <c r="F69" s="8">
        <v>92</v>
      </c>
      <c r="G69" s="1">
        <f>VLOOKUP(A:A,[1]TDSheet!$A:$G,7,0)</f>
        <v>0.31</v>
      </c>
      <c r="H69" s="1" t="e">
        <f>VLOOKUP(A:A,[1]TDSheet!$A:$H,8,0)</f>
        <v>#N/A</v>
      </c>
      <c r="I69" s="13">
        <f>VLOOKUP(A:A,[2]TDSheet!$A:$F,6,0)</f>
        <v>66</v>
      </c>
      <c r="J69" s="13">
        <f t="shared" si="10"/>
        <v>-1</v>
      </c>
      <c r="K69" s="13">
        <f>VLOOKUP(A:A,[1]TDSheet!$A:$L,12,0)</f>
        <v>0</v>
      </c>
      <c r="L69" s="13">
        <f>VLOOKUP(A:A,[1]TDSheet!$A:$S,19,0)</f>
        <v>0</v>
      </c>
      <c r="M69" s="13"/>
      <c r="N69" s="13"/>
      <c r="O69" s="16"/>
      <c r="P69" s="16"/>
      <c r="Q69" s="16">
        <v>40</v>
      </c>
      <c r="R69" s="13">
        <f t="shared" si="11"/>
        <v>13</v>
      </c>
      <c r="S69" s="16"/>
      <c r="T69" s="17">
        <f t="shared" si="12"/>
        <v>10.153846153846153</v>
      </c>
      <c r="U69" s="13">
        <f t="shared" si="13"/>
        <v>7.0769230769230766</v>
      </c>
      <c r="V69" s="13"/>
      <c r="W69" s="13"/>
      <c r="X69" s="13">
        <f>VLOOKUP(A:A,[1]TDSheet!$A:$X,24,0)</f>
        <v>16</v>
      </c>
      <c r="Y69" s="13">
        <f>VLOOKUP(A:A,[1]TDSheet!$A:$Y,25,0)</f>
        <v>15.4</v>
      </c>
      <c r="Z69" s="13">
        <f>VLOOKUP(A:A,[3]TDSheet!$A:$D,4,0)</f>
        <v>7</v>
      </c>
      <c r="AA69" s="13" t="e">
        <f>VLOOKUP(A:A,[1]TDSheet!$A:$AA,27,0)</f>
        <v>#N/A</v>
      </c>
      <c r="AB69" s="13" t="e">
        <f>VLOOKUP(A:A,[1]TDSheet!$A:$AB,28,0)</f>
        <v>#N/A</v>
      </c>
      <c r="AC69" s="13">
        <f t="shared" si="14"/>
        <v>0</v>
      </c>
      <c r="AD69" s="13">
        <f t="shared" si="15"/>
        <v>0</v>
      </c>
      <c r="AE69" s="13">
        <f t="shared" si="16"/>
        <v>12.4</v>
      </c>
      <c r="AF69" s="13">
        <f t="shared" si="17"/>
        <v>0</v>
      </c>
      <c r="AG69" s="13"/>
      <c r="AH69" s="13"/>
    </row>
    <row r="70" spans="1:34" s="1" customFormat="1" ht="11.1" customHeight="1" outlineLevel="1" x14ac:dyDescent="0.2">
      <c r="A70" s="7" t="s">
        <v>66</v>
      </c>
      <c r="B70" s="7" t="s">
        <v>8</v>
      </c>
      <c r="C70" s="8">
        <v>7</v>
      </c>
      <c r="D70" s="8">
        <v>509</v>
      </c>
      <c r="E70" s="8">
        <v>120</v>
      </c>
      <c r="F70" s="8">
        <v>380</v>
      </c>
      <c r="G70" s="1">
        <f>VLOOKUP(A:A,[1]TDSheet!$A:$G,7,0)</f>
        <v>0.41</v>
      </c>
      <c r="H70" s="1" t="e">
        <f>VLOOKUP(A:A,[1]TDSheet!$A:$H,8,0)</f>
        <v>#N/A</v>
      </c>
      <c r="I70" s="13">
        <f>VLOOKUP(A:A,[2]TDSheet!$A:$F,6,0)</f>
        <v>140</v>
      </c>
      <c r="J70" s="13">
        <f t="shared" si="10"/>
        <v>-20</v>
      </c>
      <c r="K70" s="13">
        <f>VLOOKUP(A:A,[1]TDSheet!$A:$L,12,0)</f>
        <v>0</v>
      </c>
      <c r="L70" s="13">
        <f>VLOOKUP(A:A,[1]TDSheet!$A:$S,19,0)</f>
        <v>0</v>
      </c>
      <c r="M70" s="13"/>
      <c r="N70" s="13"/>
      <c r="O70" s="16"/>
      <c r="P70" s="16">
        <v>50</v>
      </c>
      <c r="Q70" s="16">
        <v>100</v>
      </c>
      <c r="R70" s="13">
        <f t="shared" si="11"/>
        <v>24</v>
      </c>
      <c r="S70" s="16"/>
      <c r="T70" s="17">
        <f t="shared" si="12"/>
        <v>22.083333333333332</v>
      </c>
      <c r="U70" s="13">
        <f t="shared" si="13"/>
        <v>15.833333333333334</v>
      </c>
      <c r="V70" s="13"/>
      <c r="W70" s="13"/>
      <c r="X70" s="13">
        <f>VLOOKUP(A:A,[1]TDSheet!$A:$X,24,0)</f>
        <v>6.4</v>
      </c>
      <c r="Y70" s="13">
        <f>VLOOKUP(A:A,[1]TDSheet!$A:$Y,25,0)</f>
        <v>9.4</v>
      </c>
      <c r="Z70" s="13">
        <f>VLOOKUP(A:A,[3]TDSheet!$A:$D,4,0)</f>
        <v>52</v>
      </c>
      <c r="AA70" s="21" t="s">
        <v>132</v>
      </c>
      <c r="AB70" s="13" t="e">
        <f>VLOOKUP(A:A,[1]TDSheet!$A:$AB,28,0)</f>
        <v>#N/A</v>
      </c>
      <c r="AC70" s="13">
        <f t="shared" si="14"/>
        <v>0</v>
      </c>
      <c r="AD70" s="13">
        <f t="shared" si="15"/>
        <v>20.5</v>
      </c>
      <c r="AE70" s="13">
        <f t="shared" si="16"/>
        <v>41</v>
      </c>
      <c r="AF70" s="13">
        <f t="shared" si="17"/>
        <v>0</v>
      </c>
      <c r="AG70" s="13"/>
      <c r="AH70" s="13"/>
    </row>
    <row r="71" spans="1:34" s="1" customFormat="1" ht="11.1" customHeight="1" outlineLevel="1" x14ac:dyDescent="0.2">
      <c r="A71" s="7" t="s">
        <v>67</v>
      </c>
      <c r="B71" s="7" t="s">
        <v>8</v>
      </c>
      <c r="C71" s="8">
        <v>865</v>
      </c>
      <c r="D71" s="8">
        <v>313</v>
      </c>
      <c r="E71" s="8">
        <v>440</v>
      </c>
      <c r="F71" s="8">
        <v>499</v>
      </c>
      <c r="G71" s="1">
        <f>VLOOKUP(A:A,[1]TDSheet!$A:$G,7,0)</f>
        <v>0.41</v>
      </c>
      <c r="H71" s="1" t="e">
        <f>VLOOKUP(A:A,[1]TDSheet!$A:$H,8,0)</f>
        <v>#N/A</v>
      </c>
      <c r="I71" s="13">
        <f>VLOOKUP(A:A,[2]TDSheet!$A:$F,6,0)</f>
        <v>463</v>
      </c>
      <c r="J71" s="13">
        <f t="shared" ref="J71:J99" si="18">E71-I71</f>
        <v>-23</v>
      </c>
      <c r="K71" s="13">
        <f>VLOOKUP(A:A,[1]TDSheet!$A:$L,12,0)</f>
        <v>0</v>
      </c>
      <c r="L71" s="13">
        <f>VLOOKUP(A:A,[1]TDSheet!$A:$S,19,0)</f>
        <v>0</v>
      </c>
      <c r="M71" s="13"/>
      <c r="N71" s="13"/>
      <c r="O71" s="16"/>
      <c r="P71" s="16">
        <v>220</v>
      </c>
      <c r="Q71" s="16">
        <v>100</v>
      </c>
      <c r="R71" s="13">
        <f t="shared" ref="R71:R99" si="19">E71/5</f>
        <v>88</v>
      </c>
      <c r="S71" s="16"/>
      <c r="T71" s="17">
        <f t="shared" ref="T71:T99" si="20">(F71+K71+L71+O71+P71+Q71+S71)/R71</f>
        <v>9.3068181818181817</v>
      </c>
      <c r="U71" s="13">
        <f t="shared" ref="U71:U99" si="21">F71/R71</f>
        <v>5.6704545454545459</v>
      </c>
      <c r="V71" s="13"/>
      <c r="W71" s="13"/>
      <c r="X71" s="13">
        <f>VLOOKUP(A:A,[1]TDSheet!$A:$X,24,0)</f>
        <v>98.4</v>
      </c>
      <c r="Y71" s="13">
        <f>VLOOKUP(A:A,[1]TDSheet!$A:$Y,25,0)</f>
        <v>63.6</v>
      </c>
      <c r="Z71" s="13">
        <f>VLOOKUP(A:A,[3]TDSheet!$A:$D,4,0)</f>
        <v>102</v>
      </c>
      <c r="AA71" s="13" t="str">
        <f>VLOOKUP(A:A,[1]TDSheet!$A:$AA,27,0)</f>
        <v>костик</v>
      </c>
      <c r="AB71" s="13" t="e">
        <f>VLOOKUP(A:A,[1]TDSheet!$A:$AB,28,0)</f>
        <v>#N/A</v>
      </c>
      <c r="AC71" s="13">
        <f t="shared" ref="AC71:AC99" si="22">O71*G71</f>
        <v>0</v>
      </c>
      <c r="AD71" s="13">
        <f t="shared" ref="AD71:AD99" si="23">P71*G71</f>
        <v>90.199999999999989</v>
      </c>
      <c r="AE71" s="13">
        <f t="shared" ref="AE71:AE99" si="24">Q71*G71</f>
        <v>41</v>
      </c>
      <c r="AF71" s="13">
        <f t="shared" ref="AF71:AF99" si="25">S71*G71</f>
        <v>0</v>
      </c>
      <c r="AG71" s="13"/>
      <c r="AH71" s="13"/>
    </row>
    <row r="72" spans="1:34" s="1" customFormat="1" ht="11.1" customHeight="1" outlineLevel="1" x14ac:dyDescent="0.2">
      <c r="A72" s="7" t="s">
        <v>68</v>
      </c>
      <c r="B72" s="7" t="s">
        <v>9</v>
      </c>
      <c r="C72" s="8">
        <v>48.716999999999999</v>
      </c>
      <c r="D72" s="8">
        <v>100.32599999999999</v>
      </c>
      <c r="E72" s="8">
        <v>62.12</v>
      </c>
      <c r="F72" s="8">
        <v>96.218999999999994</v>
      </c>
      <c r="G72" s="1">
        <f>VLOOKUP(A:A,[1]TDSheet!$A:$G,7,0)</f>
        <v>1</v>
      </c>
      <c r="H72" s="1" t="e">
        <f>VLOOKUP(A:A,[1]TDSheet!$A:$H,8,0)</f>
        <v>#N/A</v>
      </c>
      <c r="I72" s="13">
        <f>VLOOKUP(A:A,[2]TDSheet!$A:$F,6,0)</f>
        <v>59.6</v>
      </c>
      <c r="J72" s="13">
        <f t="shared" si="18"/>
        <v>2.519999999999996</v>
      </c>
      <c r="K72" s="13">
        <f>VLOOKUP(A:A,[1]TDSheet!$A:$L,12,0)</f>
        <v>0</v>
      </c>
      <c r="L72" s="13">
        <f>VLOOKUP(A:A,[1]TDSheet!$A:$S,19,0)</f>
        <v>0</v>
      </c>
      <c r="M72" s="13"/>
      <c r="N72" s="13"/>
      <c r="O72" s="16"/>
      <c r="P72" s="16"/>
      <c r="Q72" s="16">
        <v>20</v>
      </c>
      <c r="R72" s="13">
        <f t="shared" si="19"/>
        <v>12.423999999999999</v>
      </c>
      <c r="S72" s="16"/>
      <c r="T72" s="17">
        <f t="shared" si="20"/>
        <v>9.3543947198969732</v>
      </c>
      <c r="U72" s="13">
        <f t="shared" si="21"/>
        <v>7.7446072118480362</v>
      </c>
      <c r="V72" s="13"/>
      <c r="W72" s="13"/>
      <c r="X72" s="13">
        <f>VLOOKUP(A:A,[1]TDSheet!$A:$X,24,0)</f>
        <v>12.233000000000001</v>
      </c>
      <c r="Y72" s="13">
        <f>VLOOKUP(A:A,[1]TDSheet!$A:$Y,25,0)</f>
        <v>15.1464</v>
      </c>
      <c r="Z72" s="13">
        <f>VLOOKUP(A:A,[3]TDSheet!$A:$D,4,0)</f>
        <v>6.7889999999999997</v>
      </c>
      <c r="AA72" s="13" t="str">
        <f>VLOOKUP(A:A,[1]TDSheet!$A:$AA,27,0)</f>
        <v>костик</v>
      </c>
      <c r="AB72" s="13" t="e">
        <f>VLOOKUP(A:A,[1]TDSheet!$A:$AB,28,0)</f>
        <v>#N/A</v>
      </c>
      <c r="AC72" s="13">
        <f t="shared" si="22"/>
        <v>0</v>
      </c>
      <c r="AD72" s="13">
        <f t="shared" si="23"/>
        <v>0</v>
      </c>
      <c r="AE72" s="13">
        <f t="shared" si="24"/>
        <v>20</v>
      </c>
      <c r="AF72" s="13">
        <f t="shared" si="25"/>
        <v>0</v>
      </c>
      <c r="AG72" s="13"/>
      <c r="AH72" s="13"/>
    </row>
    <row r="73" spans="1:34" s="1" customFormat="1" ht="11.1" customHeight="1" outlineLevel="1" x14ac:dyDescent="0.2">
      <c r="A73" s="7" t="s">
        <v>69</v>
      </c>
      <c r="B73" s="7" t="s">
        <v>8</v>
      </c>
      <c r="C73" s="8">
        <v>122</v>
      </c>
      <c r="D73" s="8">
        <v>152</v>
      </c>
      <c r="E73" s="8">
        <v>221</v>
      </c>
      <c r="F73" s="8">
        <v>69</v>
      </c>
      <c r="G73" s="1">
        <f>VLOOKUP(A:A,[1]TDSheet!$A:$G,7,0)</f>
        <v>0.45</v>
      </c>
      <c r="H73" s="1" t="e">
        <f>VLOOKUP(A:A,[1]TDSheet!$A:$H,8,0)</f>
        <v>#N/A</v>
      </c>
      <c r="I73" s="13">
        <f>VLOOKUP(A:A,[2]TDSheet!$A:$F,6,0)</f>
        <v>227</v>
      </c>
      <c r="J73" s="13">
        <f t="shared" si="18"/>
        <v>-6</v>
      </c>
      <c r="K73" s="13">
        <f>VLOOKUP(A:A,[1]TDSheet!$A:$L,12,0)</f>
        <v>40</v>
      </c>
      <c r="L73" s="13">
        <f>VLOOKUP(A:A,[1]TDSheet!$A:$S,19,0)</f>
        <v>120</v>
      </c>
      <c r="M73" s="13"/>
      <c r="N73" s="13"/>
      <c r="O73" s="16"/>
      <c r="P73" s="16">
        <v>120</v>
      </c>
      <c r="Q73" s="16">
        <v>80</v>
      </c>
      <c r="R73" s="13">
        <f t="shared" si="19"/>
        <v>44.2</v>
      </c>
      <c r="S73" s="16"/>
      <c r="T73" s="17">
        <f t="shared" si="20"/>
        <v>9.7058823529411757</v>
      </c>
      <c r="U73" s="13">
        <f t="shared" si="21"/>
        <v>1.5610859728506787</v>
      </c>
      <c r="V73" s="13"/>
      <c r="W73" s="13"/>
      <c r="X73" s="13">
        <f>VLOOKUP(A:A,[1]TDSheet!$A:$X,24,0)</f>
        <v>28.8</v>
      </c>
      <c r="Y73" s="13">
        <f>VLOOKUP(A:A,[1]TDSheet!$A:$Y,25,0)</f>
        <v>24.2</v>
      </c>
      <c r="Z73" s="13">
        <f>VLOOKUP(A:A,[3]TDSheet!$A:$D,4,0)</f>
        <v>48</v>
      </c>
      <c r="AA73" s="13" t="e">
        <f>VLOOKUP(A:A,[1]TDSheet!$A:$AA,27,0)</f>
        <v>#N/A</v>
      </c>
      <c r="AB73" s="13" t="e">
        <f>VLOOKUP(A:A,[1]TDSheet!$A:$AB,28,0)</f>
        <v>#N/A</v>
      </c>
      <c r="AC73" s="13">
        <f t="shared" si="22"/>
        <v>0</v>
      </c>
      <c r="AD73" s="13">
        <f t="shared" si="23"/>
        <v>54</v>
      </c>
      <c r="AE73" s="13">
        <f t="shared" si="24"/>
        <v>36</v>
      </c>
      <c r="AF73" s="13">
        <f t="shared" si="25"/>
        <v>0</v>
      </c>
      <c r="AG73" s="13"/>
      <c r="AH73" s="13"/>
    </row>
    <row r="74" spans="1:34" s="1" customFormat="1" ht="11.1" customHeight="1" outlineLevel="1" x14ac:dyDescent="0.2">
      <c r="A74" s="7" t="s">
        <v>70</v>
      </c>
      <c r="B74" s="7" t="s">
        <v>9</v>
      </c>
      <c r="C74" s="8">
        <v>130.71</v>
      </c>
      <c r="D74" s="8">
        <v>16.370999999999999</v>
      </c>
      <c r="E74" s="8">
        <v>77.596000000000004</v>
      </c>
      <c r="F74" s="8">
        <v>63.54</v>
      </c>
      <c r="G74" s="1">
        <f>VLOOKUP(A:A,[1]TDSheet!$A:$G,7,0)</f>
        <v>1</v>
      </c>
      <c r="H74" s="1" t="e">
        <f>VLOOKUP(A:A,[1]TDSheet!$A:$H,8,0)</f>
        <v>#N/A</v>
      </c>
      <c r="I74" s="13">
        <f>VLOOKUP(A:A,[2]TDSheet!$A:$F,6,0)</f>
        <v>78.400000000000006</v>
      </c>
      <c r="J74" s="13">
        <f t="shared" si="18"/>
        <v>-0.80400000000000205</v>
      </c>
      <c r="K74" s="13">
        <f>VLOOKUP(A:A,[1]TDSheet!$A:$L,12,0)</f>
        <v>0</v>
      </c>
      <c r="L74" s="13">
        <f>VLOOKUP(A:A,[1]TDSheet!$A:$S,19,0)</f>
        <v>30</v>
      </c>
      <c r="M74" s="13"/>
      <c r="N74" s="13"/>
      <c r="O74" s="16"/>
      <c r="P74" s="16">
        <v>30</v>
      </c>
      <c r="Q74" s="16">
        <v>20</v>
      </c>
      <c r="R74" s="13">
        <f t="shared" si="19"/>
        <v>15.519200000000001</v>
      </c>
      <c r="S74" s="16"/>
      <c r="T74" s="17">
        <f t="shared" si="20"/>
        <v>9.2491881024795077</v>
      </c>
      <c r="U74" s="13">
        <f t="shared" si="21"/>
        <v>4.0942832104747664</v>
      </c>
      <c r="V74" s="13"/>
      <c r="W74" s="13"/>
      <c r="X74" s="13">
        <f>VLOOKUP(A:A,[1]TDSheet!$A:$X,24,0)</f>
        <v>17.7226</v>
      </c>
      <c r="Y74" s="13">
        <f>VLOOKUP(A:A,[1]TDSheet!$A:$Y,25,0)</f>
        <v>14.4392</v>
      </c>
      <c r="Z74" s="13">
        <f>VLOOKUP(A:A,[3]TDSheet!$A:$D,4,0)</f>
        <v>8.1549999999999994</v>
      </c>
      <c r="AA74" s="13" t="str">
        <f>VLOOKUP(A:A,[1]TDSheet!$A:$AA,27,0)</f>
        <v>костик</v>
      </c>
      <c r="AB74" s="13" t="e">
        <f>VLOOKUP(A:A,[1]TDSheet!$A:$AB,28,0)</f>
        <v>#N/A</v>
      </c>
      <c r="AC74" s="13">
        <f t="shared" si="22"/>
        <v>0</v>
      </c>
      <c r="AD74" s="13">
        <f t="shared" si="23"/>
        <v>30</v>
      </c>
      <c r="AE74" s="13">
        <f t="shared" si="24"/>
        <v>20</v>
      </c>
      <c r="AF74" s="13">
        <f t="shared" si="25"/>
        <v>0</v>
      </c>
      <c r="AG74" s="13"/>
      <c r="AH74" s="13"/>
    </row>
    <row r="75" spans="1:34" s="1" customFormat="1" ht="11.1" customHeight="1" outlineLevel="1" x14ac:dyDescent="0.2">
      <c r="A75" s="7" t="s">
        <v>71</v>
      </c>
      <c r="B75" s="7" t="s">
        <v>8</v>
      </c>
      <c r="C75" s="8">
        <v>563</v>
      </c>
      <c r="D75" s="8">
        <v>60</v>
      </c>
      <c r="E75" s="8">
        <v>309</v>
      </c>
      <c r="F75" s="8">
        <v>322</v>
      </c>
      <c r="G75" s="1">
        <f>VLOOKUP(A:A,[1]TDSheet!$A:$G,7,0)</f>
        <v>0.45</v>
      </c>
      <c r="H75" s="1" t="e">
        <f>VLOOKUP(A:A,[1]TDSheet!$A:$H,8,0)</f>
        <v>#N/A</v>
      </c>
      <c r="I75" s="13">
        <f>VLOOKUP(A:A,[2]TDSheet!$A:$F,6,0)</f>
        <v>312</v>
      </c>
      <c r="J75" s="13">
        <f t="shared" si="18"/>
        <v>-3</v>
      </c>
      <c r="K75" s="13">
        <f>VLOOKUP(A:A,[1]TDSheet!$A:$L,12,0)</f>
        <v>0</v>
      </c>
      <c r="L75" s="13">
        <f>VLOOKUP(A:A,[1]TDSheet!$A:$S,19,0)</f>
        <v>0</v>
      </c>
      <c r="M75" s="13"/>
      <c r="N75" s="13"/>
      <c r="O75" s="16"/>
      <c r="P75" s="16">
        <v>80</v>
      </c>
      <c r="Q75" s="16"/>
      <c r="R75" s="13">
        <f t="shared" si="19"/>
        <v>61.8</v>
      </c>
      <c r="S75" s="16"/>
      <c r="T75" s="17">
        <f t="shared" si="20"/>
        <v>6.5048543689320395</v>
      </c>
      <c r="U75" s="13">
        <f t="shared" si="21"/>
        <v>5.2103559870550162</v>
      </c>
      <c r="V75" s="13"/>
      <c r="W75" s="13"/>
      <c r="X75" s="13">
        <f>VLOOKUP(A:A,[1]TDSheet!$A:$X,24,0)</f>
        <v>72.599999999999994</v>
      </c>
      <c r="Y75" s="13">
        <f>VLOOKUP(A:A,[1]TDSheet!$A:$Y,25,0)</f>
        <v>27.8</v>
      </c>
      <c r="Z75" s="13">
        <f>VLOOKUP(A:A,[3]TDSheet!$A:$D,4,0)</f>
        <v>47</v>
      </c>
      <c r="AA75" s="13" t="str">
        <f>VLOOKUP(A:A,[1]TDSheet!$A:$AA,27,0)</f>
        <v>увел</v>
      </c>
      <c r="AB75" s="13" t="e">
        <f>VLOOKUP(A:A,[1]TDSheet!$A:$AB,28,0)</f>
        <v>#N/A</v>
      </c>
      <c r="AC75" s="13">
        <f t="shared" si="22"/>
        <v>0</v>
      </c>
      <c r="AD75" s="13">
        <f t="shared" si="23"/>
        <v>36</v>
      </c>
      <c r="AE75" s="13">
        <f t="shared" si="24"/>
        <v>0</v>
      </c>
      <c r="AF75" s="13">
        <f t="shared" si="25"/>
        <v>0</v>
      </c>
      <c r="AG75" s="13"/>
      <c r="AH75" s="13"/>
    </row>
    <row r="76" spans="1:34" s="1" customFormat="1" ht="11.1" customHeight="1" outlineLevel="1" x14ac:dyDescent="0.2">
      <c r="A76" s="7" t="s">
        <v>72</v>
      </c>
      <c r="B76" s="7" t="s">
        <v>8</v>
      </c>
      <c r="C76" s="8">
        <v>18</v>
      </c>
      <c r="D76" s="8">
        <v>17</v>
      </c>
      <c r="E76" s="8">
        <v>15</v>
      </c>
      <c r="F76" s="8">
        <v>11</v>
      </c>
      <c r="G76" s="1">
        <f>VLOOKUP(A:A,[1]TDSheet!$A:$G,7,0)</f>
        <v>0.45</v>
      </c>
      <c r="H76" s="1" t="e">
        <f>VLOOKUP(A:A,[1]TDSheet!$A:$H,8,0)</f>
        <v>#N/A</v>
      </c>
      <c r="I76" s="13">
        <f>VLOOKUP(A:A,[2]TDSheet!$A:$F,6,0)</f>
        <v>15</v>
      </c>
      <c r="J76" s="13">
        <f t="shared" si="18"/>
        <v>0</v>
      </c>
      <c r="K76" s="13">
        <f>VLOOKUP(A:A,[1]TDSheet!$A:$L,12,0)</f>
        <v>0</v>
      </c>
      <c r="L76" s="13">
        <f>VLOOKUP(A:A,[1]TDSheet!$A:$S,19,0)</f>
        <v>0</v>
      </c>
      <c r="M76" s="13"/>
      <c r="N76" s="13"/>
      <c r="O76" s="16"/>
      <c r="P76" s="16">
        <v>16</v>
      </c>
      <c r="Q76" s="16"/>
      <c r="R76" s="13">
        <f t="shared" si="19"/>
        <v>3</v>
      </c>
      <c r="S76" s="16"/>
      <c r="T76" s="17">
        <f t="shared" si="20"/>
        <v>9</v>
      </c>
      <c r="U76" s="13">
        <f t="shared" si="21"/>
        <v>3.6666666666666665</v>
      </c>
      <c r="V76" s="13"/>
      <c r="W76" s="13"/>
      <c r="X76" s="13">
        <f>VLOOKUP(A:A,[1]TDSheet!$A:$X,24,0)</f>
        <v>2.4</v>
      </c>
      <c r="Y76" s="13">
        <f>VLOOKUP(A:A,[1]TDSheet!$A:$Y,25,0)</f>
        <v>3.8</v>
      </c>
      <c r="Z76" s="13">
        <f>VLOOKUP(A:A,[3]TDSheet!$A:$D,4,0)</f>
        <v>2</v>
      </c>
      <c r="AA76" s="13" t="str">
        <f>VLOOKUP(A:A,[1]TDSheet!$A:$AA,27,0)</f>
        <v>увел</v>
      </c>
      <c r="AB76" s="13" t="e">
        <f>VLOOKUP(A:A,[1]TDSheet!$A:$AB,28,0)</f>
        <v>#N/A</v>
      </c>
      <c r="AC76" s="13">
        <f t="shared" si="22"/>
        <v>0</v>
      </c>
      <c r="AD76" s="13">
        <f t="shared" si="23"/>
        <v>7.2</v>
      </c>
      <c r="AE76" s="13">
        <f t="shared" si="24"/>
        <v>0</v>
      </c>
      <c r="AF76" s="13">
        <f t="shared" si="25"/>
        <v>0</v>
      </c>
      <c r="AG76" s="13"/>
      <c r="AH76" s="13"/>
    </row>
    <row r="77" spans="1:34" s="1" customFormat="1" ht="11.1" customHeight="1" outlineLevel="1" x14ac:dyDescent="0.2">
      <c r="A77" s="7" t="s">
        <v>73</v>
      </c>
      <c r="B77" s="7" t="s">
        <v>9</v>
      </c>
      <c r="C77" s="8">
        <v>227.18299999999999</v>
      </c>
      <c r="D77" s="8"/>
      <c r="E77" s="8">
        <v>174.37</v>
      </c>
      <c r="F77" s="8">
        <v>90.373000000000005</v>
      </c>
      <c r="G77" s="1">
        <f>VLOOKUP(A:A,[1]TDSheet!$A:$G,7,0)</f>
        <v>1</v>
      </c>
      <c r="H77" s="1" t="e">
        <f>VLOOKUP(A:A,[1]TDSheet!$A:$H,8,0)</f>
        <v>#N/A</v>
      </c>
      <c r="I77" s="13">
        <f>VLOOKUP(A:A,[2]TDSheet!$A:$F,6,0)</f>
        <v>169</v>
      </c>
      <c r="J77" s="13">
        <f t="shared" si="18"/>
        <v>5.3700000000000045</v>
      </c>
      <c r="K77" s="13">
        <f>VLOOKUP(A:A,[1]TDSheet!$A:$L,12,0)</f>
        <v>80</v>
      </c>
      <c r="L77" s="13">
        <f>VLOOKUP(A:A,[1]TDSheet!$A:$S,19,0)</f>
        <v>50</v>
      </c>
      <c r="M77" s="13"/>
      <c r="N77" s="13"/>
      <c r="O77" s="16"/>
      <c r="P77" s="16">
        <v>60</v>
      </c>
      <c r="Q77" s="16"/>
      <c r="R77" s="13">
        <f t="shared" si="19"/>
        <v>34.874000000000002</v>
      </c>
      <c r="S77" s="16"/>
      <c r="T77" s="17">
        <f t="shared" si="20"/>
        <v>8.0395997017835636</v>
      </c>
      <c r="U77" s="13">
        <f t="shared" si="21"/>
        <v>2.5914148075930492</v>
      </c>
      <c r="V77" s="13"/>
      <c r="W77" s="13"/>
      <c r="X77" s="13">
        <f>VLOOKUP(A:A,[1]TDSheet!$A:$X,24,0)</f>
        <v>40.199799999999996</v>
      </c>
      <c r="Y77" s="13">
        <f>VLOOKUP(A:A,[1]TDSheet!$A:$Y,25,0)</f>
        <v>28.001999999999999</v>
      </c>
      <c r="Z77" s="13">
        <f>VLOOKUP(A:A,[3]TDSheet!$A:$D,4,0)</f>
        <v>25.393999999999998</v>
      </c>
      <c r="AA77" s="13" t="str">
        <f>VLOOKUP(A:A,[1]TDSheet!$A:$AA,27,0)</f>
        <v>к</v>
      </c>
      <c r="AB77" s="13" t="e">
        <f>VLOOKUP(A:A,[1]TDSheet!$A:$AB,28,0)</f>
        <v>#N/A</v>
      </c>
      <c r="AC77" s="13">
        <f t="shared" si="22"/>
        <v>0</v>
      </c>
      <c r="AD77" s="13">
        <f t="shared" si="23"/>
        <v>60</v>
      </c>
      <c r="AE77" s="13">
        <f t="shared" si="24"/>
        <v>0</v>
      </c>
      <c r="AF77" s="13">
        <f t="shared" si="25"/>
        <v>0</v>
      </c>
      <c r="AG77" s="13"/>
      <c r="AH77" s="13"/>
    </row>
    <row r="78" spans="1:34" s="1" customFormat="1" ht="11.1" customHeight="1" outlineLevel="1" x14ac:dyDescent="0.2">
      <c r="A78" s="7" t="s">
        <v>74</v>
      </c>
      <c r="B78" s="7" t="s">
        <v>9</v>
      </c>
      <c r="C78" s="8">
        <v>89.427000000000007</v>
      </c>
      <c r="D78" s="8">
        <v>224.50399999999999</v>
      </c>
      <c r="E78" s="8">
        <v>158.9</v>
      </c>
      <c r="F78" s="8">
        <v>118.223</v>
      </c>
      <c r="G78" s="1">
        <f>VLOOKUP(A:A,[1]TDSheet!$A:$G,7,0)</f>
        <v>1</v>
      </c>
      <c r="H78" s="1" t="e">
        <f>VLOOKUP(A:A,[1]TDSheet!$A:$H,8,0)</f>
        <v>#N/A</v>
      </c>
      <c r="I78" s="13">
        <f>VLOOKUP(A:A,[2]TDSheet!$A:$F,6,0)</f>
        <v>164</v>
      </c>
      <c r="J78" s="13">
        <f t="shared" si="18"/>
        <v>-5.0999999999999943</v>
      </c>
      <c r="K78" s="13">
        <f>VLOOKUP(A:A,[1]TDSheet!$A:$L,12,0)</f>
        <v>30</v>
      </c>
      <c r="L78" s="13">
        <f>VLOOKUP(A:A,[1]TDSheet!$A:$S,19,0)</f>
        <v>20</v>
      </c>
      <c r="M78" s="13"/>
      <c r="N78" s="13"/>
      <c r="O78" s="16"/>
      <c r="P78" s="16">
        <v>60</v>
      </c>
      <c r="Q78" s="16">
        <v>30</v>
      </c>
      <c r="R78" s="13">
        <f t="shared" si="19"/>
        <v>31.78</v>
      </c>
      <c r="S78" s="16"/>
      <c r="T78" s="17">
        <f t="shared" si="20"/>
        <v>8.1253303964757713</v>
      </c>
      <c r="U78" s="13">
        <f t="shared" si="21"/>
        <v>3.720044052863436</v>
      </c>
      <c r="V78" s="13"/>
      <c r="W78" s="13"/>
      <c r="X78" s="13">
        <f>VLOOKUP(A:A,[1]TDSheet!$A:$X,24,0)</f>
        <v>30.339600000000001</v>
      </c>
      <c r="Y78" s="13">
        <f>VLOOKUP(A:A,[1]TDSheet!$A:$Y,25,0)</f>
        <v>31.230599999999999</v>
      </c>
      <c r="Z78" s="13">
        <f>VLOOKUP(A:A,[3]TDSheet!$A:$D,4,0)</f>
        <v>29.425999999999998</v>
      </c>
      <c r="AA78" s="13" t="e">
        <f>VLOOKUP(A:A,[1]TDSheet!$A:$AA,27,0)</f>
        <v>#N/A</v>
      </c>
      <c r="AB78" s="13" t="e">
        <f>VLOOKUP(A:A,[1]TDSheet!$A:$AB,28,0)</f>
        <v>#N/A</v>
      </c>
      <c r="AC78" s="13">
        <f t="shared" si="22"/>
        <v>0</v>
      </c>
      <c r="AD78" s="13">
        <f t="shared" si="23"/>
        <v>60</v>
      </c>
      <c r="AE78" s="13">
        <f t="shared" si="24"/>
        <v>30</v>
      </c>
      <c r="AF78" s="13">
        <f t="shared" si="25"/>
        <v>0</v>
      </c>
      <c r="AG78" s="13"/>
      <c r="AH78" s="13"/>
    </row>
    <row r="79" spans="1:34" s="1" customFormat="1" ht="11.1" customHeight="1" outlineLevel="1" x14ac:dyDescent="0.2">
      <c r="A79" s="7" t="s">
        <v>75</v>
      </c>
      <c r="B79" s="7" t="s">
        <v>8</v>
      </c>
      <c r="C79" s="8">
        <v>202</v>
      </c>
      <c r="D79" s="8"/>
      <c r="E79" s="8">
        <v>51</v>
      </c>
      <c r="F79" s="8">
        <v>162</v>
      </c>
      <c r="G79" s="1">
        <f>VLOOKUP(A:A,[1]TDSheet!$A:$G,7,0)</f>
        <v>0.35</v>
      </c>
      <c r="H79" s="1" t="e">
        <f>VLOOKUP(A:A,[1]TDSheet!$A:$H,8,0)</f>
        <v>#N/A</v>
      </c>
      <c r="I79" s="13">
        <f>VLOOKUP(A:A,[2]TDSheet!$A:$F,6,0)</f>
        <v>53</v>
      </c>
      <c r="J79" s="13">
        <f t="shared" si="18"/>
        <v>-2</v>
      </c>
      <c r="K79" s="13">
        <f>VLOOKUP(A:A,[1]TDSheet!$A:$L,12,0)</f>
        <v>0</v>
      </c>
      <c r="L79" s="13">
        <f>VLOOKUP(A:A,[1]TDSheet!$A:$S,19,0)</f>
        <v>0</v>
      </c>
      <c r="M79" s="13"/>
      <c r="N79" s="13"/>
      <c r="O79" s="16"/>
      <c r="P79" s="16"/>
      <c r="Q79" s="16"/>
      <c r="R79" s="13">
        <f t="shared" si="19"/>
        <v>10.199999999999999</v>
      </c>
      <c r="S79" s="16"/>
      <c r="T79" s="17">
        <f t="shared" si="20"/>
        <v>15.882352941176471</v>
      </c>
      <c r="U79" s="13">
        <f t="shared" si="21"/>
        <v>15.882352941176471</v>
      </c>
      <c r="V79" s="13"/>
      <c r="W79" s="13"/>
      <c r="X79" s="13">
        <f>VLOOKUP(A:A,[1]TDSheet!$A:$X,24,0)</f>
        <v>4.5999999999999996</v>
      </c>
      <c r="Y79" s="13">
        <f>VLOOKUP(A:A,[1]TDSheet!$A:$Y,25,0)</f>
        <v>34.200000000000003</v>
      </c>
      <c r="Z79" s="13">
        <f>VLOOKUP(A:A,[3]TDSheet!$A:$D,4,0)</f>
        <v>12</v>
      </c>
      <c r="AA79" s="21" t="str">
        <f>VLOOKUP(A:A,[1]TDSheet!$A:$AA,27,0)</f>
        <v>???</v>
      </c>
      <c r="AB79" s="13" t="e">
        <f>VLOOKUP(A:A,[1]TDSheet!$A:$AB,28,0)</f>
        <v>#N/A</v>
      </c>
      <c r="AC79" s="13">
        <f t="shared" si="22"/>
        <v>0</v>
      </c>
      <c r="AD79" s="13">
        <f t="shared" si="23"/>
        <v>0</v>
      </c>
      <c r="AE79" s="13">
        <f t="shared" si="24"/>
        <v>0</v>
      </c>
      <c r="AF79" s="13">
        <f t="shared" si="25"/>
        <v>0</v>
      </c>
      <c r="AG79" s="13"/>
      <c r="AH79" s="13"/>
    </row>
    <row r="80" spans="1:34" s="1" customFormat="1" ht="11.1" customHeight="1" outlineLevel="1" x14ac:dyDescent="0.2">
      <c r="A80" s="7" t="s">
        <v>76</v>
      </c>
      <c r="B80" s="7" t="s">
        <v>8</v>
      </c>
      <c r="C80" s="8">
        <v>1047</v>
      </c>
      <c r="D80" s="8">
        <v>2537</v>
      </c>
      <c r="E80" s="8">
        <v>1966</v>
      </c>
      <c r="F80" s="8">
        <v>1822</v>
      </c>
      <c r="G80" s="1">
        <f>VLOOKUP(A:A,[1]TDSheet!$A:$G,7,0)</f>
        <v>0.41</v>
      </c>
      <c r="H80" s="1" t="e">
        <f>VLOOKUP(A:A,[1]TDSheet!$A:$H,8,0)</f>
        <v>#N/A</v>
      </c>
      <c r="I80" s="13">
        <f>VLOOKUP(A:A,[2]TDSheet!$A:$F,6,0)</f>
        <v>2086</v>
      </c>
      <c r="J80" s="13">
        <f t="shared" si="18"/>
        <v>-120</v>
      </c>
      <c r="K80" s="13">
        <f>VLOOKUP(A:A,[1]TDSheet!$A:$L,12,0)</f>
        <v>0</v>
      </c>
      <c r="L80" s="13">
        <f>VLOOKUP(A:A,[1]TDSheet!$A:$S,19,0)</f>
        <v>200</v>
      </c>
      <c r="M80" s="13"/>
      <c r="N80" s="13"/>
      <c r="O80" s="16"/>
      <c r="P80" s="16">
        <v>1100</v>
      </c>
      <c r="Q80" s="16">
        <v>500</v>
      </c>
      <c r="R80" s="13">
        <f t="shared" si="19"/>
        <v>393.2</v>
      </c>
      <c r="S80" s="16">
        <v>400</v>
      </c>
      <c r="T80" s="17">
        <f t="shared" si="20"/>
        <v>10.228891149542218</v>
      </c>
      <c r="U80" s="13">
        <f t="shared" si="21"/>
        <v>4.6337741607324521</v>
      </c>
      <c r="V80" s="13"/>
      <c r="W80" s="13"/>
      <c r="X80" s="13">
        <f>VLOOKUP(A:A,[1]TDSheet!$A:$X,24,0)</f>
        <v>318</v>
      </c>
      <c r="Y80" s="13">
        <f>VLOOKUP(A:A,[1]TDSheet!$A:$Y,25,0)</f>
        <v>378.8</v>
      </c>
      <c r="Z80" s="13">
        <f>VLOOKUP(A:A,[3]TDSheet!$A:$D,4,0)</f>
        <v>507</v>
      </c>
      <c r="AA80" s="13" t="str">
        <f>VLOOKUP(A:A,[1]TDSheet!$A:$AA,27,0)</f>
        <v>ротация</v>
      </c>
      <c r="AB80" s="13" t="e">
        <f>VLOOKUP(A:A,[1]TDSheet!$A:$AB,28,0)</f>
        <v>#N/A</v>
      </c>
      <c r="AC80" s="13">
        <f t="shared" si="22"/>
        <v>0</v>
      </c>
      <c r="AD80" s="13">
        <f t="shared" si="23"/>
        <v>451</v>
      </c>
      <c r="AE80" s="13">
        <f t="shared" si="24"/>
        <v>205</v>
      </c>
      <c r="AF80" s="13">
        <f t="shared" si="25"/>
        <v>164</v>
      </c>
      <c r="AG80" s="13"/>
      <c r="AH80" s="13"/>
    </row>
    <row r="81" spans="1:34" s="1" customFormat="1" ht="11.1" customHeight="1" outlineLevel="1" x14ac:dyDescent="0.2">
      <c r="A81" s="7" t="s">
        <v>77</v>
      </c>
      <c r="B81" s="7" t="s">
        <v>8</v>
      </c>
      <c r="C81" s="8">
        <v>2769</v>
      </c>
      <c r="D81" s="8">
        <v>92</v>
      </c>
      <c r="E81" s="8">
        <v>2001</v>
      </c>
      <c r="F81" s="19">
        <v>1448</v>
      </c>
      <c r="G81" s="1">
        <f>VLOOKUP(A:A,[1]TDSheet!$A:$G,7,0)</f>
        <v>0.41</v>
      </c>
      <c r="H81" s="1" t="e">
        <f>VLOOKUP(A:A,[1]TDSheet!$A:$H,8,0)</f>
        <v>#N/A</v>
      </c>
      <c r="I81" s="13">
        <f>VLOOKUP(A:A,[2]TDSheet!$A:$F,6,0)</f>
        <v>2071</v>
      </c>
      <c r="J81" s="13">
        <f t="shared" si="18"/>
        <v>-70</v>
      </c>
      <c r="K81" s="13">
        <f>VLOOKUP(A:A,[1]TDSheet!$A:$L,12,0)</f>
        <v>600</v>
      </c>
      <c r="L81" s="13">
        <f>VLOOKUP(A:A,[1]TDSheet!$A:$S,19,0)</f>
        <v>240</v>
      </c>
      <c r="M81" s="13"/>
      <c r="N81" s="13"/>
      <c r="O81" s="16"/>
      <c r="P81" s="16">
        <v>1000</v>
      </c>
      <c r="Q81" s="16">
        <v>400</v>
      </c>
      <c r="R81" s="13">
        <f t="shared" si="19"/>
        <v>400.2</v>
      </c>
      <c r="S81" s="16">
        <v>400</v>
      </c>
      <c r="T81" s="17">
        <f t="shared" si="20"/>
        <v>10.214892553723139</v>
      </c>
      <c r="U81" s="13">
        <f t="shared" si="21"/>
        <v>3.6181909045477263</v>
      </c>
      <c r="V81" s="13"/>
      <c r="W81" s="13"/>
      <c r="X81" s="13">
        <f>VLOOKUP(A:A,[1]TDSheet!$A:$X,24,0)</f>
        <v>471.8</v>
      </c>
      <c r="Y81" s="13">
        <f>VLOOKUP(A:A,[1]TDSheet!$A:$Y,25,0)</f>
        <v>344</v>
      </c>
      <c r="Z81" s="13">
        <f>VLOOKUP(A:A,[3]TDSheet!$A:$D,4,0)</f>
        <v>422</v>
      </c>
      <c r="AA81" s="13" t="str">
        <f>VLOOKUP(A:A,[1]TDSheet!$A:$AA,27,0)</f>
        <v>ротация</v>
      </c>
      <c r="AB81" s="13" t="e">
        <f>VLOOKUP(A:A,[1]TDSheet!$A:$AB,28,0)</f>
        <v>#N/A</v>
      </c>
      <c r="AC81" s="13">
        <f t="shared" si="22"/>
        <v>0</v>
      </c>
      <c r="AD81" s="13">
        <f t="shared" si="23"/>
        <v>410</v>
      </c>
      <c r="AE81" s="13">
        <f t="shared" si="24"/>
        <v>164</v>
      </c>
      <c r="AF81" s="13">
        <f t="shared" si="25"/>
        <v>164</v>
      </c>
      <c r="AG81" s="13"/>
      <c r="AH81" s="13"/>
    </row>
    <row r="82" spans="1:34" s="1" customFormat="1" ht="11.1" customHeight="1" outlineLevel="1" x14ac:dyDescent="0.2">
      <c r="A82" s="7" t="s">
        <v>78</v>
      </c>
      <c r="B82" s="7" t="s">
        <v>8</v>
      </c>
      <c r="C82" s="8">
        <v>5402</v>
      </c>
      <c r="D82" s="8">
        <v>5807</v>
      </c>
      <c r="E82" s="19">
        <v>5908</v>
      </c>
      <c r="F82" s="19">
        <v>5343</v>
      </c>
      <c r="G82" s="1">
        <f>VLOOKUP(A:A,[1]TDSheet!$A:$G,7,0)</f>
        <v>0.41</v>
      </c>
      <c r="H82" s="1" t="e">
        <f>VLOOKUP(A:A,[1]TDSheet!$A:$H,8,0)</f>
        <v>#N/A</v>
      </c>
      <c r="I82" s="13">
        <f>VLOOKUP(A:A,[2]TDSheet!$A:$F,6,0)</f>
        <v>5726</v>
      </c>
      <c r="J82" s="13">
        <f t="shared" si="18"/>
        <v>182</v>
      </c>
      <c r="K82" s="13">
        <f>VLOOKUP(A:A,[1]TDSheet!$A:$L,12,0)</f>
        <v>1400</v>
      </c>
      <c r="L82" s="13">
        <f>VLOOKUP(A:A,[1]TDSheet!$A:$S,19,0)</f>
        <v>400</v>
      </c>
      <c r="M82" s="13"/>
      <c r="N82" s="13"/>
      <c r="O82" s="16"/>
      <c r="P82" s="16">
        <v>4200</v>
      </c>
      <c r="Q82" s="16"/>
      <c r="R82" s="13">
        <f t="shared" si="19"/>
        <v>1181.5999999999999</v>
      </c>
      <c r="S82" s="16">
        <v>2000</v>
      </c>
      <c r="T82" s="17">
        <f t="shared" si="20"/>
        <v>11.292315504400813</v>
      </c>
      <c r="U82" s="13">
        <f t="shared" si="21"/>
        <v>4.5218348002708195</v>
      </c>
      <c r="V82" s="13"/>
      <c r="W82" s="13"/>
      <c r="X82" s="13">
        <f>VLOOKUP(A:A,[1]TDSheet!$A:$X,24,0)</f>
        <v>969.6</v>
      </c>
      <c r="Y82" s="13">
        <f>VLOOKUP(A:A,[1]TDSheet!$A:$Y,25,0)</f>
        <v>967.8</v>
      </c>
      <c r="Z82" s="13">
        <f>VLOOKUP(A:A,[3]TDSheet!$A:$D,4,0)</f>
        <v>1215</v>
      </c>
      <c r="AA82" s="13" t="str">
        <f>VLOOKUP(A:A,[1]TDSheet!$A:$AA,27,0)</f>
        <v>акция</v>
      </c>
      <c r="AB82" s="13" t="e">
        <f>VLOOKUP(A:A,[1]TDSheet!$A:$AB,28,0)</f>
        <v>#N/A</v>
      </c>
      <c r="AC82" s="13">
        <f t="shared" si="22"/>
        <v>0</v>
      </c>
      <c r="AD82" s="13">
        <f t="shared" si="23"/>
        <v>1722</v>
      </c>
      <c r="AE82" s="13">
        <f t="shared" si="24"/>
        <v>0</v>
      </c>
      <c r="AF82" s="13">
        <f t="shared" si="25"/>
        <v>820</v>
      </c>
      <c r="AG82" s="13"/>
      <c r="AH82" s="13"/>
    </row>
    <row r="83" spans="1:34" s="1" customFormat="1" ht="11.1" customHeight="1" outlineLevel="1" x14ac:dyDescent="0.2">
      <c r="A83" s="7" t="s">
        <v>97</v>
      </c>
      <c r="B83" s="7" t="s">
        <v>8</v>
      </c>
      <c r="C83" s="8">
        <v>282</v>
      </c>
      <c r="D83" s="8">
        <v>1</v>
      </c>
      <c r="E83" s="8">
        <v>70</v>
      </c>
      <c r="F83" s="8">
        <v>222</v>
      </c>
      <c r="G83" s="1">
        <f>VLOOKUP(A:A,[1]TDSheet!$A:$G,7,0)</f>
        <v>0.4</v>
      </c>
      <c r="H83" s="1" t="e">
        <f>VLOOKUP(A:A,[1]TDSheet!$A:$H,8,0)</f>
        <v>#N/A</v>
      </c>
      <c r="I83" s="13">
        <f>VLOOKUP(A:A,[2]TDSheet!$A:$F,6,0)</f>
        <v>71</v>
      </c>
      <c r="J83" s="13">
        <f t="shared" si="18"/>
        <v>-1</v>
      </c>
      <c r="K83" s="13">
        <f>VLOOKUP(A:A,[1]TDSheet!$A:$L,12,0)</f>
        <v>0</v>
      </c>
      <c r="L83" s="13">
        <f>VLOOKUP(A:A,[1]TDSheet!$A:$S,19,0)</f>
        <v>0</v>
      </c>
      <c r="M83" s="13"/>
      <c r="N83" s="13"/>
      <c r="O83" s="16"/>
      <c r="P83" s="16"/>
      <c r="Q83" s="16"/>
      <c r="R83" s="13">
        <f t="shared" si="19"/>
        <v>14</v>
      </c>
      <c r="S83" s="16"/>
      <c r="T83" s="17">
        <f t="shared" si="20"/>
        <v>15.857142857142858</v>
      </c>
      <c r="U83" s="13">
        <f t="shared" si="21"/>
        <v>15.857142857142858</v>
      </c>
      <c r="V83" s="13"/>
      <c r="W83" s="13"/>
      <c r="X83" s="13">
        <f>VLOOKUP(A:A,[1]TDSheet!$A:$X,24,0)</f>
        <v>0</v>
      </c>
      <c r="Y83" s="13">
        <f>VLOOKUP(A:A,[1]TDSheet!$A:$Y,25,0)</f>
        <v>1.6</v>
      </c>
      <c r="Z83" s="13">
        <f>VLOOKUP(A:A,[3]TDSheet!$A:$D,4,0)</f>
        <v>13</v>
      </c>
      <c r="AA83" s="13" t="str">
        <f>VLOOKUP(A:A,[1]TDSheet!$A:$AA,27,0)</f>
        <v>увел</v>
      </c>
      <c r="AB83" s="13" t="e">
        <f>VLOOKUP(A:A,[1]TDSheet!$A:$AB,28,0)</f>
        <v>#N/A</v>
      </c>
      <c r="AC83" s="13">
        <f t="shared" si="22"/>
        <v>0</v>
      </c>
      <c r="AD83" s="13">
        <f t="shared" si="23"/>
        <v>0</v>
      </c>
      <c r="AE83" s="13">
        <f t="shared" si="24"/>
        <v>0</v>
      </c>
      <c r="AF83" s="13">
        <f t="shared" si="25"/>
        <v>0</v>
      </c>
      <c r="AG83" s="13"/>
      <c r="AH83" s="13"/>
    </row>
    <row r="84" spans="1:34" s="1" customFormat="1" ht="11.1" customHeight="1" outlineLevel="1" x14ac:dyDescent="0.2">
      <c r="A84" s="7" t="s">
        <v>79</v>
      </c>
      <c r="B84" s="7" t="s">
        <v>9</v>
      </c>
      <c r="C84" s="8">
        <v>21.155999999999999</v>
      </c>
      <c r="D84" s="8">
        <v>73.968999999999994</v>
      </c>
      <c r="E84" s="8">
        <v>44.317999999999998</v>
      </c>
      <c r="F84" s="8">
        <v>41.268999999999998</v>
      </c>
      <c r="G84" s="1">
        <f>VLOOKUP(A:A,[1]TDSheet!$A:$G,7,0)</f>
        <v>1</v>
      </c>
      <c r="H84" s="1" t="e">
        <f>VLOOKUP(A:A,[1]TDSheet!$A:$H,8,0)</f>
        <v>#N/A</v>
      </c>
      <c r="I84" s="13">
        <f>VLOOKUP(A:A,[2]TDSheet!$A:$F,6,0)</f>
        <v>48</v>
      </c>
      <c r="J84" s="13">
        <f t="shared" si="18"/>
        <v>-3.6820000000000022</v>
      </c>
      <c r="K84" s="13">
        <f>VLOOKUP(A:A,[1]TDSheet!$A:$L,12,0)</f>
        <v>20</v>
      </c>
      <c r="L84" s="13">
        <f>VLOOKUP(A:A,[1]TDSheet!$A:$S,19,0)</f>
        <v>0</v>
      </c>
      <c r="M84" s="13"/>
      <c r="N84" s="13"/>
      <c r="O84" s="16"/>
      <c r="P84" s="16"/>
      <c r="Q84" s="16">
        <v>10</v>
      </c>
      <c r="R84" s="13">
        <f t="shared" si="19"/>
        <v>8.8635999999999999</v>
      </c>
      <c r="S84" s="16"/>
      <c r="T84" s="17">
        <f t="shared" si="20"/>
        <v>8.0406381154384228</v>
      </c>
      <c r="U84" s="13">
        <f t="shared" si="21"/>
        <v>4.656008845164493</v>
      </c>
      <c r="V84" s="13"/>
      <c r="W84" s="13"/>
      <c r="X84" s="13">
        <f>VLOOKUP(A:A,[1]TDSheet!$A:$X,24,0)</f>
        <v>9.4586000000000006</v>
      </c>
      <c r="Y84" s="13">
        <f>VLOOKUP(A:A,[1]TDSheet!$A:$Y,25,0)</f>
        <v>9.2322000000000006</v>
      </c>
      <c r="Z84" s="13">
        <f>VLOOKUP(A:A,[3]TDSheet!$A:$D,4,0)</f>
        <v>5.2869999999999999</v>
      </c>
      <c r="AA84" s="13" t="str">
        <f>VLOOKUP(A:A,[1]TDSheet!$A:$AA,27,0)</f>
        <v>к</v>
      </c>
      <c r="AB84" s="13" t="e">
        <f>VLOOKUP(A:A,[1]TDSheet!$A:$AB,28,0)</f>
        <v>#N/A</v>
      </c>
      <c r="AC84" s="13">
        <f t="shared" si="22"/>
        <v>0</v>
      </c>
      <c r="AD84" s="13">
        <f t="shared" si="23"/>
        <v>0</v>
      </c>
      <c r="AE84" s="13">
        <f t="shared" si="24"/>
        <v>10</v>
      </c>
      <c r="AF84" s="13">
        <f t="shared" si="25"/>
        <v>0</v>
      </c>
      <c r="AG84" s="13"/>
      <c r="AH84" s="13"/>
    </row>
    <row r="85" spans="1:34" s="1" customFormat="1" ht="11.1" customHeight="1" outlineLevel="1" x14ac:dyDescent="0.2">
      <c r="A85" s="7" t="s">
        <v>80</v>
      </c>
      <c r="B85" s="7" t="s">
        <v>9</v>
      </c>
      <c r="C85" s="8">
        <v>44.225999999999999</v>
      </c>
      <c r="D85" s="8">
        <v>9.4849999999999994</v>
      </c>
      <c r="E85" s="8">
        <v>31.594000000000001</v>
      </c>
      <c r="F85" s="8">
        <v>17.867999999999999</v>
      </c>
      <c r="G85" s="1">
        <f>VLOOKUP(A:A,[1]TDSheet!$A:$G,7,0)</f>
        <v>1</v>
      </c>
      <c r="H85" s="1" t="e">
        <f>VLOOKUP(A:A,[1]TDSheet!$A:$H,8,0)</f>
        <v>#N/A</v>
      </c>
      <c r="I85" s="13">
        <f>VLOOKUP(A:A,[2]TDSheet!$A:$F,6,0)</f>
        <v>33</v>
      </c>
      <c r="J85" s="13">
        <f t="shared" si="18"/>
        <v>-1.4059999999999988</v>
      </c>
      <c r="K85" s="13">
        <f>VLOOKUP(A:A,[1]TDSheet!$A:$L,12,0)</f>
        <v>0</v>
      </c>
      <c r="L85" s="13">
        <f>VLOOKUP(A:A,[1]TDSheet!$A:$S,19,0)</f>
        <v>0</v>
      </c>
      <c r="M85" s="13"/>
      <c r="N85" s="13"/>
      <c r="O85" s="16"/>
      <c r="P85" s="16">
        <v>30</v>
      </c>
      <c r="Q85" s="16"/>
      <c r="R85" s="13">
        <f t="shared" si="19"/>
        <v>6.3188000000000004</v>
      </c>
      <c r="S85" s="16"/>
      <c r="T85" s="17">
        <f t="shared" si="20"/>
        <v>7.5754890169019422</v>
      </c>
      <c r="U85" s="13">
        <f t="shared" si="21"/>
        <v>2.8277521048300307</v>
      </c>
      <c r="V85" s="13"/>
      <c r="W85" s="13"/>
      <c r="X85" s="13">
        <f>VLOOKUP(A:A,[1]TDSheet!$A:$X,24,0)</f>
        <v>8.5958000000000006</v>
      </c>
      <c r="Y85" s="13">
        <f>VLOOKUP(A:A,[1]TDSheet!$A:$Y,25,0)</f>
        <v>5.6883999999999997</v>
      </c>
      <c r="Z85" s="13">
        <f>VLOOKUP(A:A,[3]TDSheet!$A:$D,4,0)</f>
        <v>10.561</v>
      </c>
      <c r="AA85" s="13" t="str">
        <f>VLOOKUP(A:A,[1]TDSheet!$A:$AA,27,0)</f>
        <v>к</v>
      </c>
      <c r="AB85" s="13" t="e">
        <f>VLOOKUP(A:A,[1]TDSheet!$A:$AB,28,0)</f>
        <v>#N/A</v>
      </c>
      <c r="AC85" s="13">
        <f t="shared" si="22"/>
        <v>0</v>
      </c>
      <c r="AD85" s="13">
        <f t="shared" si="23"/>
        <v>30</v>
      </c>
      <c r="AE85" s="13">
        <f t="shared" si="24"/>
        <v>0</v>
      </c>
      <c r="AF85" s="13">
        <f t="shared" si="25"/>
        <v>0</v>
      </c>
      <c r="AG85" s="13"/>
      <c r="AH85" s="13"/>
    </row>
    <row r="86" spans="1:34" s="1" customFormat="1" ht="11.1" customHeight="1" outlineLevel="1" x14ac:dyDescent="0.2">
      <c r="A86" s="7" t="s">
        <v>81</v>
      </c>
      <c r="B86" s="7" t="s">
        <v>8</v>
      </c>
      <c r="C86" s="8">
        <v>8</v>
      </c>
      <c r="D86" s="8">
        <v>46</v>
      </c>
      <c r="E86" s="8">
        <v>27</v>
      </c>
      <c r="F86" s="8">
        <v>31</v>
      </c>
      <c r="G86" s="1">
        <f>VLOOKUP(A:A,[1]TDSheet!$A:$G,7,0)</f>
        <v>0.33</v>
      </c>
      <c r="H86" s="1" t="e">
        <f>VLOOKUP(A:A,[1]TDSheet!$A:$H,8,0)</f>
        <v>#N/A</v>
      </c>
      <c r="I86" s="13">
        <f>VLOOKUP(A:A,[2]TDSheet!$A:$F,6,0)</f>
        <v>28</v>
      </c>
      <c r="J86" s="13">
        <f t="shared" si="18"/>
        <v>-1</v>
      </c>
      <c r="K86" s="13">
        <f>VLOOKUP(A:A,[1]TDSheet!$A:$L,12,0)</f>
        <v>0</v>
      </c>
      <c r="L86" s="13">
        <f>VLOOKUP(A:A,[1]TDSheet!$A:$S,19,0)</f>
        <v>0</v>
      </c>
      <c r="M86" s="13"/>
      <c r="N86" s="13"/>
      <c r="O86" s="16"/>
      <c r="P86" s="16"/>
      <c r="Q86" s="16">
        <v>27</v>
      </c>
      <c r="R86" s="13">
        <f t="shared" si="19"/>
        <v>5.4</v>
      </c>
      <c r="S86" s="16"/>
      <c r="T86" s="17">
        <f t="shared" si="20"/>
        <v>10.74074074074074</v>
      </c>
      <c r="U86" s="13">
        <f t="shared" si="21"/>
        <v>5.7407407407407405</v>
      </c>
      <c r="V86" s="13"/>
      <c r="W86" s="13"/>
      <c r="X86" s="13">
        <f>VLOOKUP(A:A,[1]TDSheet!$A:$X,24,0)</f>
        <v>4.5999999999999996</v>
      </c>
      <c r="Y86" s="13">
        <f>VLOOKUP(A:A,[1]TDSheet!$A:$Y,25,0)</f>
        <v>5</v>
      </c>
      <c r="Z86" s="13">
        <f>VLOOKUP(A:A,[3]TDSheet!$A:$D,4,0)</f>
        <v>3</v>
      </c>
      <c r="AA86" s="13" t="str">
        <f>VLOOKUP(A:A,[1]TDSheet!$A:$AA,27,0)</f>
        <v>костик</v>
      </c>
      <c r="AB86" s="13" t="e">
        <f>VLOOKUP(A:A,[1]TDSheet!$A:$AB,28,0)</f>
        <v>#N/A</v>
      </c>
      <c r="AC86" s="13">
        <f t="shared" si="22"/>
        <v>0</v>
      </c>
      <c r="AD86" s="13">
        <f t="shared" si="23"/>
        <v>0</v>
      </c>
      <c r="AE86" s="13">
        <f t="shared" si="24"/>
        <v>8.91</v>
      </c>
      <c r="AF86" s="13">
        <f t="shared" si="25"/>
        <v>0</v>
      </c>
      <c r="AG86" s="13"/>
      <c r="AH86" s="13"/>
    </row>
    <row r="87" spans="1:34" s="1" customFormat="1" ht="11.1" customHeight="1" outlineLevel="1" x14ac:dyDescent="0.2">
      <c r="A87" s="7" t="s">
        <v>98</v>
      </c>
      <c r="B87" s="7" t="s">
        <v>9</v>
      </c>
      <c r="C87" s="8">
        <v>18.821999999999999</v>
      </c>
      <c r="D87" s="8"/>
      <c r="E87" s="8">
        <v>0</v>
      </c>
      <c r="F87" s="8">
        <v>18.821999999999999</v>
      </c>
      <c r="G87" s="14">
        <f>VLOOKUP(A:A,[1]TDSheet!$A:$G,7,0)</f>
        <v>1</v>
      </c>
      <c r="H87" s="1" t="e">
        <f>VLOOKUP(A:A,[1]TDSheet!$A:$H,8,0)</f>
        <v>#N/A</v>
      </c>
      <c r="I87" s="13">
        <v>0</v>
      </c>
      <c r="J87" s="13">
        <f t="shared" si="18"/>
        <v>0</v>
      </c>
      <c r="K87" s="13">
        <f>VLOOKUP(A:A,[1]TDSheet!$A:$L,12,0)</f>
        <v>100</v>
      </c>
      <c r="L87" s="13">
        <f>VLOOKUP(A:A,[1]TDSheet!$A:$S,19,0)</f>
        <v>0</v>
      </c>
      <c r="M87" s="13"/>
      <c r="N87" s="13"/>
      <c r="O87" s="16"/>
      <c r="P87" s="16"/>
      <c r="Q87" s="16"/>
      <c r="R87" s="13">
        <f t="shared" si="19"/>
        <v>0</v>
      </c>
      <c r="S87" s="16"/>
      <c r="T87" s="17" t="e">
        <f t="shared" si="20"/>
        <v>#DIV/0!</v>
      </c>
      <c r="U87" s="13" t="e">
        <f t="shared" si="21"/>
        <v>#DIV/0!</v>
      </c>
      <c r="V87" s="13"/>
      <c r="W87" s="13"/>
      <c r="X87" s="13">
        <f>VLOOKUP(A:A,[1]TDSheet!$A:$X,24,0)</f>
        <v>0</v>
      </c>
      <c r="Y87" s="13">
        <f>VLOOKUP(A:A,[1]TDSheet!$A:$Y,25,0)</f>
        <v>0</v>
      </c>
      <c r="Z87" s="13">
        <v>0</v>
      </c>
      <c r="AA87" s="13" t="str">
        <f>VLOOKUP(A:A,[1]TDSheet!$A:$AA,27,0)</f>
        <v>к100</v>
      </c>
      <c r="AB87" s="13" t="e">
        <f>VLOOKUP(A:A,[1]TDSheet!$A:$AB,28,0)</f>
        <v>#N/A</v>
      </c>
      <c r="AC87" s="13">
        <f t="shared" si="22"/>
        <v>0</v>
      </c>
      <c r="AD87" s="13">
        <f t="shared" si="23"/>
        <v>0</v>
      </c>
      <c r="AE87" s="13">
        <f t="shared" si="24"/>
        <v>0</v>
      </c>
      <c r="AF87" s="13">
        <f t="shared" si="25"/>
        <v>0</v>
      </c>
      <c r="AG87" s="13"/>
      <c r="AH87" s="13"/>
    </row>
    <row r="88" spans="1:34" s="1" customFormat="1" ht="11.1" customHeight="1" outlineLevel="1" x14ac:dyDescent="0.2">
      <c r="A88" s="7" t="s">
        <v>82</v>
      </c>
      <c r="B88" s="7" t="s">
        <v>8</v>
      </c>
      <c r="C88" s="8">
        <v>1157</v>
      </c>
      <c r="D88" s="8">
        <v>1826</v>
      </c>
      <c r="E88" s="8">
        <v>1369</v>
      </c>
      <c r="F88" s="8">
        <v>1786</v>
      </c>
      <c r="G88" s="1">
        <f>VLOOKUP(A:A,[1]TDSheet!$A:$G,7,0)</f>
        <v>0.28000000000000003</v>
      </c>
      <c r="H88" s="1" t="e">
        <f>VLOOKUP(A:A,[1]TDSheet!$A:$H,8,0)</f>
        <v>#N/A</v>
      </c>
      <c r="I88" s="13">
        <f>VLOOKUP(A:A,[2]TDSheet!$A:$F,6,0)</f>
        <v>1397</v>
      </c>
      <c r="J88" s="13">
        <f t="shared" si="18"/>
        <v>-28</v>
      </c>
      <c r="K88" s="13">
        <f>VLOOKUP(A:A,[1]TDSheet!$A:$L,12,0)</f>
        <v>0</v>
      </c>
      <c r="L88" s="13">
        <f>VLOOKUP(A:A,[1]TDSheet!$A:$S,19,0)</f>
        <v>0</v>
      </c>
      <c r="M88" s="13"/>
      <c r="N88" s="13"/>
      <c r="O88" s="16"/>
      <c r="P88" s="16">
        <v>600</v>
      </c>
      <c r="Q88" s="16"/>
      <c r="R88" s="13">
        <f t="shared" si="19"/>
        <v>273.8</v>
      </c>
      <c r="S88" s="16">
        <v>400</v>
      </c>
      <c r="T88" s="17">
        <f t="shared" si="20"/>
        <v>10.175310445580715</v>
      </c>
      <c r="U88" s="13">
        <f t="shared" si="21"/>
        <v>6.5230094959824685</v>
      </c>
      <c r="V88" s="13"/>
      <c r="W88" s="13"/>
      <c r="X88" s="13">
        <f>VLOOKUP(A:A,[1]TDSheet!$A:$X,24,0)</f>
        <v>280.39999999999998</v>
      </c>
      <c r="Y88" s="13">
        <f>VLOOKUP(A:A,[1]TDSheet!$A:$Y,25,0)</f>
        <v>290.39999999999998</v>
      </c>
      <c r="Z88" s="13">
        <f>VLOOKUP(A:A,[3]TDSheet!$A:$D,4,0)</f>
        <v>281</v>
      </c>
      <c r="AA88" s="13" t="e">
        <f>VLOOKUP(A:A,[1]TDSheet!$A:$AA,27,0)</f>
        <v>#N/A</v>
      </c>
      <c r="AB88" s="13" t="e">
        <f>VLOOKUP(A:A,[1]TDSheet!$A:$AB,28,0)</f>
        <v>#N/A</v>
      </c>
      <c r="AC88" s="13">
        <f t="shared" si="22"/>
        <v>0</v>
      </c>
      <c r="AD88" s="13">
        <f t="shared" si="23"/>
        <v>168.00000000000003</v>
      </c>
      <c r="AE88" s="13">
        <f t="shared" si="24"/>
        <v>0</v>
      </c>
      <c r="AF88" s="13">
        <f t="shared" si="25"/>
        <v>112.00000000000001</v>
      </c>
      <c r="AG88" s="13"/>
      <c r="AH88" s="13"/>
    </row>
    <row r="89" spans="1:34" s="1" customFormat="1" ht="11.1" customHeight="1" outlineLevel="1" x14ac:dyDescent="0.2">
      <c r="A89" s="7" t="s">
        <v>83</v>
      </c>
      <c r="B89" s="7" t="s">
        <v>8</v>
      </c>
      <c r="C89" s="8">
        <v>538</v>
      </c>
      <c r="D89" s="8">
        <v>1636</v>
      </c>
      <c r="E89" s="8">
        <v>790</v>
      </c>
      <c r="F89" s="8">
        <v>1309</v>
      </c>
      <c r="G89" s="1">
        <f>VLOOKUP(A:A,[1]TDSheet!$A:$G,7,0)</f>
        <v>0.28000000000000003</v>
      </c>
      <c r="H89" s="1" t="e">
        <f>VLOOKUP(A:A,[1]TDSheet!$A:$H,8,0)</f>
        <v>#N/A</v>
      </c>
      <c r="I89" s="13">
        <f>VLOOKUP(A:A,[2]TDSheet!$A:$F,6,0)</f>
        <v>803</v>
      </c>
      <c r="J89" s="13">
        <f t="shared" si="18"/>
        <v>-13</v>
      </c>
      <c r="K89" s="13">
        <f>VLOOKUP(A:A,[1]TDSheet!$A:$L,12,0)</f>
        <v>0</v>
      </c>
      <c r="L89" s="13">
        <f>VLOOKUP(A:A,[1]TDSheet!$A:$S,19,0)</f>
        <v>0</v>
      </c>
      <c r="M89" s="13"/>
      <c r="N89" s="13"/>
      <c r="O89" s="16"/>
      <c r="P89" s="16">
        <v>200</v>
      </c>
      <c r="Q89" s="16"/>
      <c r="R89" s="13">
        <f t="shared" si="19"/>
        <v>158</v>
      </c>
      <c r="S89" s="16">
        <v>120</v>
      </c>
      <c r="T89" s="17">
        <f t="shared" si="20"/>
        <v>10.310126582278482</v>
      </c>
      <c r="U89" s="13">
        <f t="shared" si="21"/>
        <v>8.2848101265822791</v>
      </c>
      <c r="V89" s="13"/>
      <c r="W89" s="13"/>
      <c r="X89" s="13">
        <f>VLOOKUP(A:A,[1]TDSheet!$A:$X,24,0)</f>
        <v>150.6</v>
      </c>
      <c r="Y89" s="13">
        <f>VLOOKUP(A:A,[1]TDSheet!$A:$Y,25,0)</f>
        <v>195.4</v>
      </c>
      <c r="Z89" s="13">
        <f>VLOOKUP(A:A,[3]TDSheet!$A:$D,4,0)</f>
        <v>157</v>
      </c>
      <c r="AA89" s="13" t="e">
        <f>VLOOKUP(A:A,[1]TDSheet!$A:$AA,27,0)</f>
        <v>#N/A</v>
      </c>
      <c r="AB89" s="13" t="e">
        <f>VLOOKUP(A:A,[1]TDSheet!$A:$AB,28,0)</f>
        <v>#N/A</v>
      </c>
      <c r="AC89" s="13">
        <f t="shared" si="22"/>
        <v>0</v>
      </c>
      <c r="AD89" s="13">
        <f t="shared" si="23"/>
        <v>56.000000000000007</v>
      </c>
      <c r="AE89" s="13">
        <f t="shared" si="24"/>
        <v>0</v>
      </c>
      <c r="AF89" s="13">
        <f t="shared" si="25"/>
        <v>33.6</v>
      </c>
      <c r="AG89" s="13"/>
      <c r="AH89" s="13"/>
    </row>
    <row r="90" spans="1:34" s="1" customFormat="1" ht="11.1" customHeight="1" outlineLevel="1" x14ac:dyDescent="0.2">
      <c r="A90" s="7" t="s">
        <v>84</v>
      </c>
      <c r="B90" s="7" t="s">
        <v>8</v>
      </c>
      <c r="C90" s="8">
        <v>3396</v>
      </c>
      <c r="D90" s="8">
        <v>2286</v>
      </c>
      <c r="E90" s="8">
        <v>2674</v>
      </c>
      <c r="F90" s="8">
        <v>3374</v>
      </c>
      <c r="G90" s="1">
        <f>VLOOKUP(A:A,[1]TDSheet!$A:$G,7,0)</f>
        <v>0.35</v>
      </c>
      <c r="H90" s="1" t="e">
        <f>VLOOKUP(A:A,[1]TDSheet!$A:$H,8,0)</f>
        <v>#N/A</v>
      </c>
      <c r="I90" s="13">
        <f>VLOOKUP(A:A,[2]TDSheet!$A:$F,6,0)</f>
        <v>2740</v>
      </c>
      <c r="J90" s="13">
        <f t="shared" si="18"/>
        <v>-66</v>
      </c>
      <c r="K90" s="13">
        <f>VLOOKUP(A:A,[1]TDSheet!$A:$L,12,0)</f>
        <v>0</v>
      </c>
      <c r="L90" s="13">
        <f>VLOOKUP(A:A,[1]TDSheet!$A:$S,19,0)</f>
        <v>0</v>
      </c>
      <c r="M90" s="13"/>
      <c r="N90" s="13"/>
      <c r="O90" s="16"/>
      <c r="P90" s="16">
        <v>1200</v>
      </c>
      <c r="Q90" s="16"/>
      <c r="R90" s="13">
        <f t="shared" si="19"/>
        <v>534.79999999999995</v>
      </c>
      <c r="S90" s="16">
        <v>800</v>
      </c>
      <c r="T90" s="17">
        <f t="shared" si="20"/>
        <v>10.04861630516081</v>
      </c>
      <c r="U90" s="13">
        <f t="shared" si="21"/>
        <v>6.3089005235602098</v>
      </c>
      <c r="V90" s="13"/>
      <c r="W90" s="13"/>
      <c r="X90" s="13">
        <f>VLOOKUP(A:A,[1]TDSheet!$A:$X,24,0)</f>
        <v>572.79999999999995</v>
      </c>
      <c r="Y90" s="13">
        <f>VLOOKUP(A:A,[1]TDSheet!$A:$Y,25,0)</f>
        <v>545.4</v>
      </c>
      <c r="Z90" s="13">
        <f>VLOOKUP(A:A,[3]TDSheet!$A:$D,4,0)</f>
        <v>586</v>
      </c>
      <c r="AA90" s="13" t="e">
        <f>VLOOKUP(A:A,[1]TDSheet!$A:$AA,27,0)</f>
        <v>#N/A</v>
      </c>
      <c r="AB90" s="13" t="e">
        <f>VLOOKUP(A:A,[1]TDSheet!$A:$AB,28,0)</f>
        <v>#N/A</v>
      </c>
      <c r="AC90" s="13">
        <f t="shared" si="22"/>
        <v>0</v>
      </c>
      <c r="AD90" s="13">
        <f t="shared" si="23"/>
        <v>420</v>
      </c>
      <c r="AE90" s="13">
        <f t="shared" si="24"/>
        <v>0</v>
      </c>
      <c r="AF90" s="13">
        <f t="shared" si="25"/>
        <v>280</v>
      </c>
      <c r="AG90" s="13"/>
      <c r="AH90" s="13"/>
    </row>
    <row r="91" spans="1:34" s="1" customFormat="1" ht="11.1" customHeight="1" outlineLevel="1" x14ac:dyDescent="0.2">
      <c r="A91" s="7" t="s">
        <v>85</v>
      </c>
      <c r="B91" s="7" t="s">
        <v>8</v>
      </c>
      <c r="C91" s="8">
        <v>3768</v>
      </c>
      <c r="D91" s="8">
        <v>2079</v>
      </c>
      <c r="E91" s="8">
        <v>2593</v>
      </c>
      <c r="F91" s="8">
        <v>3527</v>
      </c>
      <c r="G91" s="1">
        <f>VLOOKUP(A:A,[1]TDSheet!$A:$G,7,0)</f>
        <v>0.28000000000000003</v>
      </c>
      <c r="H91" s="1" t="e">
        <f>VLOOKUP(A:A,[1]TDSheet!$A:$H,8,0)</f>
        <v>#N/A</v>
      </c>
      <c r="I91" s="13">
        <f>VLOOKUP(A:A,[2]TDSheet!$A:$F,6,0)</f>
        <v>2648</v>
      </c>
      <c r="J91" s="13">
        <f t="shared" si="18"/>
        <v>-55</v>
      </c>
      <c r="K91" s="13">
        <f>VLOOKUP(A:A,[1]TDSheet!$A:$L,12,0)</f>
        <v>0</v>
      </c>
      <c r="L91" s="13">
        <f>VLOOKUP(A:A,[1]TDSheet!$A:$S,19,0)</f>
        <v>0</v>
      </c>
      <c r="M91" s="13"/>
      <c r="N91" s="13"/>
      <c r="O91" s="16"/>
      <c r="P91" s="16">
        <v>1000</v>
      </c>
      <c r="Q91" s="16"/>
      <c r="R91" s="13">
        <f t="shared" si="19"/>
        <v>518.6</v>
      </c>
      <c r="S91" s="16">
        <v>800</v>
      </c>
      <c r="T91" s="17">
        <f t="shared" si="20"/>
        <v>10.271885846509834</v>
      </c>
      <c r="U91" s="13">
        <f t="shared" si="21"/>
        <v>6.8010026995757809</v>
      </c>
      <c r="V91" s="13"/>
      <c r="W91" s="13"/>
      <c r="X91" s="13">
        <f>VLOOKUP(A:A,[1]TDSheet!$A:$X,24,0)</f>
        <v>641.20000000000005</v>
      </c>
      <c r="Y91" s="13">
        <f>VLOOKUP(A:A,[1]TDSheet!$A:$Y,25,0)</f>
        <v>562.4</v>
      </c>
      <c r="Z91" s="13">
        <f>VLOOKUP(A:A,[3]TDSheet!$A:$D,4,0)</f>
        <v>550</v>
      </c>
      <c r="AA91" s="13" t="str">
        <f>VLOOKUP(A:A,[1]TDSheet!$A:$AA,27,0)</f>
        <v>???</v>
      </c>
      <c r="AB91" s="13" t="e">
        <f>VLOOKUP(A:A,[1]TDSheet!$A:$AB,28,0)</f>
        <v>#N/A</v>
      </c>
      <c r="AC91" s="13">
        <f t="shared" si="22"/>
        <v>0</v>
      </c>
      <c r="AD91" s="13">
        <f t="shared" si="23"/>
        <v>280</v>
      </c>
      <c r="AE91" s="13">
        <f t="shared" si="24"/>
        <v>0</v>
      </c>
      <c r="AF91" s="13">
        <f t="shared" si="25"/>
        <v>224.00000000000003</v>
      </c>
      <c r="AG91" s="13"/>
      <c r="AH91" s="13"/>
    </row>
    <row r="92" spans="1:34" s="1" customFormat="1" ht="11.1" customHeight="1" outlineLevel="1" x14ac:dyDescent="0.2">
      <c r="A92" s="7" t="s">
        <v>86</v>
      </c>
      <c r="B92" s="7" t="s">
        <v>8</v>
      </c>
      <c r="C92" s="8">
        <v>3057</v>
      </c>
      <c r="D92" s="8">
        <v>7582</v>
      </c>
      <c r="E92" s="8">
        <v>4680</v>
      </c>
      <c r="F92" s="8">
        <v>6520</v>
      </c>
      <c r="G92" s="1">
        <f>VLOOKUP(A:A,[1]TDSheet!$A:$G,7,0)</f>
        <v>0.35</v>
      </c>
      <c r="H92" s="1" t="e">
        <f>VLOOKUP(A:A,[1]TDSheet!$A:$H,8,0)</f>
        <v>#N/A</v>
      </c>
      <c r="I92" s="13">
        <f>VLOOKUP(A:A,[2]TDSheet!$A:$F,6,0)</f>
        <v>4800</v>
      </c>
      <c r="J92" s="13">
        <f t="shared" si="18"/>
        <v>-120</v>
      </c>
      <c r="K92" s="13">
        <f>VLOOKUP(A:A,[1]TDSheet!$A:$L,12,0)</f>
        <v>800</v>
      </c>
      <c r="L92" s="13">
        <f>VLOOKUP(A:A,[1]TDSheet!$A:$S,19,0)</f>
        <v>0</v>
      </c>
      <c r="M92" s="13"/>
      <c r="N92" s="13"/>
      <c r="O92" s="16"/>
      <c r="P92" s="16">
        <v>600</v>
      </c>
      <c r="Q92" s="16">
        <v>800</v>
      </c>
      <c r="R92" s="13">
        <f t="shared" si="19"/>
        <v>936</v>
      </c>
      <c r="S92" s="16">
        <v>1000</v>
      </c>
      <c r="T92" s="17">
        <f t="shared" si="20"/>
        <v>10.384615384615385</v>
      </c>
      <c r="U92" s="13">
        <f t="shared" si="21"/>
        <v>6.9658119658119659</v>
      </c>
      <c r="V92" s="13"/>
      <c r="W92" s="13"/>
      <c r="X92" s="13">
        <f>VLOOKUP(A:A,[1]TDSheet!$A:$X,24,0)</f>
        <v>812.2</v>
      </c>
      <c r="Y92" s="13">
        <f>VLOOKUP(A:A,[1]TDSheet!$A:$Y,25,0)</f>
        <v>1004.2</v>
      </c>
      <c r="Z92" s="13">
        <f>VLOOKUP(A:A,[3]TDSheet!$A:$D,4,0)</f>
        <v>1127</v>
      </c>
      <c r="AA92" s="13" t="str">
        <f>VLOOKUP(A:A,[1]TDSheet!$A:$AA,27,0)</f>
        <v>акция</v>
      </c>
      <c r="AB92" s="13" t="e">
        <f>VLOOKUP(A:A,[1]TDSheet!$A:$AB,28,0)</f>
        <v>#N/A</v>
      </c>
      <c r="AC92" s="13">
        <f t="shared" si="22"/>
        <v>0</v>
      </c>
      <c r="AD92" s="13">
        <f t="shared" si="23"/>
        <v>210</v>
      </c>
      <c r="AE92" s="13">
        <f t="shared" si="24"/>
        <v>280</v>
      </c>
      <c r="AF92" s="13">
        <f t="shared" si="25"/>
        <v>350</v>
      </c>
      <c r="AG92" s="13"/>
      <c r="AH92" s="13"/>
    </row>
    <row r="93" spans="1:34" s="1" customFormat="1" ht="11.1" customHeight="1" outlineLevel="1" x14ac:dyDescent="0.2">
      <c r="A93" s="7" t="s">
        <v>87</v>
      </c>
      <c r="B93" s="7" t="s">
        <v>8</v>
      </c>
      <c r="C93" s="8">
        <v>591</v>
      </c>
      <c r="D93" s="8">
        <v>1306</v>
      </c>
      <c r="E93" s="8">
        <v>725</v>
      </c>
      <c r="F93" s="8">
        <v>1292</v>
      </c>
      <c r="G93" s="1">
        <f>VLOOKUP(A:A,[1]TDSheet!$A:$G,7,0)</f>
        <v>0.28000000000000003</v>
      </c>
      <c r="H93" s="1" t="e">
        <f>VLOOKUP(A:A,[1]TDSheet!$A:$H,8,0)</f>
        <v>#N/A</v>
      </c>
      <c r="I93" s="13">
        <f>VLOOKUP(A:A,[2]TDSheet!$A:$F,6,0)</f>
        <v>746</v>
      </c>
      <c r="J93" s="13">
        <f t="shared" si="18"/>
        <v>-21</v>
      </c>
      <c r="K93" s="13">
        <f>VLOOKUP(A:A,[1]TDSheet!$A:$L,12,0)</f>
        <v>0</v>
      </c>
      <c r="L93" s="13">
        <f>VLOOKUP(A:A,[1]TDSheet!$A:$S,19,0)</f>
        <v>0</v>
      </c>
      <c r="M93" s="13"/>
      <c r="N93" s="13"/>
      <c r="O93" s="16"/>
      <c r="P93" s="16"/>
      <c r="Q93" s="16"/>
      <c r="R93" s="13">
        <f t="shared" si="19"/>
        <v>145</v>
      </c>
      <c r="S93" s="16"/>
      <c r="T93" s="17">
        <f t="shared" si="20"/>
        <v>8.9103448275862061</v>
      </c>
      <c r="U93" s="13">
        <f t="shared" si="21"/>
        <v>8.9103448275862061</v>
      </c>
      <c r="V93" s="13"/>
      <c r="W93" s="13"/>
      <c r="X93" s="13">
        <f>VLOOKUP(A:A,[1]TDSheet!$A:$X,24,0)</f>
        <v>160.6</v>
      </c>
      <c r="Y93" s="13">
        <f>VLOOKUP(A:A,[1]TDSheet!$A:$Y,25,0)</f>
        <v>187.2</v>
      </c>
      <c r="Z93" s="13">
        <f>VLOOKUP(A:A,[3]TDSheet!$A:$D,4,0)</f>
        <v>127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22"/>
        <v>0</v>
      </c>
      <c r="AD93" s="13">
        <f t="shared" si="23"/>
        <v>0</v>
      </c>
      <c r="AE93" s="13">
        <f t="shared" si="24"/>
        <v>0</v>
      </c>
      <c r="AF93" s="13">
        <f t="shared" si="25"/>
        <v>0</v>
      </c>
      <c r="AG93" s="13"/>
      <c r="AH93" s="13"/>
    </row>
    <row r="94" spans="1:34" s="1" customFormat="1" ht="11.1" customHeight="1" outlineLevel="1" x14ac:dyDescent="0.2">
      <c r="A94" s="7" t="s">
        <v>88</v>
      </c>
      <c r="B94" s="7" t="s">
        <v>8</v>
      </c>
      <c r="C94" s="8">
        <v>4682</v>
      </c>
      <c r="D94" s="8">
        <v>6803</v>
      </c>
      <c r="E94" s="8">
        <v>5570</v>
      </c>
      <c r="F94" s="8">
        <v>6694</v>
      </c>
      <c r="G94" s="1">
        <f>VLOOKUP(A:A,[1]TDSheet!$A:$G,7,0)</f>
        <v>0.35</v>
      </c>
      <c r="H94" s="1" t="e">
        <f>VLOOKUP(A:A,[1]TDSheet!$A:$H,8,0)</f>
        <v>#N/A</v>
      </c>
      <c r="I94" s="13">
        <f>VLOOKUP(A:A,[2]TDSheet!$A:$F,6,0)</f>
        <v>5716</v>
      </c>
      <c r="J94" s="13">
        <f t="shared" si="18"/>
        <v>-146</v>
      </c>
      <c r="K94" s="13">
        <f>VLOOKUP(A:A,[1]TDSheet!$A:$L,12,0)</f>
        <v>1200</v>
      </c>
      <c r="L94" s="13">
        <f>VLOOKUP(A:A,[1]TDSheet!$A:$S,19,0)</f>
        <v>0</v>
      </c>
      <c r="M94" s="13"/>
      <c r="N94" s="13"/>
      <c r="O94" s="16"/>
      <c r="P94" s="16">
        <v>2200</v>
      </c>
      <c r="Q94" s="16"/>
      <c r="R94" s="13">
        <f t="shared" si="19"/>
        <v>1114</v>
      </c>
      <c r="S94" s="16">
        <v>1200</v>
      </c>
      <c r="T94" s="17">
        <f t="shared" si="20"/>
        <v>10.138240574506284</v>
      </c>
      <c r="U94" s="13">
        <f t="shared" si="21"/>
        <v>6.0089766606822259</v>
      </c>
      <c r="V94" s="13"/>
      <c r="W94" s="13"/>
      <c r="X94" s="13">
        <f>VLOOKUP(A:A,[1]TDSheet!$A:$X,24,0)</f>
        <v>1127.8</v>
      </c>
      <c r="Y94" s="13">
        <f>VLOOKUP(A:A,[1]TDSheet!$A:$Y,25,0)</f>
        <v>1104</v>
      </c>
      <c r="Z94" s="13">
        <f>VLOOKUP(A:A,[3]TDSheet!$A:$D,4,0)</f>
        <v>1150</v>
      </c>
      <c r="AA94" s="13" t="str">
        <f>VLOOKUP(A:A,[1]TDSheet!$A:$AA,27,0)</f>
        <v>акция</v>
      </c>
      <c r="AB94" s="13" t="e">
        <f>VLOOKUP(A:A,[1]TDSheet!$A:$AB,28,0)</f>
        <v>#N/A</v>
      </c>
      <c r="AC94" s="13">
        <f t="shared" si="22"/>
        <v>0</v>
      </c>
      <c r="AD94" s="13">
        <f t="shared" si="23"/>
        <v>770</v>
      </c>
      <c r="AE94" s="13">
        <f t="shared" si="24"/>
        <v>0</v>
      </c>
      <c r="AF94" s="13">
        <f t="shared" si="25"/>
        <v>420</v>
      </c>
      <c r="AG94" s="13"/>
      <c r="AH94" s="13"/>
    </row>
    <row r="95" spans="1:34" s="1" customFormat="1" ht="11.1" customHeight="1" outlineLevel="1" x14ac:dyDescent="0.2">
      <c r="A95" s="7" t="s">
        <v>99</v>
      </c>
      <c r="B95" s="7" t="s">
        <v>8</v>
      </c>
      <c r="C95" s="8"/>
      <c r="D95" s="8">
        <v>200</v>
      </c>
      <c r="E95" s="8">
        <v>0</v>
      </c>
      <c r="F95" s="19">
        <v>200</v>
      </c>
      <c r="G95" s="14">
        <v>0</v>
      </c>
      <c r="H95" s="1" t="e">
        <f>VLOOKUP(A:A,[1]TDSheet!$A:$H,8,0)</f>
        <v>#N/A</v>
      </c>
      <c r="I95" s="13">
        <v>0</v>
      </c>
      <c r="J95" s="13">
        <f t="shared" si="18"/>
        <v>0</v>
      </c>
      <c r="K95" s="13">
        <v>0</v>
      </c>
      <c r="L95" s="13">
        <v>0</v>
      </c>
      <c r="M95" s="13"/>
      <c r="N95" s="13"/>
      <c r="O95" s="16"/>
      <c r="P95" s="16"/>
      <c r="Q95" s="16"/>
      <c r="R95" s="13">
        <f t="shared" si="19"/>
        <v>0</v>
      </c>
      <c r="S95" s="16"/>
      <c r="T95" s="17" t="e">
        <f t="shared" si="20"/>
        <v>#DIV/0!</v>
      </c>
      <c r="U95" s="13" t="e">
        <f t="shared" si="21"/>
        <v>#DIV/0!</v>
      </c>
      <c r="V95" s="13"/>
      <c r="W95" s="13"/>
      <c r="X95" s="13">
        <v>0</v>
      </c>
      <c r="Y95" s="13">
        <v>0</v>
      </c>
      <c r="Z95" s="13">
        <v>0</v>
      </c>
      <c r="AA95" s="13" t="e">
        <f>VLOOKUP(A:A,[1]TDSheet!$A:$AA,27,0)</f>
        <v>#N/A</v>
      </c>
      <c r="AB95" s="13" t="e">
        <f>VLOOKUP(A:A,[1]TDSheet!$A:$AB,28,0)</f>
        <v>#N/A</v>
      </c>
      <c r="AC95" s="13">
        <f t="shared" si="22"/>
        <v>0</v>
      </c>
      <c r="AD95" s="13">
        <f t="shared" si="23"/>
        <v>0</v>
      </c>
      <c r="AE95" s="13">
        <f t="shared" si="24"/>
        <v>0</v>
      </c>
      <c r="AF95" s="13">
        <f t="shared" si="25"/>
        <v>0</v>
      </c>
      <c r="AG95" s="13"/>
      <c r="AH95" s="13"/>
    </row>
    <row r="96" spans="1:34" s="1" customFormat="1" ht="11.1" customHeight="1" outlineLevel="1" x14ac:dyDescent="0.2">
      <c r="A96" s="7" t="s">
        <v>100</v>
      </c>
      <c r="B96" s="7" t="s">
        <v>8</v>
      </c>
      <c r="C96" s="8">
        <v>-23</v>
      </c>
      <c r="D96" s="8">
        <v>158</v>
      </c>
      <c r="E96" s="19">
        <v>200</v>
      </c>
      <c r="F96" s="19">
        <v>10</v>
      </c>
      <c r="G96" s="1">
        <f>VLOOKUP(A:A,[1]TDSheet!$A:$G,7,0)</f>
        <v>0</v>
      </c>
      <c r="H96" s="1" t="e">
        <f>VLOOKUP(A:A,[1]TDSheet!$A:$H,8,0)</f>
        <v>#N/A</v>
      </c>
      <c r="I96" s="13">
        <f>VLOOKUP(A:A,[2]TDSheet!$A:$F,6,0)</f>
        <v>283</v>
      </c>
      <c r="J96" s="13">
        <f t="shared" si="18"/>
        <v>-83</v>
      </c>
      <c r="K96" s="13">
        <f>VLOOKUP(A:A,[1]TDSheet!$A:$L,12,0)</f>
        <v>0</v>
      </c>
      <c r="L96" s="13">
        <f>VLOOKUP(A:A,[1]TDSheet!$A:$S,19,0)</f>
        <v>0</v>
      </c>
      <c r="M96" s="13"/>
      <c r="N96" s="13"/>
      <c r="O96" s="16"/>
      <c r="P96" s="16"/>
      <c r="Q96" s="16"/>
      <c r="R96" s="13">
        <f t="shared" si="19"/>
        <v>40</v>
      </c>
      <c r="S96" s="16"/>
      <c r="T96" s="17">
        <f t="shared" si="20"/>
        <v>0.25</v>
      </c>
      <c r="U96" s="13">
        <f t="shared" si="21"/>
        <v>0.25</v>
      </c>
      <c r="V96" s="13"/>
      <c r="W96" s="13"/>
      <c r="X96" s="13">
        <f>VLOOKUP(A:A,[1]TDSheet!$A:$X,24,0)</f>
        <v>0</v>
      </c>
      <c r="Y96" s="13">
        <f>VLOOKUP(A:A,[1]TDSheet!$A:$Y,25,0)</f>
        <v>8.6</v>
      </c>
      <c r="Z96" s="13">
        <f>VLOOKUP(A:A,[3]TDSheet!$A:$D,4,0)</f>
        <v>52</v>
      </c>
      <c r="AA96" s="13" t="e">
        <f>VLOOKUP(A:A,[1]TDSheet!$A:$AA,27,0)</f>
        <v>#N/A</v>
      </c>
      <c r="AB96" s="13" t="e">
        <f>VLOOKUP(A:A,[1]TDSheet!$A:$AB,28,0)</f>
        <v>#N/A</v>
      </c>
      <c r="AC96" s="13">
        <f t="shared" si="22"/>
        <v>0</v>
      </c>
      <c r="AD96" s="13">
        <f t="shared" si="23"/>
        <v>0</v>
      </c>
      <c r="AE96" s="13">
        <f t="shared" si="24"/>
        <v>0</v>
      </c>
      <c r="AF96" s="13">
        <f t="shared" si="25"/>
        <v>0</v>
      </c>
      <c r="AG96" s="13"/>
      <c r="AH96" s="13"/>
    </row>
    <row r="97" spans="1:34" s="1" customFormat="1" ht="11.1" customHeight="1" outlineLevel="1" x14ac:dyDescent="0.2">
      <c r="A97" s="7" t="s">
        <v>101</v>
      </c>
      <c r="B97" s="7" t="s">
        <v>9</v>
      </c>
      <c r="C97" s="8">
        <v>37.448</v>
      </c>
      <c r="D97" s="8">
        <v>101.048</v>
      </c>
      <c r="E97" s="19">
        <v>50.844999999999999</v>
      </c>
      <c r="F97" s="19">
        <v>90.881</v>
      </c>
      <c r="G97" s="1">
        <f>VLOOKUP(A:A,[1]TDSheet!$A:$G,7,0)</f>
        <v>0</v>
      </c>
      <c r="H97" s="1" t="e">
        <f>VLOOKUP(A:A,[1]TDSheet!$A:$H,8,0)</f>
        <v>#N/A</v>
      </c>
      <c r="I97" s="13">
        <f>VLOOKUP(A:A,[2]TDSheet!$A:$F,6,0)</f>
        <v>49</v>
      </c>
      <c r="J97" s="13">
        <f t="shared" si="18"/>
        <v>1.8449999999999989</v>
      </c>
      <c r="K97" s="13">
        <f>VLOOKUP(A:A,[1]TDSheet!$A:$L,12,0)</f>
        <v>0</v>
      </c>
      <c r="L97" s="13">
        <f>VLOOKUP(A:A,[1]TDSheet!$A:$S,19,0)</f>
        <v>0</v>
      </c>
      <c r="M97" s="13"/>
      <c r="N97" s="13"/>
      <c r="O97" s="16"/>
      <c r="P97" s="16"/>
      <c r="Q97" s="16"/>
      <c r="R97" s="13">
        <f t="shared" si="19"/>
        <v>10.169</v>
      </c>
      <c r="S97" s="16"/>
      <c r="T97" s="17">
        <f t="shared" si="20"/>
        <v>8.937063624741862</v>
      </c>
      <c r="U97" s="13">
        <f t="shared" si="21"/>
        <v>8.937063624741862</v>
      </c>
      <c r="V97" s="13"/>
      <c r="W97" s="13"/>
      <c r="X97" s="13">
        <f>VLOOKUP(A:A,[1]TDSheet!$A:$X,24,0)</f>
        <v>0</v>
      </c>
      <c r="Y97" s="13">
        <f>VLOOKUP(A:A,[1]TDSheet!$A:$Y,25,0)</f>
        <v>1.6948000000000001</v>
      </c>
      <c r="Z97" s="13">
        <f>VLOOKUP(A:A,[3]TDSheet!$A:$D,4,0)</f>
        <v>9.6110000000000007</v>
      </c>
      <c r="AA97" s="13" t="e">
        <f>VLOOKUP(A:A,[1]TDSheet!$A:$AA,27,0)</f>
        <v>#N/A</v>
      </c>
      <c r="AB97" s="13" t="e">
        <f>VLOOKUP(A:A,[1]TDSheet!$A:$AB,28,0)</f>
        <v>#N/A</v>
      </c>
      <c r="AC97" s="13">
        <f t="shared" si="22"/>
        <v>0</v>
      </c>
      <c r="AD97" s="13">
        <f t="shared" si="23"/>
        <v>0</v>
      </c>
      <c r="AE97" s="13">
        <f t="shared" si="24"/>
        <v>0</v>
      </c>
      <c r="AF97" s="13">
        <f t="shared" si="25"/>
        <v>0</v>
      </c>
      <c r="AG97" s="13"/>
      <c r="AH97" s="13"/>
    </row>
    <row r="98" spans="1:34" s="1" customFormat="1" ht="11.1" customHeight="1" outlineLevel="1" x14ac:dyDescent="0.2">
      <c r="A98" s="7" t="s">
        <v>102</v>
      </c>
      <c r="B98" s="7" t="s">
        <v>8</v>
      </c>
      <c r="C98" s="8">
        <v>161</v>
      </c>
      <c r="D98" s="8">
        <v>304</v>
      </c>
      <c r="E98" s="19">
        <v>282</v>
      </c>
      <c r="F98" s="19">
        <v>263</v>
      </c>
      <c r="G98" s="1">
        <f>VLOOKUP(A:A,[1]TDSheet!$A:$G,7,0)</f>
        <v>0</v>
      </c>
      <c r="H98" s="1" t="e">
        <f>VLOOKUP(A:A,[1]TDSheet!$A:$H,8,0)</f>
        <v>#N/A</v>
      </c>
      <c r="I98" s="13">
        <f>VLOOKUP(A:A,[2]TDSheet!$A:$F,6,0)</f>
        <v>286</v>
      </c>
      <c r="J98" s="13">
        <f t="shared" si="18"/>
        <v>-4</v>
      </c>
      <c r="K98" s="13">
        <f>VLOOKUP(A:A,[1]TDSheet!$A:$L,12,0)</f>
        <v>0</v>
      </c>
      <c r="L98" s="13">
        <f>VLOOKUP(A:A,[1]TDSheet!$A:$S,19,0)</f>
        <v>0</v>
      </c>
      <c r="M98" s="13"/>
      <c r="N98" s="13"/>
      <c r="O98" s="16"/>
      <c r="P98" s="16"/>
      <c r="Q98" s="16"/>
      <c r="R98" s="13">
        <f t="shared" si="19"/>
        <v>56.4</v>
      </c>
      <c r="S98" s="16"/>
      <c r="T98" s="17">
        <f t="shared" si="20"/>
        <v>4.6631205673758869</v>
      </c>
      <c r="U98" s="13">
        <f t="shared" si="21"/>
        <v>4.6631205673758869</v>
      </c>
      <c r="V98" s="13"/>
      <c r="W98" s="13"/>
      <c r="X98" s="13">
        <f>VLOOKUP(A:A,[1]TDSheet!$A:$X,24,0)</f>
        <v>0</v>
      </c>
      <c r="Y98" s="13">
        <f>VLOOKUP(A:A,[1]TDSheet!$A:$Y,25,0)</f>
        <v>27.2</v>
      </c>
      <c r="Z98" s="13">
        <f>VLOOKUP(A:A,[3]TDSheet!$A:$D,4,0)</f>
        <v>64</v>
      </c>
      <c r="AA98" s="13" t="e">
        <f>VLOOKUP(A:A,[1]TDSheet!$A:$AA,27,0)</f>
        <v>#N/A</v>
      </c>
      <c r="AB98" s="13" t="e">
        <f>VLOOKUP(A:A,[1]TDSheet!$A:$AB,28,0)</f>
        <v>#N/A</v>
      </c>
      <c r="AC98" s="13">
        <f t="shared" si="22"/>
        <v>0</v>
      </c>
      <c r="AD98" s="13">
        <f t="shared" si="23"/>
        <v>0</v>
      </c>
      <c r="AE98" s="13">
        <f t="shared" si="24"/>
        <v>0</v>
      </c>
      <c r="AF98" s="13">
        <f t="shared" si="25"/>
        <v>0</v>
      </c>
      <c r="AG98" s="13"/>
      <c r="AH98" s="13"/>
    </row>
    <row r="99" spans="1:34" s="1" customFormat="1" ht="11.1" customHeight="1" outlineLevel="1" x14ac:dyDescent="0.2">
      <c r="A99" s="7" t="s">
        <v>103</v>
      </c>
      <c r="B99" s="7" t="s">
        <v>9</v>
      </c>
      <c r="C99" s="8">
        <v>29.044</v>
      </c>
      <c r="D99" s="8">
        <v>105.315</v>
      </c>
      <c r="E99" s="19">
        <v>97.16</v>
      </c>
      <c r="F99" s="19">
        <v>41.429000000000002</v>
      </c>
      <c r="G99" s="1">
        <f>VLOOKUP(A:A,[1]TDSheet!$A:$G,7,0)</f>
        <v>0</v>
      </c>
      <c r="H99" s="1" t="e">
        <f>VLOOKUP(A:A,[1]TDSheet!$A:$H,8,0)</f>
        <v>#N/A</v>
      </c>
      <c r="I99" s="13">
        <f>VLOOKUP(A:A,[2]TDSheet!$A:$F,6,0)</f>
        <v>98</v>
      </c>
      <c r="J99" s="13">
        <f t="shared" si="18"/>
        <v>-0.84000000000000341</v>
      </c>
      <c r="K99" s="13">
        <f>VLOOKUP(A:A,[1]TDSheet!$A:$L,12,0)</f>
        <v>0</v>
      </c>
      <c r="L99" s="13">
        <f>VLOOKUP(A:A,[1]TDSheet!$A:$S,19,0)</f>
        <v>0</v>
      </c>
      <c r="M99" s="13"/>
      <c r="N99" s="13"/>
      <c r="O99" s="16"/>
      <c r="P99" s="16"/>
      <c r="Q99" s="16"/>
      <c r="R99" s="13">
        <f t="shared" si="19"/>
        <v>19.431999999999999</v>
      </c>
      <c r="S99" s="16"/>
      <c r="T99" s="17">
        <f t="shared" si="20"/>
        <v>2.1319987649238374</v>
      </c>
      <c r="U99" s="13">
        <f t="shared" si="21"/>
        <v>2.1319987649238374</v>
      </c>
      <c r="V99" s="13"/>
      <c r="W99" s="13"/>
      <c r="X99" s="13">
        <f>VLOOKUP(A:A,[1]TDSheet!$A:$X,24,0)</f>
        <v>0</v>
      </c>
      <c r="Y99" s="13">
        <f>VLOOKUP(A:A,[1]TDSheet!$A:$Y,25,0)</f>
        <v>6.3162000000000003</v>
      </c>
      <c r="Z99" s="13">
        <f>VLOOKUP(A:A,[3]TDSheet!$A:$D,4,0)</f>
        <v>26.184000000000001</v>
      </c>
      <c r="AA99" s="13" t="e">
        <f>VLOOKUP(A:A,[1]TDSheet!$A:$AA,27,0)</f>
        <v>#N/A</v>
      </c>
      <c r="AB99" s="13" t="e">
        <f>VLOOKUP(A:A,[1]TDSheet!$A:$AB,28,0)</f>
        <v>#N/A</v>
      </c>
      <c r="AC99" s="13">
        <f t="shared" si="22"/>
        <v>0</v>
      </c>
      <c r="AD99" s="13">
        <f t="shared" si="23"/>
        <v>0</v>
      </c>
      <c r="AE99" s="13">
        <f t="shared" si="24"/>
        <v>0</v>
      </c>
      <c r="AF99" s="13">
        <f t="shared" si="25"/>
        <v>0</v>
      </c>
      <c r="AG99" s="13"/>
      <c r="AH9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2023-10-13T13:53:07Z</dcterms:modified>
</cp:coreProperties>
</file>