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D2168AB-773E-4E82-98A6-26F945F3A4B6}" xr6:coauthVersionLast="47" xr6:coauthVersionMax="47" xr10:uidLastSave="{00000000-0000-0000-0000-000000000000}"/>
  <bookViews>
    <workbookView xWindow="0" yWindow="0" windowWidth="23235" windowHeight="1548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" i="1" l="1"/>
  <c r="U11" i="1"/>
  <c r="AF13" i="1"/>
  <c r="AF14" i="1"/>
  <c r="AF15" i="1"/>
  <c r="AF16" i="1"/>
  <c r="U19" i="1"/>
  <c r="AF21" i="1"/>
  <c r="AF22" i="1"/>
  <c r="AF23" i="1"/>
  <c r="AF24" i="1"/>
  <c r="AF29" i="1"/>
  <c r="AF30" i="1"/>
  <c r="AF31" i="1"/>
  <c r="AF32" i="1"/>
  <c r="AF37" i="1"/>
  <c r="AF38" i="1"/>
  <c r="U39" i="1"/>
  <c r="AF40" i="1"/>
  <c r="AF45" i="1"/>
  <c r="AF46" i="1"/>
  <c r="AF47" i="1"/>
  <c r="AF48" i="1"/>
  <c r="U51" i="1"/>
  <c r="AF53" i="1"/>
  <c r="AF54" i="1"/>
  <c r="U55" i="1"/>
  <c r="AF56" i="1"/>
  <c r="AF61" i="1"/>
  <c r="AF62" i="1"/>
  <c r="AF63" i="1"/>
  <c r="AF64" i="1"/>
  <c r="AF69" i="1"/>
  <c r="AF70" i="1"/>
  <c r="AF71" i="1"/>
  <c r="AF72" i="1"/>
  <c r="AF77" i="1"/>
  <c r="AF78" i="1"/>
  <c r="AF79" i="1"/>
  <c r="AF80" i="1"/>
  <c r="U83" i="1"/>
  <c r="AF85" i="1"/>
  <c r="AF86" i="1"/>
  <c r="U87" i="1"/>
  <c r="AF88" i="1"/>
  <c r="AF93" i="1"/>
  <c r="AF94" i="1"/>
  <c r="AF95" i="1"/>
  <c r="AF96" i="1"/>
  <c r="AF101" i="1"/>
  <c r="AF102" i="1"/>
  <c r="AF103" i="1"/>
  <c r="AF104" i="1"/>
  <c r="AE13" i="1"/>
  <c r="AE15" i="1"/>
  <c r="AE29" i="1"/>
  <c r="AE31" i="1"/>
  <c r="U37" i="1"/>
  <c r="AE45" i="1"/>
  <c r="AE53" i="1"/>
  <c r="AE61" i="1"/>
  <c r="U63" i="1"/>
  <c r="U71" i="1"/>
  <c r="AE77" i="1"/>
  <c r="AE93" i="1"/>
  <c r="AE95" i="1"/>
  <c r="U101" i="1"/>
  <c r="AE104" i="1"/>
  <c r="AE7" i="1"/>
  <c r="U27" i="1"/>
  <c r="U35" i="1"/>
  <c r="U43" i="1"/>
  <c r="U95" i="1"/>
  <c r="U10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9" i="1"/>
  <c r="AF10" i="1"/>
  <c r="AF11" i="1"/>
  <c r="AF12" i="1"/>
  <c r="AF17" i="1"/>
  <c r="AF18" i="1"/>
  <c r="AF19" i="1"/>
  <c r="AF20" i="1"/>
  <c r="AF25" i="1"/>
  <c r="AF26" i="1"/>
  <c r="AF27" i="1"/>
  <c r="AF28" i="1"/>
  <c r="AF33" i="1"/>
  <c r="AF34" i="1"/>
  <c r="AF35" i="1"/>
  <c r="AF36" i="1"/>
  <c r="AF41" i="1"/>
  <c r="AF42" i="1"/>
  <c r="AF43" i="1"/>
  <c r="AF44" i="1"/>
  <c r="AF49" i="1"/>
  <c r="AF50" i="1"/>
  <c r="AF51" i="1"/>
  <c r="AF52" i="1"/>
  <c r="AF57" i="1"/>
  <c r="AF58" i="1"/>
  <c r="AF59" i="1"/>
  <c r="AF60" i="1"/>
  <c r="AF65" i="1"/>
  <c r="AF66" i="1"/>
  <c r="AF67" i="1"/>
  <c r="AF68" i="1"/>
  <c r="AF73" i="1"/>
  <c r="AF74" i="1"/>
  <c r="AF75" i="1"/>
  <c r="AF76" i="1"/>
  <c r="AF81" i="1"/>
  <c r="AF82" i="1"/>
  <c r="AF83" i="1"/>
  <c r="AF84" i="1"/>
  <c r="AF89" i="1"/>
  <c r="AF90" i="1"/>
  <c r="AF91" i="1"/>
  <c r="AF92" i="1"/>
  <c r="AF97" i="1"/>
  <c r="AF98" i="1"/>
  <c r="AF99" i="1"/>
  <c r="AF100" i="1"/>
  <c r="AF105" i="1"/>
  <c r="AE9" i="1"/>
  <c r="AE11" i="1"/>
  <c r="AE17" i="1"/>
  <c r="AE19" i="1"/>
  <c r="AE21" i="1"/>
  <c r="AE23" i="1"/>
  <c r="AE25" i="1"/>
  <c r="AE27" i="1"/>
  <c r="AE33" i="1"/>
  <c r="AE35" i="1"/>
  <c r="AE37" i="1"/>
  <c r="AE39" i="1"/>
  <c r="AE41" i="1"/>
  <c r="AE43" i="1"/>
  <c r="AE49" i="1"/>
  <c r="AE51" i="1"/>
  <c r="AE55" i="1"/>
  <c r="AE57" i="1"/>
  <c r="AE59" i="1"/>
  <c r="AE65" i="1"/>
  <c r="AE67" i="1"/>
  <c r="AE69" i="1"/>
  <c r="AE71" i="1"/>
  <c r="AE73" i="1"/>
  <c r="AE75" i="1"/>
  <c r="AE81" i="1"/>
  <c r="AE83" i="1"/>
  <c r="AE85" i="1"/>
  <c r="AE87" i="1"/>
  <c r="AE89" i="1"/>
  <c r="AE91" i="1"/>
  <c r="AE97" i="1"/>
  <c r="AE99" i="1"/>
  <c r="AE101" i="1"/>
  <c r="AE103" i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10" i="1"/>
  <c r="AB11" i="1"/>
  <c r="AB12" i="1"/>
  <c r="AB13" i="1"/>
  <c r="AB14" i="1"/>
  <c r="AB15" i="1"/>
  <c r="AB16" i="1"/>
  <c r="AB17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7" i="1"/>
  <c r="U9" i="1"/>
  <c r="U17" i="1"/>
  <c r="U25" i="1"/>
  <c r="U29" i="1"/>
  <c r="U33" i="1"/>
  <c r="U41" i="1"/>
  <c r="U49" i="1"/>
  <c r="U57" i="1"/>
  <c r="U59" i="1"/>
  <c r="U65" i="1"/>
  <c r="U69" i="1"/>
  <c r="U73" i="1"/>
  <c r="U75" i="1"/>
  <c r="U81" i="1"/>
  <c r="U89" i="1"/>
  <c r="U91" i="1"/>
  <c r="U93" i="1"/>
  <c r="U10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V88" i="1" s="1"/>
  <c r="S89" i="1"/>
  <c r="S90" i="1"/>
  <c r="S91" i="1"/>
  <c r="S92" i="1"/>
  <c r="S93" i="1"/>
  <c r="S94" i="1"/>
  <c r="S95" i="1"/>
  <c r="S96" i="1"/>
  <c r="S97" i="1"/>
  <c r="V97" i="1" s="1"/>
  <c r="S98" i="1"/>
  <c r="S99" i="1"/>
  <c r="S100" i="1"/>
  <c r="S101" i="1"/>
  <c r="S102" i="1"/>
  <c r="S103" i="1"/>
  <c r="S104" i="1"/>
  <c r="S105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3" i="1"/>
  <c r="N104" i="1"/>
  <c r="N10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W6" i="1"/>
  <c r="O6" i="1"/>
  <c r="P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AG6" i="1" l="1"/>
  <c r="U23" i="1"/>
  <c r="U31" i="1"/>
  <c r="AF87" i="1"/>
  <c r="AF55" i="1"/>
  <c r="AF39" i="1"/>
  <c r="U47" i="1"/>
  <c r="U85" i="1"/>
  <c r="U79" i="1"/>
  <c r="R6" i="1"/>
  <c r="U21" i="1"/>
  <c r="U7" i="1"/>
  <c r="AF7" i="1"/>
  <c r="U61" i="1"/>
  <c r="U45" i="1"/>
  <c r="U13" i="1"/>
  <c r="U15" i="1"/>
  <c r="AE79" i="1"/>
  <c r="AE63" i="1"/>
  <c r="AE47" i="1"/>
  <c r="U53" i="1"/>
  <c r="U77" i="1"/>
  <c r="U99" i="1"/>
  <c r="U104" i="1"/>
  <c r="U67" i="1"/>
  <c r="U97" i="1"/>
  <c r="AB6" i="1"/>
  <c r="AA6" i="1"/>
  <c r="Z6" i="1"/>
  <c r="Y6" i="1"/>
  <c r="S6" i="1"/>
  <c r="N6" i="1"/>
  <c r="M6" i="1"/>
  <c r="L6" i="1"/>
  <c r="K6" i="1"/>
  <c r="J6" i="1"/>
  <c r="I6" i="1"/>
  <c r="AF6" i="1" l="1"/>
  <c r="AE102" i="1"/>
  <c r="U102" i="1"/>
  <c r="AE100" i="1" l="1"/>
  <c r="U100" i="1"/>
  <c r="AE98" i="1" l="1"/>
  <c r="U98" i="1"/>
  <c r="AE96" i="1" l="1"/>
  <c r="U96" i="1"/>
  <c r="U94" i="1" l="1"/>
  <c r="AE94" i="1"/>
  <c r="AE92" i="1" l="1"/>
  <c r="U92" i="1"/>
  <c r="AE90" i="1" l="1"/>
  <c r="U90" i="1"/>
  <c r="AE88" i="1" l="1"/>
  <c r="U88" i="1"/>
  <c r="U86" i="1" l="1"/>
  <c r="AE86" i="1"/>
  <c r="AE84" i="1" l="1"/>
  <c r="U84" i="1"/>
  <c r="AE82" i="1" l="1"/>
  <c r="U82" i="1"/>
  <c r="AE80" i="1" l="1"/>
  <c r="U80" i="1"/>
  <c r="U78" i="1" l="1"/>
  <c r="AE78" i="1"/>
  <c r="AE76" i="1" l="1"/>
  <c r="U76" i="1"/>
  <c r="AE74" i="1" l="1"/>
  <c r="U74" i="1"/>
  <c r="AE72" i="1" l="1"/>
  <c r="U72" i="1"/>
  <c r="U70" i="1" l="1"/>
  <c r="AE70" i="1"/>
  <c r="AE68" i="1" l="1"/>
  <c r="U68" i="1"/>
  <c r="AE66" i="1" l="1"/>
  <c r="U66" i="1"/>
  <c r="AE64" i="1" l="1"/>
  <c r="U64" i="1"/>
  <c r="U62" i="1" l="1"/>
  <c r="AE62" i="1"/>
  <c r="U60" i="1" l="1"/>
  <c r="AE60" i="1"/>
  <c r="AE58" i="1" l="1"/>
  <c r="U58" i="1"/>
  <c r="AE56" i="1" l="1"/>
  <c r="U56" i="1"/>
  <c r="U54" i="1" l="1"/>
  <c r="AE54" i="1"/>
  <c r="U52" i="1" l="1"/>
  <c r="AE52" i="1"/>
  <c r="AE50" i="1" l="1"/>
  <c r="U50" i="1"/>
  <c r="AE48" i="1" l="1"/>
  <c r="U48" i="1"/>
  <c r="U46" i="1" l="1"/>
  <c r="AE46" i="1"/>
  <c r="AE44" i="1" l="1"/>
  <c r="U44" i="1"/>
  <c r="AE42" i="1" l="1"/>
  <c r="U42" i="1"/>
  <c r="AE40" i="1" l="1"/>
  <c r="U40" i="1"/>
  <c r="U38" i="1" l="1"/>
  <c r="AE38" i="1"/>
  <c r="U36" i="1" l="1"/>
  <c r="AE36" i="1"/>
  <c r="AE34" i="1" l="1"/>
  <c r="U34" i="1"/>
  <c r="AE32" i="1" l="1"/>
  <c r="U32" i="1"/>
  <c r="U30" i="1" l="1"/>
  <c r="AE30" i="1"/>
  <c r="U28" i="1" l="1"/>
  <c r="AE28" i="1"/>
  <c r="AE26" i="1" l="1"/>
  <c r="U26" i="1"/>
  <c r="AE24" i="1" l="1"/>
  <c r="U24" i="1"/>
  <c r="U22" i="1" l="1"/>
  <c r="AE22" i="1"/>
  <c r="U20" i="1" l="1"/>
  <c r="AE20" i="1"/>
  <c r="AE18" i="1" l="1"/>
  <c r="U18" i="1"/>
  <c r="AE16" i="1" l="1"/>
  <c r="U16" i="1"/>
  <c r="U14" i="1" l="1"/>
  <c r="AE14" i="1"/>
  <c r="U12" i="1" l="1"/>
  <c r="AE12" i="1"/>
  <c r="AE10" i="1" l="1"/>
  <c r="U10" i="1"/>
  <c r="AE8" i="1" l="1"/>
  <c r="AE6" i="1" s="1"/>
  <c r="U8" i="1"/>
  <c r="Q6" i="1"/>
</calcChain>
</file>

<file path=xl/sharedStrings.xml><?xml version="1.0" encoding="utf-8"?>
<sst xmlns="http://schemas.openxmlformats.org/spreadsheetml/2006/main" count="252" uniqueCount="136">
  <si>
    <t>Период: 10.01.2025 - 17.01.2025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</si>
  <si>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</si>
  <si>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</si>
  <si>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</si>
  <si>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</si>
  <si>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</si>
  <si>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</si>
  <si>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</si>
  <si>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</si>
  <si>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</si>
  <si>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</si>
  <si>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</si>
  <si>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</si>
  <si>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</si>
  <si>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</si>
  <si>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</si>
  <si>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</si>
  <si>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</si>
  <si>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</si>
  <si>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</si>
  <si>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</si>
  <si>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</si>
  <si>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</si>
  <si>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</si>
  <si>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</si>
  <si>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</si>
  <si>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</si>
  <si>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</si>
  <si>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</si>
  <si>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</si>
  <si>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</si>
  <si>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</si>
  <si>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</si>
  <si>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</si>
  <si>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</si>
  <si>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</si>
  <si>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</si>
  <si>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</si>
  <si>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</si>
  <si>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</si>
  <si>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</si>
  <si>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</si>
  <si>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</si>
  <si>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</si>
  <si>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</si>
  <si>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</si>
  <si>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</si>
  <si>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</si>
  <si>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</si>
  <si>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</si>
  <si>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</si>
  <si>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</si>
  <si>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</si>
  <si>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</si>
  <si>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</si>
  <si>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</si>
  <si>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</si>
  <si>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</si>
  <si>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</si>
  <si>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</si>
  <si>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</si>
  <si>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</si>
  <si>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</si>
  <si>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</si>
  <si>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</si>
  <si>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</si>
  <si>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</si>
  <si>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</si>
  <si>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</si>
  <si>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</si>
  <si>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</si>
  <si>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</si>
  <si>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</si>
  <si>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</si>
  <si>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</si>
  <si>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</si>
  <si>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</si>
  <si>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</si>
  <si>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</si>
  <si>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</si>
  <si>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</si>
  <si>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</si>
  <si>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</si>
  <si>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</si>
  <si>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</si>
  <si>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</si>
  <si>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</si>
  <si>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</si>
  <si>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</si>
  <si>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</si>
  <si>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</si>
  <si>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</si>
  <si>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</si>
  <si>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</si>
  <si>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</si>
  <si>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</si>
  <si>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</si>
  <si>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</si>
  <si>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</si>
  <si>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</si>
  <si>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</si>
  <si>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</si>
  <si>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</si>
  <si>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</si>
  <si>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</si>
  <si>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</si>
  <si>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</si>
  <si>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</si>
  <si>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</si>
  <si>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</si>
  <si>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</si>
  <si>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</si>
  <si>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</si>
  <si>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</si>
  <si>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</si>
  <si>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</si>
  <si>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</si>
  <si>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</si>
  <si>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</si>
  <si>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</si>
  <si>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</si>
  <si>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</si>
  <si>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17,01,</t>
  </si>
  <si>
    <t>18-1,</t>
  </si>
  <si>
    <t>18-2,</t>
  </si>
  <si>
    <t>21,01,</t>
  </si>
  <si>
    <t>22,01,</t>
  </si>
  <si>
    <t>23,01,</t>
  </si>
  <si>
    <t>24,01,</t>
  </si>
  <si>
    <t>8,6т</t>
  </si>
  <si>
    <t>2,3т</t>
  </si>
  <si>
    <t>3тба</t>
  </si>
  <si>
    <t>20,12,</t>
  </si>
  <si>
    <t>28,12,</t>
  </si>
  <si>
    <t>10,01,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</si>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</sst>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08.01.2025 - 15.01.2025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15,01,</v>
          </cell>
          <cell r="L5" t="str">
            <v>17,01,</v>
          </cell>
          <cell r="M5" t="str">
            <v>18-1,</v>
          </cell>
          <cell r="N5" t="str">
            <v>18-2,</v>
          </cell>
          <cell r="O5" t="str">
            <v>21-1,</v>
          </cell>
          <cell r="T5" t="str">
            <v>21-2,</v>
          </cell>
          <cell r="Y5" t="str">
            <v>20,12,</v>
          </cell>
          <cell r="Z5" t="str">
            <v>28,12,</v>
          </cell>
          <cell r="AA5" t="str">
            <v>10,01,</v>
          </cell>
          <cell r="AB5" t="str">
            <v>15,01,</v>
          </cell>
        </row>
        <row r="6">
          <cell r="E6">
            <v>89173.083000000013</v>
          </cell>
          <cell r="F6">
            <v>78413.305999999997</v>
          </cell>
          <cell r="I6">
            <v>91826.75400000003</v>
          </cell>
          <cell r="J6">
            <v>-2653.6709999999994</v>
          </cell>
          <cell r="K6">
            <v>22150</v>
          </cell>
          <cell r="L6">
            <v>5970</v>
          </cell>
          <cell r="M6">
            <v>1000</v>
          </cell>
          <cell r="N6">
            <v>25120</v>
          </cell>
          <cell r="O6">
            <v>2300</v>
          </cell>
          <cell r="P6">
            <v>0</v>
          </cell>
          <cell r="Q6">
            <v>0</v>
          </cell>
          <cell r="R6">
            <v>0</v>
          </cell>
          <cell r="S6">
            <v>17834.616600000001</v>
          </cell>
          <cell r="T6">
            <v>18785</v>
          </cell>
          <cell r="W6">
            <v>0</v>
          </cell>
          <cell r="X6">
            <v>0</v>
          </cell>
          <cell r="Y6">
            <v>18871.001800000005</v>
          </cell>
          <cell r="Z6">
            <v>29377.143400000008</v>
          </cell>
          <cell r="AA6">
            <v>14262.856800000005</v>
          </cell>
          <cell r="AB6">
            <v>21534.975000000002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80.887</v>
          </cell>
          <cell r="D7">
            <v>1.718</v>
          </cell>
          <cell r="E7">
            <v>6.984</v>
          </cell>
          <cell r="F7">
            <v>74.516000000000005</v>
          </cell>
          <cell r="G7">
            <v>1</v>
          </cell>
          <cell r="H7">
            <v>120</v>
          </cell>
          <cell r="I7">
            <v>7.5</v>
          </cell>
          <cell r="J7">
            <v>-0.51600000000000001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1.3968</v>
          </cell>
          <cell r="U7">
            <v>53.347651775486831</v>
          </cell>
          <cell r="V7">
            <v>53.347651775486831</v>
          </cell>
          <cell r="Y7">
            <v>3.6002000000000001</v>
          </cell>
          <cell r="Z7">
            <v>6.5182000000000002</v>
          </cell>
          <cell r="AA7">
            <v>1.0813999999999999</v>
          </cell>
          <cell r="AB7">
            <v>3.004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337</v>
          </cell>
          <cell r="D8">
            <v>337</v>
          </cell>
          <cell r="E8">
            <v>638</v>
          </cell>
          <cell r="F8">
            <v>-4</v>
          </cell>
          <cell r="G8">
            <v>0.4</v>
          </cell>
          <cell r="H8">
            <v>60</v>
          </cell>
          <cell r="I8">
            <v>674</v>
          </cell>
          <cell r="J8">
            <v>-36</v>
          </cell>
          <cell r="K8">
            <v>280</v>
          </cell>
          <cell r="L8">
            <v>0</v>
          </cell>
          <cell r="M8">
            <v>0</v>
          </cell>
          <cell r="N8">
            <v>80</v>
          </cell>
          <cell r="S8">
            <v>127.6</v>
          </cell>
          <cell r="T8">
            <v>600</v>
          </cell>
          <cell r="U8">
            <v>7.492163009404389</v>
          </cell>
          <cell r="V8">
            <v>-3.1347962382445145E-2</v>
          </cell>
          <cell r="Y8">
            <v>76</v>
          </cell>
          <cell r="Z8">
            <v>146</v>
          </cell>
          <cell r="AA8">
            <v>74</v>
          </cell>
          <cell r="AB8">
            <v>245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61.862000000000002</v>
          </cell>
          <cell r="D9">
            <v>9.0389999999999997</v>
          </cell>
          <cell r="E9">
            <v>4.95</v>
          </cell>
          <cell r="F9">
            <v>43.125</v>
          </cell>
          <cell r="G9">
            <v>1</v>
          </cell>
          <cell r="H9">
            <v>120</v>
          </cell>
          <cell r="I9">
            <v>6</v>
          </cell>
          <cell r="J9">
            <v>-1.0499999999999998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0.99</v>
          </cell>
          <cell r="U9">
            <v>43.560606060606062</v>
          </cell>
          <cell r="V9">
            <v>43.560606060606062</v>
          </cell>
          <cell r="Y9">
            <v>3.6825999999999999</v>
          </cell>
          <cell r="Z9">
            <v>7.341800000000001</v>
          </cell>
          <cell r="AA9">
            <v>1.3098000000000001</v>
          </cell>
          <cell r="AB9">
            <v>2.21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450</v>
          </cell>
          <cell r="D10">
            <v>3</v>
          </cell>
          <cell r="E10">
            <v>101</v>
          </cell>
          <cell r="F10">
            <v>344</v>
          </cell>
          <cell r="G10">
            <v>0.25</v>
          </cell>
          <cell r="H10">
            <v>120</v>
          </cell>
          <cell r="I10">
            <v>103</v>
          </cell>
          <cell r="J10">
            <v>-2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20.2</v>
          </cell>
          <cell r="U10">
            <v>17.029702970297031</v>
          </cell>
          <cell r="V10">
            <v>17.029702970297031</v>
          </cell>
          <cell r="Y10">
            <v>28.2</v>
          </cell>
          <cell r="Z10">
            <v>54.2</v>
          </cell>
          <cell r="AA10">
            <v>16</v>
          </cell>
          <cell r="AB10">
            <v>32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1526.402</v>
          </cell>
          <cell r="D11">
            <v>2922.893</v>
          </cell>
          <cell r="E11">
            <v>1590.068</v>
          </cell>
          <cell r="F11">
            <v>2811.97</v>
          </cell>
          <cell r="G11">
            <v>1</v>
          </cell>
          <cell r="H11">
            <v>60</v>
          </cell>
          <cell r="I11">
            <v>1581.15</v>
          </cell>
          <cell r="J11">
            <v>8.9179999999998927</v>
          </cell>
          <cell r="K11">
            <v>700</v>
          </cell>
          <cell r="L11">
            <v>0</v>
          </cell>
          <cell r="M11">
            <v>0</v>
          </cell>
          <cell r="N11">
            <v>800</v>
          </cell>
          <cell r="S11">
            <v>318.0136</v>
          </cell>
          <cell r="U11">
            <v>13.55907420311584</v>
          </cell>
          <cell r="V11">
            <v>8.8422947949395869</v>
          </cell>
          <cell r="Y11">
            <v>347.45819999999998</v>
          </cell>
          <cell r="Z11">
            <v>686.68000000000006</v>
          </cell>
          <cell r="AA11">
            <v>325.51300000000003</v>
          </cell>
          <cell r="AB11">
            <v>332.84300000000002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687.34900000000005</v>
          </cell>
          <cell r="D12">
            <v>62.843000000000004</v>
          </cell>
          <cell r="E12">
            <v>68.646000000000001</v>
          </cell>
          <cell r="F12">
            <v>628.84100000000001</v>
          </cell>
          <cell r="G12">
            <v>1</v>
          </cell>
          <cell r="H12">
            <v>120</v>
          </cell>
          <cell r="I12">
            <v>66.099999999999994</v>
          </cell>
          <cell r="J12">
            <v>2.5460000000000065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13.729200000000001</v>
          </cell>
          <cell r="U12">
            <v>45.80317862657693</v>
          </cell>
          <cell r="V12">
            <v>45.80317862657693</v>
          </cell>
          <cell r="Y12">
            <v>33.154199999999996</v>
          </cell>
          <cell r="Z12">
            <v>22.038999999999998</v>
          </cell>
          <cell r="AA12">
            <v>17.3154</v>
          </cell>
          <cell r="AB12">
            <v>11.577999999999999</v>
          </cell>
          <cell r="AC12">
            <v>0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85.146000000000001</v>
          </cell>
          <cell r="D13">
            <v>152.833</v>
          </cell>
          <cell r="E13">
            <v>101.086</v>
          </cell>
          <cell r="F13">
            <v>135.559</v>
          </cell>
          <cell r="G13">
            <v>1</v>
          </cell>
          <cell r="H13">
            <v>60</v>
          </cell>
          <cell r="I13">
            <v>100.8</v>
          </cell>
          <cell r="J13">
            <v>0.28600000000000136</v>
          </cell>
          <cell r="K13">
            <v>50</v>
          </cell>
          <cell r="L13">
            <v>0</v>
          </cell>
          <cell r="M13">
            <v>0</v>
          </cell>
          <cell r="N13">
            <v>20</v>
          </cell>
          <cell r="S13">
            <v>20.217199999999998</v>
          </cell>
          <cell r="U13">
            <v>10.167530617494016</v>
          </cell>
          <cell r="V13">
            <v>6.7051322636171182</v>
          </cell>
          <cell r="Y13">
            <v>24.289200000000001</v>
          </cell>
          <cell r="Z13">
            <v>23.2226</v>
          </cell>
          <cell r="AA13">
            <v>21.9148</v>
          </cell>
          <cell r="AB13">
            <v>24.331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98</v>
          </cell>
          <cell r="D14">
            <v>162</v>
          </cell>
          <cell r="E14">
            <v>88</v>
          </cell>
          <cell r="F14">
            <v>172</v>
          </cell>
          <cell r="G14">
            <v>0.3</v>
          </cell>
          <cell r="H14">
            <v>45</v>
          </cell>
          <cell r="I14">
            <v>88</v>
          </cell>
          <cell r="J14">
            <v>0</v>
          </cell>
          <cell r="K14">
            <v>40</v>
          </cell>
          <cell r="L14">
            <v>0</v>
          </cell>
          <cell r="M14">
            <v>0</v>
          </cell>
          <cell r="N14">
            <v>0</v>
          </cell>
          <cell r="S14">
            <v>17.600000000000001</v>
          </cell>
          <cell r="U14">
            <v>12.045454545454545</v>
          </cell>
          <cell r="V14">
            <v>9.7727272727272716</v>
          </cell>
          <cell r="Y14">
            <v>15.4</v>
          </cell>
          <cell r="Z14">
            <v>28.2</v>
          </cell>
          <cell r="AA14">
            <v>27.2</v>
          </cell>
          <cell r="AB14">
            <v>22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102</v>
          </cell>
          <cell r="D15">
            <v>60</v>
          </cell>
          <cell r="E15">
            <v>74</v>
          </cell>
          <cell r="F15">
            <v>88</v>
          </cell>
          <cell r="G15">
            <v>7.0000000000000007E-2</v>
          </cell>
          <cell r="H15">
            <v>120</v>
          </cell>
          <cell r="I15">
            <v>74</v>
          </cell>
          <cell r="J15">
            <v>0</v>
          </cell>
          <cell r="K15">
            <v>40</v>
          </cell>
          <cell r="L15">
            <v>0</v>
          </cell>
          <cell r="M15">
            <v>0</v>
          </cell>
          <cell r="N15">
            <v>40</v>
          </cell>
          <cell r="S15">
            <v>14.8</v>
          </cell>
          <cell r="U15">
            <v>11.351351351351351</v>
          </cell>
          <cell r="V15">
            <v>5.9459459459459456</v>
          </cell>
          <cell r="Y15">
            <v>24.2</v>
          </cell>
          <cell r="Z15">
            <v>30.6</v>
          </cell>
          <cell r="AA15">
            <v>19.600000000000001</v>
          </cell>
          <cell r="AB15">
            <v>15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742.4</v>
          </cell>
          <cell r="D16">
            <v>713.45500000000004</v>
          </cell>
          <cell r="E16">
            <v>595.97900000000004</v>
          </cell>
          <cell r="F16">
            <v>846.26300000000003</v>
          </cell>
          <cell r="G16">
            <v>1</v>
          </cell>
          <cell r="H16">
            <v>60</v>
          </cell>
          <cell r="I16">
            <v>583.1</v>
          </cell>
          <cell r="J16">
            <v>12.879000000000019</v>
          </cell>
          <cell r="K16">
            <v>400</v>
          </cell>
          <cell r="L16">
            <v>0</v>
          </cell>
          <cell r="M16">
            <v>0</v>
          </cell>
          <cell r="N16">
            <v>250</v>
          </cell>
          <cell r="S16">
            <v>119.19580000000001</v>
          </cell>
          <cell r="U16">
            <v>12.55298424944503</v>
          </cell>
          <cell r="V16">
            <v>7.0997719718312222</v>
          </cell>
          <cell r="Y16">
            <v>130.15100000000001</v>
          </cell>
          <cell r="Z16">
            <v>243.43580000000003</v>
          </cell>
          <cell r="AA16">
            <v>120.90740000000001</v>
          </cell>
          <cell r="AB16">
            <v>127.229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890</v>
          </cell>
          <cell r="D17">
            <v>886</v>
          </cell>
          <cell r="E17">
            <v>462</v>
          </cell>
          <cell r="F17">
            <v>1240</v>
          </cell>
          <cell r="G17">
            <v>0.25</v>
          </cell>
          <cell r="H17">
            <v>120</v>
          </cell>
          <cell r="I17">
            <v>525</v>
          </cell>
          <cell r="J17">
            <v>-63</v>
          </cell>
          <cell r="K17">
            <v>0</v>
          </cell>
          <cell r="L17">
            <v>0</v>
          </cell>
          <cell r="M17">
            <v>0</v>
          </cell>
          <cell r="N17">
            <v>200</v>
          </cell>
          <cell r="S17">
            <v>92.4</v>
          </cell>
          <cell r="U17">
            <v>15.584415584415584</v>
          </cell>
          <cell r="V17">
            <v>13.419913419913419</v>
          </cell>
          <cell r="Y17">
            <v>73.599999999999994</v>
          </cell>
          <cell r="Z17">
            <v>191.2</v>
          </cell>
          <cell r="AA17">
            <v>90.8</v>
          </cell>
          <cell r="AB17">
            <v>99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6.0090000000000003</v>
          </cell>
          <cell r="D18">
            <v>95.102000000000004</v>
          </cell>
          <cell r="E18">
            <v>66.105000000000004</v>
          </cell>
          <cell r="G18">
            <v>1</v>
          </cell>
          <cell r="H18">
            <v>30</v>
          </cell>
          <cell r="I18">
            <v>100.3</v>
          </cell>
          <cell r="J18">
            <v>-34.194999999999993</v>
          </cell>
          <cell r="K18">
            <v>10</v>
          </cell>
          <cell r="L18">
            <v>20</v>
          </cell>
          <cell r="M18">
            <v>0</v>
          </cell>
          <cell r="N18">
            <v>0</v>
          </cell>
          <cell r="S18">
            <v>13.221</v>
          </cell>
          <cell r="T18">
            <v>20</v>
          </cell>
          <cell r="U18">
            <v>3.7818621889418349</v>
          </cell>
          <cell r="V18">
            <v>0</v>
          </cell>
          <cell r="Y18">
            <v>5.4240000000000004</v>
          </cell>
          <cell r="Z18">
            <v>10.450199999999999</v>
          </cell>
          <cell r="AA18">
            <v>8.2110000000000003</v>
          </cell>
          <cell r="AB18">
            <v>41.962000000000003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E19">
            <v>0</v>
          </cell>
          <cell r="F19">
            <v>11.936</v>
          </cell>
          <cell r="G19">
            <v>0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0</v>
          </cell>
          <cell r="U19" t="e">
            <v>#DIV/0!</v>
          </cell>
          <cell r="V19" t="e">
            <v>#DIV/0!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717.80799999999999</v>
          </cell>
          <cell r="D20">
            <v>299.53800000000001</v>
          </cell>
          <cell r="E20">
            <v>470.137</v>
          </cell>
          <cell r="F20">
            <v>522.49400000000003</v>
          </cell>
          <cell r="G20">
            <v>1</v>
          </cell>
          <cell r="H20">
            <v>45</v>
          </cell>
          <cell r="I20">
            <v>470.2</v>
          </cell>
          <cell r="J20">
            <v>-6.2999999999988177E-2</v>
          </cell>
          <cell r="K20">
            <v>100</v>
          </cell>
          <cell r="L20">
            <v>0</v>
          </cell>
          <cell r="M20">
            <v>0</v>
          </cell>
          <cell r="N20">
            <v>50</v>
          </cell>
          <cell r="S20">
            <v>94.0274</v>
          </cell>
          <cell r="T20">
            <v>100</v>
          </cell>
          <cell r="U20">
            <v>8.2156265088686915</v>
          </cell>
          <cell r="V20">
            <v>5.5568270525400045</v>
          </cell>
          <cell r="Y20">
            <v>137.6062</v>
          </cell>
          <cell r="Z20">
            <v>230.52260000000001</v>
          </cell>
          <cell r="AA20">
            <v>86.934200000000004</v>
          </cell>
          <cell r="AB20">
            <v>101.91200000000001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3222</v>
          </cell>
          <cell r="D21">
            <v>62</v>
          </cell>
          <cell r="E21">
            <v>862</v>
          </cell>
          <cell r="F21">
            <v>2374</v>
          </cell>
          <cell r="G21">
            <v>0.25</v>
          </cell>
          <cell r="H21">
            <v>120</v>
          </cell>
          <cell r="I21">
            <v>884</v>
          </cell>
          <cell r="J21">
            <v>-22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172.4</v>
          </cell>
          <cell r="U21">
            <v>13.77030162412993</v>
          </cell>
          <cell r="V21">
            <v>13.77030162412993</v>
          </cell>
          <cell r="Y21">
            <v>183.4</v>
          </cell>
          <cell r="Z21">
            <v>377.2</v>
          </cell>
          <cell r="AA21">
            <v>122.2</v>
          </cell>
          <cell r="AB21">
            <v>241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1948.729</v>
          </cell>
          <cell r="D22">
            <v>447.33300000000003</v>
          </cell>
          <cell r="E22">
            <v>1047.6600000000001</v>
          </cell>
          <cell r="F22">
            <v>1315.5920000000001</v>
          </cell>
          <cell r="G22">
            <v>1</v>
          </cell>
          <cell r="H22">
            <v>45</v>
          </cell>
          <cell r="I22">
            <v>1040.5</v>
          </cell>
          <cell r="J22">
            <v>7.1600000000000819</v>
          </cell>
          <cell r="K22">
            <v>0</v>
          </cell>
          <cell r="L22">
            <v>0</v>
          </cell>
          <cell r="M22">
            <v>0</v>
          </cell>
          <cell r="N22">
            <v>300</v>
          </cell>
          <cell r="S22">
            <v>209.53200000000001</v>
          </cell>
          <cell r="T22">
            <v>100</v>
          </cell>
          <cell r="U22">
            <v>8.1877326613596022</v>
          </cell>
          <cell r="V22">
            <v>6.2787163774507002</v>
          </cell>
          <cell r="Y22">
            <v>282.28059999999999</v>
          </cell>
          <cell r="Z22">
            <v>437.30680000000001</v>
          </cell>
          <cell r="AA22">
            <v>155.4186</v>
          </cell>
          <cell r="AB22">
            <v>203.74100000000001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146</v>
          </cell>
          <cell r="D23">
            <v>378</v>
          </cell>
          <cell r="E23">
            <v>276</v>
          </cell>
          <cell r="F23">
            <v>240</v>
          </cell>
          <cell r="G23">
            <v>0.15</v>
          </cell>
          <cell r="H23">
            <v>60</v>
          </cell>
          <cell r="I23">
            <v>279</v>
          </cell>
          <cell r="J23">
            <v>-3</v>
          </cell>
          <cell r="K23">
            <v>80</v>
          </cell>
          <cell r="L23">
            <v>0</v>
          </cell>
          <cell r="M23">
            <v>0</v>
          </cell>
          <cell r="N23">
            <v>80</v>
          </cell>
          <cell r="S23">
            <v>55.2</v>
          </cell>
          <cell r="T23">
            <v>40</v>
          </cell>
          <cell r="U23">
            <v>7.9710144927536231</v>
          </cell>
          <cell r="V23">
            <v>4.3478260869565215</v>
          </cell>
          <cell r="Y23">
            <v>58.4</v>
          </cell>
          <cell r="Z23">
            <v>93.6</v>
          </cell>
          <cell r="AA23">
            <v>49.2</v>
          </cell>
          <cell r="AB23">
            <v>80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1451</v>
          </cell>
          <cell r="D24">
            <v>2278</v>
          </cell>
          <cell r="E24">
            <v>2447</v>
          </cell>
          <cell r="F24">
            <v>1238</v>
          </cell>
          <cell r="G24">
            <v>0.12</v>
          </cell>
          <cell r="H24">
            <v>60</v>
          </cell>
          <cell r="I24">
            <v>2469</v>
          </cell>
          <cell r="J24">
            <v>-22</v>
          </cell>
          <cell r="K24">
            <v>1200</v>
          </cell>
          <cell r="L24">
            <v>0</v>
          </cell>
          <cell r="M24">
            <v>0</v>
          </cell>
          <cell r="N24">
            <v>400</v>
          </cell>
          <cell r="S24">
            <v>489.4</v>
          </cell>
          <cell r="T24">
            <v>800</v>
          </cell>
          <cell r="U24">
            <v>7.43359215365754</v>
          </cell>
          <cell r="V24">
            <v>2.5296281160604823</v>
          </cell>
          <cell r="Y24">
            <v>456</v>
          </cell>
          <cell r="Z24">
            <v>828.6</v>
          </cell>
          <cell r="AA24">
            <v>399.6</v>
          </cell>
          <cell r="AB24">
            <v>513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68.994</v>
          </cell>
          <cell r="D25">
            <v>741.80499999999995</v>
          </cell>
          <cell r="E25">
            <v>339.10899999999998</v>
          </cell>
          <cell r="F25">
            <v>240.77799999999999</v>
          </cell>
          <cell r="G25">
            <v>1</v>
          </cell>
          <cell r="H25">
            <v>45</v>
          </cell>
          <cell r="I25">
            <v>351.9</v>
          </cell>
          <cell r="J25">
            <v>-12.790999999999997</v>
          </cell>
          <cell r="K25">
            <v>50</v>
          </cell>
          <cell r="L25">
            <v>0</v>
          </cell>
          <cell r="M25">
            <v>0</v>
          </cell>
          <cell r="N25">
            <v>0</v>
          </cell>
          <cell r="S25">
            <v>67.821799999999996</v>
          </cell>
          <cell r="T25">
            <v>150</v>
          </cell>
          <cell r="U25">
            <v>6.4990607739694326</v>
          </cell>
          <cell r="V25">
            <v>3.5501564393749505</v>
          </cell>
          <cell r="Y25">
            <v>55.672799999999995</v>
          </cell>
          <cell r="Z25">
            <v>54.442799999999998</v>
          </cell>
          <cell r="AA25">
            <v>49.948399999999999</v>
          </cell>
          <cell r="AB25">
            <v>56.457000000000001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3222</v>
          </cell>
          <cell r="D26">
            <v>49</v>
          </cell>
          <cell r="E26">
            <v>845</v>
          </cell>
          <cell r="F26">
            <v>2390</v>
          </cell>
          <cell r="G26">
            <v>0.25</v>
          </cell>
          <cell r="H26">
            <v>120</v>
          </cell>
          <cell r="I26">
            <v>877</v>
          </cell>
          <cell r="J26">
            <v>-32</v>
          </cell>
          <cell r="K26">
            <v>0</v>
          </cell>
          <cell r="L26">
            <v>0</v>
          </cell>
          <cell r="M26">
            <v>0</v>
          </cell>
          <cell r="N26">
            <v>400</v>
          </cell>
          <cell r="S26">
            <v>169</v>
          </cell>
          <cell r="U26">
            <v>16.508875739644971</v>
          </cell>
          <cell r="V26">
            <v>14.142011834319527</v>
          </cell>
          <cell r="Y26">
            <v>191.2</v>
          </cell>
          <cell r="Z26">
            <v>380.6</v>
          </cell>
          <cell r="AA26">
            <v>139.4</v>
          </cell>
          <cell r="AB26">
            <v>211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392.20600000000002</v>
          </cell>
          <cell r="D27">
            <v>17.27</v>
          </cell>
          <cell r="E27">
            <v>40.369</v>
          </cell>
          <cell r="F27">
            <v>354.68200000000002</v>
          </cell>
          <cell r="G27">
            <v>1</v>
          </cell>
          <cell r="H27">
            <v>120</v>
          </cell>
          <cell r="I27">
            <v>39.200000000000003</v>
          </cell>
          <cell r="J27">
            <v>1.1689999999999969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8.0738000000000003</v>
          </cell>
          <cell r="U27">
            <v>43.929995788847876</v>
          </cell>
          <cell r="V27">
            <v>43.929995788847876</v>
          </cell>
          <cell r="Y27">
            <v>22.844799999999999</v>
          </cell>
          <cell r="Z27">
            <v>31.447399999999998</v>
          </cell>
          <cell r="AA27">
            <v>14.2654</v>
          </cell>
          <cell r="AB27">
            <v>7.8540000000000001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320.82600000000002</v>
          </cell>
          <cell r="D28">
            <v>734.29100000000005</v>
          </cell>
          <cell r="E28">
            <v>374.7</v>
          </cell>
          <cell r="F28">
            <v>679.07799999999997</v>
          </cell>
          <cell r="G28">
            <v>1</v>
          </cell>
          <cell r="H28">
            <v>60</v>
          </cell>
          <cell r="I28">
            <v>357.8</v>
          </cell>
          <cell r="J28">
            <v>16.899999999999977</v>
          </cell>
          <cell r="K28">
            <v>300</v>
          </cell>
          <cell r="L28">
            <v>0</v>
          </cell>
          <cell r="M28">
            <v>0</v>
          </cell>
          <cell r="N28">
            <v>0</v>
          </cell>
          <cell r="S28">
            <v>74.94</v>
          </cell>
          <cell r="U28">
            <v>13.064825193488124</v>
          </cell>
          <cell r="V28">
            <v>9.0616226314384836</v>
          </cell>
          <cell r="Y28">
            <v>91.643200000000007</v>
          </cell>
          <cell r="Z28">
            <v>176.7252</v>
          </cell>
          <cell r="AA28">
            <v>88.911599999999993</v>
          </cell>
          <cell r="AB28">
            <v>50.026000000000003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3062</v>
          </cell>
          <cell r="D29">
            <v>43</v>
          </cell>
          <cell r="E29">
            <v>937</v>
          </cell>
          <cell r="F29">
            <v>2114</v>
          </cell>
          <cell r="G29">
            <v>0.22</v>
          </cell>
          <cell r="H29">
            <v>120</v>
          </cell>
          <cell r="I29">
            <v>971</v>
          </cell>
          <cell r="J29">
            <v>-34</v>
          </cell>
          <cell r="K29">
            <v>0</v>
          </cell>
          <cell r="L29">
            <v>0</v>
          </cell>
          <cell r="M29">
            <v>0</v>
          </cell>
          <cell r="N29">
            <v>800</v>
          </cell>
          <cell r="S29">
            <v>187.4</v>
          </cell>
          <cell r="U29">
            <v>15.549626467449306</v>
          </cell>
          <cell r="V29">
            <v>11.28068303094984</v>
          </cell>
          <cell r="Y29">
            <v>232.8</v>
          </cell>
          <cell r="Z29">
            <v>405.8</v>
          </cell>
          <cell r="AA29">
            <v>156</v>
          </cell>
          <cell r="AB29">
            <v>213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1201</v>
          </cell>
          <cell r="D30">
            <v>1638</v>
          </cell>
          <cell r="E30">
            <v>1153</v>
          </cell>
          <cell r="F30">
            <v>1655</v>
          </cell>
          <cell r="G30">
            <v>0.4</v>
          </cell>
          <cell r="H30" t="e">
            <v>#N/A</v>
          </cell>
          <cell r="I30">
            <v>1173</v>
          </cell>
          <cell r="J30">
            <v>-20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230.6</v>
          </cell>
          <cell r="T30">
            <v>200</v>
          </cell>
          <cell r="U30">
            <v>8.0442324371205558</v>
          </cell>
          <cell r="V30">
            <v>7.1769297484822205</v>
          </cell>
          <cell r="Y30">
            <v>357</v>
          </cell>
          <cell r="Z30">
            <v>781.4</v>
          </cell>
          <cell r="AA30">
            <v>189.4</v>
          </cell>
          <cell r="AB30">
            <v>323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1.3009999999999999</v>
          </cell>
          <cell r="D31">
            <v>23.146999999999998</v>
          </cell>
          <cell r="E31">
            <v>0</v>
          </cell>
          <cell r="G31">
            <v>0</v>
          </cell>
          <cell r="H31" t="e">
            <v>#N/A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0</v>
          </cell>
          <cell r="U31" t="e">
            <v>#DIV/0!</v>
          </cell>
          <cell r="V31" t="e">
            <v>#DIV/0!</v>
          </cell>
          <cell r="Y31">
            <v>6.4608000000000008</v>
          </cell>
          <cell r="Z31">
            <v>13.5688</v>
          </cell>
          <cell r="AA31">
            <v>0.2732</v>
          </cell>
          <cell r="AB31">
            <v>0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</v>
          </cell>
          <cell r="D32">
            <v>486</v>
          </cell>
          <cell r="E32">
            <v>461</v>
          </cell>
          <cell r="F32">
            <v>15</v>
          </cell>
          <cell r="G32">
            <v>0.3</v>
          </cell>
          <cell r="H32" t="e">
            <v>#N/A</v>
          </cell>
          <cell r="I32">
            <v>499</v>
          </cell>
          <cell r="J32">
            <v>-38</v>
          </cell>
          <cell r="K32">
            <v>120</v>
          </cell>
          <cell r="L32">
            <v>160</v>
          </cell>
          <cell r="M32">
            <v>0</v>
          </cell>
          <cell r="N32">
            <v>160</v>
          </cell>
          <cell r="S32">
            <v>92.2</v>
          </cell>
          <cell r="T32">
            <v>240</v>
          </cell>
          <cell r="U32">
            <v>7.537960954446854</v>
          </cell>
          <cell r="V32">
            <v>0.16268980477223427</v>
          </cell>
          <cell r="Y32">
            <v>97</v>
          </cell>
          <cell r="Z32">
            <v>138</v>
          </cell>
          <cell r="AA32">
            <v>43</v>
          </cell>
          <cell r="AB32">
            <v>117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143</v>
          </cell>
          <cell r="D33">
            <v>48</v>
          </cell>
          <cell r="E33">
            <v>68</v>
          </cell>
          <cell r="F33">
            <v>115</v>
          </cell>
          <cell r="G33">
            <v>0.15</v>
          </cell>
          <cell r="H33" t="e">
            <v>#N/A</v>
          </cell>
          <cell r="I33">
            <v>80</v>
          </cell>
          <cell r="J33">
            <v>-12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13.6</v>
          </cell>
          <cell r="U33">
            <v>8.4558823529411775</v>
          </cell>
          <cell r="V33">
            <v>8.4558823529411775</v>
          </cell>
          <cell r="Y33">
            <v>36.6</v>
          </cell>
          <cell r="Z33">
            <v>34</v>
          </cell>
          <cell r="AA33">
            <v>11.4</v>
          </cell>
          <cell r="AB33">
            <v>16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401</v>
          </cell>
          <cell r="D34">
            <v>746</v>
          </cell>
          <cell r="E34">
            <v>725</v>
          </cell>
          <cell r="F34">
            <v>394</v>
          </cell>
          <cell r="G34">
            <v>0.3</v>
          </cell>
          <cell r="H34" t="e">
            <v>#N/A</v>
          </cell>
          <cell r="I34">
            <v>726</v>
          </cell>
          <cell r="J34">
            <v>-1</v>
          </cell>
          <cell r="K34">
            <v>320</v>
          </cell>
          <cell r="L34">
            <v>0</v>
          </cell>
          <cell r="M34">
            <v>0</v>
          </cell>
          <cell r="N34">
            <v>240</v>
          </cell>
          <cell r="S34">
            <v>145</v>
          </cell>
          <cell r="T34">
            <v>200</v>
          </cell>
          <cell r="U34">
            <v>7.9586206896551728</v>
          </cell>
          <cell r="V34">
            <v>2.7172413793103449</v>
          </cell>
          <cell r="Y34">
            <v>155.19999999999999</v>
          </cell>
          <cell r="Z34">
            <v>253.4</v>
          </cell>
          <cell r="AA34">
            <v>124.4</v>
          </cell>
          <cell r="AB34">
            <v>189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38</v>
          </cell>
          <cell r="D35">
            <v>632</v>
          </cell>
          <cell r="E35">
            <v>391</v>
          </cell>
          <cell r="F35">
            <v>130</v>
          </cell>
          <cell r="G35">
            <v>0.09</v>
          </cell>
          <cell r="H35" t="e">
            <v>#N/A</v>
          </cell>
          <cell r="I35">
            <v>420</v>
          </cell>
          <cell r="J35">
            <v>-29</v>
          </cell>
          <cell r="K35">
            <v>80</v>
          </cell>
          <cell r="L35">
            <v>0</v>
          </cell>
          <cell r="M35">
            <v>0</v>
          </cell>
          <cell r="N35">
            <v>120</v>
          </cell>
          <cell r="S35">
            <v>78.2</v>
          </cell>
          <cell r="T35">
            <v>240</v>
          </cell>
          <cell r="U35">
            <v>7.289002557544757</v>
          </cell>
          <cell r="V35">
            <v>1.6624040920716112</v>
          </cell>
          <cell r="Y35">
            <v>89</v>
          </cell>
          <cell r="Z35">
            <v>146.4</v>
          </cell>
          <cell r="AA35">
            <v>48.4</v>
          </cell>
          <cell r="AB35">
            <v>93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D36">
            <v>247</v>
          </cell>
          <cell r="E36">
            <v>115</v>
          </cell>
          <cell r="F36">
            <v>125</v>
          </cell>
          <cell r="G36">
            <v>0.09</v>
          </cell>
          <cell r="H36" t="e">
            <v>#N/A</v>
          </cell>
          <cell r="I36">
            <v>164</v>
          </cell>
          <cell r="J36">
            <v>-49</v>
          </cell>
          <cell r="K36">
            <v>40</v>
          </cell>
          <cell r="L36">
            <v>0</v>
          </cell>
          <cell r="M36">
            <v>0</v>
          </cell>
          <cell r="N36">
            <v>40</v>
          </cell>
          <cell r="S36">
            <v>23</v>
          </cell>
          <cell r="U36">
            <v>8.9130434782608692</v>
          </cell>
          <cell r="V36">
            <v>5.4347826086956523</v>
          </cell>
          <cell r="Y36">
            <v>44.4</v>
          </cell>
          <cell r="Z36">
            <v>66.2</v>
          </cell>
          <cell r="AA36">
            <v>24.8</v>
          </cell>
          <cell r="AB36">
            <v>63</v>
          </cell>
          <cell r="AC36" t="str">
            <v>увел</v>
          </cell>
          <cell r="AD36" t="str">
            <v>склад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32</v>
          </cell>
          <cell r="D37">
            <v>758</v>
          </cell>
          <cell r="E37">
            <v>487</v>
          </cell>
          <cell r="F37">
            <v>88</v>
          </cell>
          <cell r="G37">
            <v>0.09</v>
          </cell>
          <cell r="H37">
            <v>45</v>
          </cell>
          <cell r="I37">
            <v>634</v>
          </cell>
          <cell r="J37">
            <v>-147</v>
          </cell>
          <cell r="K37">
            <v>320</v>
          </cell>
          <cell r="L37">
            <v>200</v>
          </cell>
          <cell r="M37">
            <v>0</v>
          </cell>
          <cell r="N37">
            <v>240</v>
          </cell>
          <cell r="S37">
            <v>97.4</v>
          </cell>
          <cell r="U37">
            <v>8.7063655030800824</v>
          </cell>
          <cell r="V37">
            <v>0.90349075975359339</v>
          </cell>
          <cell r="Y37">
            <v>120.4</v>
          </cell>
          <cell r="Z37">
            <v>194.8</v>
          </cell>
          <cell r="AA37">
            <v>118.2</v>
          </cell>
          <cell r="AB37">
            <v>144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77</v>
          </cell>
          <cell r="D38">
            <v>459</v>
          </cell>
          <cell r="E38">
            <v>239</v>
          </cell>
          <cell r="F38">
            <v>262</v>
          </cell>
          <cell r="G38">
            <v>0.4</v>
          </cell>
          <cell r="H38">
            <v>60</v>
          </cell>
          <cell r="I38">
            <v>282</v>
          </cell>
          <cell r="J38">
            <v>-43</v>
          </cell>
          <cell r="K38">
            <v>200</v>
          </cell>
          <cell r="L38">
            <v>0</v>
          </cell>
          <cell r="M38">
            <v>0</v>
          </cell>
          <cell r="N38">
            <v>0</v>
          </cell>
          <cell r="S38">
            <v>47.8</v>
          </cell>
          <cell r="U38">
            <v>9.6652719665271967</v>
          </cell>
          <cell r="V38">
            <v>5.481171548117155</v>
          </cell>
          <cell r="Y38">
            <v>42.2</v>
          </cell>
          <cell r="Z38">
            <v>81.8</v>
          </cell>
          <cell r="AA38">
            <v>56</v>
          </cell>
          <cell r="AB38">
            <v>64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144</v>
          </cell>
          <cell r="D39">
            <v>735</v>
          </cell>
          <cell r="E39">
            <v>440</v>
          </cell>
          <cell r="F39">
            <v>427</v>
          </cell>
          <cell r="G39">
            <v>0.4</v>
          </cell>
          <cell r="H39">
            <v>60</v>
          </cell>
          <cell r="I39">
            <v>449</v>
          </cell>
          <cell r="J39">
            <v>-9</v>
          </cell>
          <cell r="K39">
            <v>280</v>
          </cell>
          <cell r="L39">
            <v>0</v>
          </cell>
          <cell r="M39">
            <v>0</v>
          </cell>
          <cell r="N39">
            <v>80</v>
          </cell>
          <cell r="S39">
            <v>88</v>
          </cell>
          <cell r="U39">
            <v>8.9431818181818183</v>
          </cell>
          <cell r="V39">
            <v>4.8522727272727275</v>
          </cell>
          <cell r="Y39">
            <v>85.6</v>
          </cell>
          <cell r="Z39">
            <v>150.80000000000001</v>
          </cell>
          <cell r="AA39">
            <v>92</v>
          </cell>
          <cell r="AB39">
            <v>112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89</v>
          </cell>
          <cell r="D40">
            <v>564</v>
          </cell>
          <cell r="E40">
            <v>287</v>
          </cell>
          <cell r="F40">
            <v>361</v>
          </cell>
          <cell r="G40">
            <v>0.15</v>
          </cell>
          <cell r="H40" t="e">
            <v>#N/A</v>
          </cell>
          <cell r="I40">
            <v>363</v>
          </cell>
          <cell r="J40">
            <v>-76</v>
          </cell>
          <cell r="K40">
            <v>200</v>
          </cell>
          <cell r="L40">
            <v>0</v>
          </cell>
          <cell r="M40">
            <v>0</v>
          </cell>
          <cell r="N40">
            <v>0</v>
          </cell>
          <cell r="S40">
            <v>57.4</v>
          </cell>
          <cell r="U40">
            <v>9.7735191637630656</v>
          </cell>
          <cell r="V40">
            <v>6.2891986062717775</v>
          </cell>
          <cell r="Y40">
            <v>81.2</v>
          </cell>
          <cell r="Z40">
            <v>129.19999999999999</v>
          </cell>
          <cell r="AA40">
            <v>73.400000000000006</v>
          </cell>
          <cell r="AB40">
            <v>87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3.194</v>
          </cell>
          <cell r="D41">
            <v>672.96400000000006</v>
          </cell>
          <cell r="E41">
            <v>504.505</v>
          </cell>
          <cell r="F41">
            <v>140.07400000000001</v>
          </cell>
          <cell r="G41">
            <v>1</v>
          </cell>
          <cell r="H41">
            <v>45</v>
          </cell>
          <cell r="I41">
            <v>502.3</v>
          </cell>
          <cell r="J41">
            <v>2.2049999999999841</v>
          </cell>
          <cell r="K41">
            <v>250</v>
          </cell>
          <cell r="L41">
            <v>0</v>
          </cell>
          <cell r="M41">
            <v>0</v>
          </cell>
          <cell r="N41">
            <v>0</v>
          </cell>
          <cell r="S41">
            <v>100.901</v>
          </cell>
          <cell r="T41">
            <v>300</v>
          </cell>
          <cell r="U41">
            <v>6.8391195330076027</v>
          </cell>
          <cell r="V41">
            <v>1.3882320294149713</v>
          </cell>
          <cell r="Y41">
            <v>87.8018</v>
          </cell>
          <cell r="Z41">
            <v>111.69980000000001</v>
          </cell>
          <cell r="AA41">
            <v>74.038800000000009</v>
          </cell>
          <cell r="AB41">
            <v>149.36199999999999</v>
          </cell>
          <cell r="AC41" t="str">
            <v>увел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216</v>
          </cell>
          <cell r="D42">
            <v>915</v>
          </cell>
          <cell r="E42">
            <v>590</v>
          </cell>
          <cell r="F42">
            <v>512</v>
          </cell>
          <cell r="G42">
            <v>0.4</v>
          </cell>
          <cell r="H42">
            <v>60</v>
          </cell>
          <cell r="I42">
            <v>619</v>
          </cell>
          <cell r="J42">
            <v>-29</v>
          </cell>
          <cell r="K42">
            <v>400</v>
          </cell>
          <cell r="L42">
            <v>0</v>
          </cell>
          <cell r="M42">
            <v>0</v>
          </cell>
          <cell r="N42">
            <v>200</v>
          </cell>
          <cell r="S42">
            <v>118</v>
          </cell>
          <cell r="U42">
            <v>9.4237288135593218</v>
          </cell>
          <cell r="V42">
            <v>4.3389830508474576</v>
          </cell>
          <cell r="Y42">
            <v>98</v>
          </cell>
          <cell r="Z42">
            <v>154</v>
          </cell>
          <cell r="AA42">
            <v>121.2</v>
          </cell>
          <cell r="AB42">
            <v>164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444</v>
          </cell>
          <cell r="D43">
            <v>498</v>
          </cell>
          <cell r="E43">
            <v>562</v>
          </cell>
          <cell r="F43">
            <v>371</v>
          </cell>
          <cell r="G43">
            <v>0.4</v>
          </cell>
          <cell r="H43">
            <v>60</v>
          </cell>
          <cell r="I43">
            <v>569</v>
          </cell>
          <cell r="J43">
            <v>-7</v>
          </cell>
          <cell r="K43">
            <v>440</v>
          </cell>
          <cell r="L43">
            <v>0</v>
          </cell>
          <cell r="M43">
            <v>0</v>
          </cell>
          <cell r="N43">
            <v>200</v>
          </cell>
          <cell r="S43">
            <v>112.4</v>
          </cell>
          <cell r="U43">
            <v>8.9946619217081842</v>
          </cell>
          <cell r="V43">
            <v>3.3007117437722417</v>
          </cell>
          <cell r="Y43">
            <v>124.8</v>
          </cell>
          <cell r="Z43">
            <v>230</v>
          </cell>
          <cell r="AA43">
            <v>108.4</v>
          </cell>
          <cell r="AB43">
            <v>191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4636</v>
          </cell>
          <cell r="D44">
            <v>9766</v>
          </cell>
          <cell r="E44">
            <v>5898</v>
          </cell>
          <cell r="F44">
            <v>8352</v>
          </cell>
          <cell r="G44">
            <v>0.4</v>
          </cell>
          <cell r="H44">
            <v>60</v>
          </cell>
          <cell r="I44">
            <v>6027</v>
          </cell>
          <cell r="J44">
            <v>-129</v>
          </cell>
          <cell r="K44">
            <v>0</v>
          </cell>
          <cell r="L44">
            <v>1000</v>
          </cell>
          <cell r="M44">
            <v>0</v>
          </cell>
          <cell r="N44">
            <v>2200</v>
          </cell>
          <cell r="S44">
            <v>1179.5999999999999</v>
          </cell>
          <cell r="U44">
            <v>9.7931502204137004</v>
          </cell>
          <cell r="V44">
            <v>7.0803662258392679</v>
          </cell>
          <cell r="Y44">
            <v>1454.2</v>
          </cell>
          <cell r="Z44">
            <v>2421.4</v>
          </cell>
          <cell r="AA44">
            <v>1030.8</v>
          </cell>
          <cell r="AB44">
            <v>1524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603</v>
          </cell>
          <cell r="D45">
            <v>829</v>
          </cell>
          <cell r="E45">
            <v>763</v>
          </cell>
          <cell r="F45">
            <v>790</v>
          </cell>
          <cell r="G45">
            <v>0.5</v>
          </cell>
          <cell r="H45" t="e">
            <v>#N/A</v>
          </cell>
          <cell r="I45">
            <v>763</v>
          </cell>
          <cell r="J45">
            <v>0</v>
          </cell>
          <cell r="K45">
            <v>320</v>
          </cell>
          <cell r="L45">
            <v>0</v>
          </cell>
          <cell r="M45">
            <v>0</v>
          </cell>
          <cell r="N45">
            <v>0</v>
          </cell>
          <cell r="S45">
            <v>152.6</v>
          </cell>
          <cell r="T45">
            <v>120</v>
          </cell>
          <cell r="U45">
            <v>8.0602883355176935</v>
          </cell>
          <cell r="V45">
            <v>5.1769331585845348</v>
          </cell>
          <cell r="Y45">
            <v>266.8</v>
          </cell>
          <cell r="Z45">
            <v>354.2</v>
          </cell>
          <cell r="AA45">
            <v>162.4</v>
          </cell>
          <cell r="AB45">
            <v>128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53</v>
          </cell>
          <cell r="D46">
            <v>56</v>
          </cell>
          <cell r="E46">
            <v>68</v>
          </cell>
          <cell r="F46">
            <v>39</v>
          </cell>
          <cell r="G46">
            <v>0.5</v>
          </cell>
          <cell r="H46" t="e">
            <v>#N/A</v>
          </cell>
          <cell r="I46">
            <v>66</v>
          </cell>
          <cell r="J46">
            <v>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13.6</v>
          </cell>
          <cell r="T46">
            <v>40</v>
          </cell>
          <cell r="U46">
            <v>5.8088235294117645</v>
          </cell>
          <cell r="V46">
            <v>2.8676470588235294</v>
          </cell>
          <cell r="Y46">
            <v>11.2</v>
          </cell>
          <cell r="Z46">
            <v>20.399999999999999</v>
          </cell>
          <cell r="AA46">
            <v>10.199999999999999</v>
          </cell>
          <cell r="AB46">
            <v>10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1141</v>
          </cell>
          <cell r="D47">
            <v>3693</v>
          </cell>
          <cell r="E47">
            <v>2432</v>
          </cell>
          <cell r="F47">
            <v>2336</v>
          </cell>
          <cell r="G47">
            <v>0.4</v>
          </cell>
          <cell r="H47">
            <v>60</v>
          </cell>
          <cell r="I47">
            <v>2481</v>
          </cell>
          <cell r="J47">
            <v>-49</v>
          </cell>
          <cell r="K47">
            <v>1000</v>
          </cell>
          <cell r="L47">
            <v>600</v>
          </cell>
          <cell r="M47">
            <v>0</v>
          </cell>
          <cell r="N47">
            <v>1000</v>
          </cell>
          <cell r="S47">
            <v>486.4</v>
          </cell>
          <cell r="U47">
            <v>10.148026315789474</v>
          </cell>
          <cell r="V47">
            <v>4.802631578947369</v>
          </cell>
          <cell r="Y47">
            <v>358.8</v>
          </cell>
          <cell r="Z47">
            <v>646</v>
          </cell>
          <cell r="AA47">
            <v>467.6</v>
          </cell>
          <cell r="AB47">
            <v>609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5224</v>
          </cell>
          <cell r="D48">
            <v>6721</v>
          </cell>
          <cell r="E48">
            <v>4545</v>
          </cell>
          <cell r="F48">
            <v>7282</v>
          </cell>
          <cell r="G48">
            <v>0.4</v>
          </cell>
          <cell r="H48">
            <v>60</v>
          </cell>
          <cell r="I48">
            <v>4626</v>
          </cell>
          <cell r="J48">
            <v>-81</v>
          </cell>
          <cell r="K48">
            <v>0</v>
          </cell>
          <cell r="L48">
            <v>0</v>
          </cell>
          <cell r="M48">
            <v>0</v>
          </cell>
          <cell r="N48">
            <v>600</v>
          </cell>
          <cell r="S48">
            <v>909</v>
          </cell>
          <cell r="U48">
            <v>8.6710671067106713</v>
          </cell>
          <cell r="V48">
            <v>8.0110011001100112</v>
          </cell>
          <cell r="Y48">
            <v>1220.8</v>
          </cell>
          <cell r="Z48">
            <v>1941.2</v>
          </cell>
          <cell r="AA48">
            <v>718.8</v>
          </cell>
          <cell r="AB48">
            <v>1112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83</v>
          </cell>
          <cell r="D49">
            <v>70</v>
          </cell>
          <cell r="E49">
            <v>61</v>
          </cell>
          <cell r="F49">
            <v>82</v>
          </cell>
          <cell r="G49">
            <v>0.84</v>
          </cell>
          <cell r="H49" t="e">
            <v>#N/A</v>
          </cell>
          <cell r="I49">
            <v>69</v>
          </cell>
          <cell r="J49">
            <v>-8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12.2</v>
          </cell>
          <cell r="T49">
            <v>30</v>
          </cell>
          <cell r="U49">
            <v>9.1803278688524603</v>
          </cell>
          <cell r="V49">
            <v>6.7213114754098369</v>
          </cell>
          <cell r="Y49">
            <v>13.2</v>
          </cell>
          <cell r="Z49">
            <v>23</v>
          </cell>
          <cell r="AA49">
            <v>12.4</v>
          </cell>
          <cell r="AB49">
            <v>16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1328</v>
          </cell>
          <cell r="D50">
            <v>1007</v>
          </cell>
          <cell r="E50">
            <v>1464</v>
          </cell>
          <cell r="F50">
            <v>829</v>
          </cell>
          <cell r="G50">
            <v>0.3</v>
          </cell>
          <cell r="H50">
            <v>60</v>
          </cell>
          <cell r="I50">
            <v>1478</v>
          </cell>
          <cell r="J50">
            <v>-14</v>
          </cell>
          <cell r="K50">
            <v>800</v>
          </cell>
          <cell r="L50">
            <v>0</v>
          </cell>
          <cell r="M50">
            <v>0</v>
          </cell>
          <cell r="N50">
            <v>400</v>
          </cell>
          <cell r="S50">
            <v>292.8</v>
          </cell>
          <cell r="T50">
            <v>280</v>
          </cell>
          <cell r="U50">
            <v>7.8859289617486334</v>
          </cell>
          <cell r="V50">
            <v>2.8312841530054644</v>
          </cell>
          <cell r="Y50">
            <v>308</v>
          </cell>
          <cell r="Z50">
            <v>591.6</v>
          </cell>
          <cell r="AA50">
            <v>238.8</v>
          </cell>
          <cell r="AB50">
            <v>439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85</v>
          </cell>
          <cell r="D51">
            <v>1078</v>
          </cell>
          <cell r="E51">
            <v>401</v>
          </cell>
          <cell r="F51">
            <v>559</v>
          </cell>
          <cell r="G51">
            <v>0.1</v>
          </cell>
          <cell r="H51" t="e">
            <v>#N/A</v>
          </cell>
          <cell r="I51">
            <v>515</v>
          </cell>
          <cell r="J51">
            <v>-114</v>
          </cell>
          <cell r="K51">
            <v>200</v>
          </cell>
          <cell r="L51">
            <v>0</v>
          </cell>
          <cell r="M51">
            <v>0</v>
          </cell>
          <cell r="N51">
            <v>120</v>
          </cell>
          <cell r="S51">
            <v>80.2</v>
          </cell>
          <cell r="U51">
            <v>10.96009975062344</v>
          </cell>
          <cell r="V51">
            <v>6.9700748129675807</v>
          </cell>
          <cell r="Y51">
            <v>91.2</v>
          </cell>
          <cell r="Z51">
            <v>130.80000000000001</v>
          </cell>
          <cell r="AA51">
            <v>98.6</v>
          </cell>
          <cell r="AB51">
            <v>68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809</v>
          </cell>
          <cell r="D52">
            <v>2416</v>
          </cell>
          <cell r="E52">
            <v>2145</v>
          </cell>
          <cell r="F52">
            <v>1014</v>
          </cell>
          <cell r="G52">
            <v>0.1</v>
          </cell>
          <cell r="H52">
            <v>60</v>
          </cell>
          <cell r="I52">
            <v>2199</v>
          </cell>
          <cell r="J52">
            <v>-54</v>
          </cell>
          <cell r="K52">
            <v>980</v>
          </cell>
          <cell r="L52">
            <v>0</v>
          </cell>
          <cell r="M52">
            <v>0</v>
          </cell>
          <cell r="N52">
            <v>700</v>
          </cell>
          <cell r="S52">
            <v>429</v>
          </cell>
          <cell r="T52">
            <v>700</v>
          </cell>
          <cell r="U52">
            <v>7.9114219114219111</v>
          </cell>
          <cell r="V52">
            <v>2.3636363636363638</v>
          </cell>
          <cell r="Y52">
            <v>377.6</v>
          </cell>
          <cell r="Z52">
            <v>662.6</v>
          </cell>
          <cell r="AA52">
            <v>344.2</v>
          </cell>
          <cell r="AB52">
            <v>385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729</v>
          </cell>
          <cell r="D53">
            <v>2743</v>
          </cell>
          <cell r="E53">
            <v>1970</v>
          </cell>
          <cell r="F53">
            <v>1434</v>
          </cell>
          <cell r="G53">
            <v>0.1</v>
          </cell>
          <cell r="H53">
            <v>60</v>
          </cell>
          <cell r="I53">
            <v>2033</v>
          </cell>
          <cell r="J53">
            <v>-63</v>
          </cell>
          <cell r="K53">
            <v>980</v>
          </cell>
          <cell r="L53">
            <v>0</v>
          </cell>
          <cell r="M53">
            <v>0</v>
          </cell>
          <cell r="N53">
            <v>420</v>
          </cell>
          <cell r="S53">
            <v>394</v>
          </cell>
          <cell r="T53">
            <v>420</v>
          </cell>
          <cell r="U53">
            <v>8.2588832487309638</v>
          </cell>
          <cell r="V53">
            <v>3.6395939086294415</v>
          </cell>
          <cell r="Y53">
            <v>363.8</v>
          </cell>
          <cell r="Z53">
            <v>648</v>
          </cell>
          <cell r="AA53">
            <v>365.4</v>
          </cell>
          <cell r="AB53">
            <v>426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76</v>
          </cell>
          <cell r="D54">
            <v>435</v>
          </cell>
          <cell r="E54">
            <v>287</v>
          </cell>
          <cell r="F54">
            <v>121</v>
          </cell>
          <cell r="G54">
            <v>0.1</v>
          </cell>
          <cell r="H54" t="e">
            <v>#N/A</v>
          </cell>
          <cell r="I54">
            <v>352</v>
          </cell>
          <cell r="J54">
            <v>-65</v>
          </cell>
          <cell r="K54">
            <v>150</v>
          </cell>
          <cell r="L54">
            <v>0</v>
          </cell>
          <cell r="M54">
            <v>0</v>
          </cell>
          <cell r="N54">
            <v>40</v>
          </cell>
          <cell r="S54">
            <v>57.4</v>
          </cell>
          <cell r="T54">
            <v>120</v>
          </cell>
          <cell r="U54">
            <v>7.508710801393728</v>
          </cell>
          <cell r="V54">
            <v>2.1080139372822302</v>
          </cell>
          <cell r="Y54">
            <v>40.6</v>
          </cell>
          <cell r="Z54">
            <v>69.599999999999994</v>
          </cell>
          <cell r="AA54">
            <v>45.4</v>
          </cell>
          <cell r="AB54">
            <v>109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34.79</v>
          </cell>
          <cell r="D55">
            <v>81.236999999999995</v>
          </cell>
          <cell r="E55">
            <v>45.77</v>
          </cell>
          <cell r="F55">
            <v>55.731000000000002</v>
          </cell>
          <cell r="G55">
            <v>1</v>
          </cell>
          <cell r="H55">
            <v>45</v>
          </cell>
          <cell r="I55">
            <v>68</v>
          </cell>
          <cell r="J55">
            <v>-22.229999999999997</v>
          </cell>
          <cell r="K55">
            <v>50</v>
          </cell>
          <cell r="L55">
            <v>0</v>
          </cell>
          <cell r="M55">
            <v>0</v>
          </cell>
          <cell r="N55">
            <v>20</v>
          </cell>
          <cell r="S55">
            <v>9.1539999999999999</v>
          </cell>
          <cell r="U55">
            <v>13.735088485907799</v>
          </cell>
          <cell r="V55">
            <v>6.0881581822154249</v>
          </cell>
          <cell r="Y55">
            <v>8.1720000000000006</v>
          </cell>
          <cell r="Z55">
            <v>26.1158</v>
          </cell>
          <cell r="AA55">
            <v>15.543000000000001</v>
          </cell>
          <cell r="AB55">
            <v>4.7530000000000001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96</v>
          </cell>
          <cell r="D56">
            <v>328</v>
          </cell>
          <cell r="E56">
            <v>173</v>
          </cell>
          <cell r="F56">
            <v>247</v>
          </cell>
          <cell r="G56">
            <v>0.3</v>
          </cell>
          <cell r="H56">
            <v>45</v>
          </cell>
          <cell r="I56">
            <v>177</v>
          </cell>
          <cell r="J56">
            <v>-4</v>
          </cell>
          <cell r="K56">
            <v>80</v>
          </cell>
          <cell r="L56">
            <v>0</v>
          </cell>
          <cell r="M56">
            <v>0</v>
          </cell>
          <cell r="N56">
            <v>0</v>
          </cell>
          <cell r="S56">
            <v>34.6</v>
          </cell>
          <cell r="U56">
            <v>9.4508670520231206</v>
          </cell>
          <cell r="V56">
            <v>7.1387283236994215</v>
          </cell>
          <cell r="Y56">
            <v>51</v>
          </cell>
          <cell r="Z56">
            <v>82.2</v>
          </cell>
          <cell r="AA56">
            <v>42</v>
          </cell>
          <cell r="AB56">
            <v>52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411</v>
          </cell>
          <cell r="D57">
            <v>628</v>
          </cell>
          <cell r="E57">
            <v>655</v>
          </cell>
          <cell r="F57">
            <v>358</v>
          </cell>
          <cell r="G57">
            <v>0.3</v>
          </cell>
          <cell r="H57">
            <v>45</v>
          </cell>
          <cell r="I57">
            <v>673</v>
          </cell>
          <cell r="J57">
            <v>-18</v>
          </cell>
          <cell r="K57">
            <v>360</v>
          </cell>
          <cell r="L57">
            <v>0</v>
          </cell>
          <cell r="M57">
            <v>0</v>
          </cell>
          <cell r="N57">
            <v>180</v>
          </cell>
          <cell r="S57">
            <v>131</v>
          </cell>
          <cell r="T57">
            <v>150</v>
          </cell>
          <cell r="U57">
            <v>8</v>
          </cell>
          <cell r="V57">
            <v>2.7328244274809159</v>
          </cell>
          <cell r="Y57">
            <v>137.19999999999999</v>
          </cell>
          <cell r="Z57">
            <v>177</v>
          </cell>
          <cell r="AA57">
            <v>113.8</v>
          </cell>
          <cell r="AB57">
            <v>182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224.16</v>
          </cell>
          <cell r="D58">
            <v>1037.0119999999999</v>
          </cell>
          <cell r="E58">
            <v>521.63499999999999</v>
          </cell>
          <cell r="F58">
            <v>299.28100000000001</v>
          </cell>
          <cell r="G58">
            <v>1</v>
          </cell>
          <cell r="H58">
            <v>45</v>
          </cell>
          <cell r="I58">
            <v>538.904</v>
          </cell>
          <cell r="J58">
            <v>-17.269000000000005</v>
          </cell>
          <cell r="K58">
            <v>250</v>
          </cell>
          <cell r="L58">
            <v>0</v>
          </cell>
          <cell r="M58">
            <v>0</v>
          </cell>
          <cell r="N58">
            <v>0</v>
          </cell>
          <cell r="S58">
            <v>104.327</v>
          </cell>
          <cell r="T58">
            <v>250</v>
          </cell>
          <cell r="U58">
            <v>7.6613053188532207</v>
          </cell>
          <cell r="V58">
            <v>2.8686821244740095</v>
          </cell>
          <cell r="Y58">
            <v>90.14</v>
          </cell>
          <cell r="Z58">
            <v>108.89739999999999</v>
          </cell>
          <cell r="AA58">
            <v>86.022799999999989</v>
          </cell>
          <cell r="AB58">
            <v>133.83000000000001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68</v>
          </cell>
          <cell r="D59">
            <v>645</v>
          </cell>
          <cell r="E59">
            <v>434</v>
          </cell>
          <cell r="F59">
            <v>251</v>
          </cell>
          <cell r="G59">
            <v>0.09</v>
          </cell>
          <cell r="H59">
            <v>45</v>
          </cell>
          <cell r="I59">
            <v>630</v>
          </cell>
          <cell r="J59">
            <v>-196</v>
          </cell>
          <cell r="K59">
            <v>240</v>
          </cell>
          <cell r="L59">
            <v>0</v>
          </cell>
          <cell r="M59">
            <v>0</v>
          </cell>
          <cell r="N59">
            <v>160</v>
          </cell>
          <cell r="S59">
            <v>86.8</v>
          </cell>
          <cell r="T59">
            <v>40</v>
          </cell>
          <cell r="U59">
            <v>7.9608294930875578</v>
          </cell>
          <cell r="V59">
            <v>2.8917050691244239</v>
          </cell>
          <cell r="Y59">
            <v>70</v>
          </cell>
          <cell r="Z59">
            <v>104.6</v>
          </cell>
          <cell r="AA59">
            <v>88.6</v>
          </cell>
          <cell r="AB59">
            <v>150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68</v>
          </cell>
          <cell r="D60">
            <v>46</v>
          </cell>
          <cell r="E60">
            <v>60</v>
          </cell>
          <cell r="F60">
            <v>51</v>
          </cell>
          <cell r="G60">
            <v>0.4</v>
          </cell>
          <cell r="H60" t="e">
            <v>#N/A</v>
          </cell>
          <cell r="I60">
            <v>66</v>
          </cell>
          <cell r="J60">
            <v>-6</v>
          </cell>
          <cell r="K60">
            <v>30</v>
          </cell>
          <cell r="L60">
            <v>0</v>
          </cell>
          <cell r="M60">
            <v>0</v>
          </cell>
          <cell r="N60">
            <v>40</v>
          </cell>
          <cell r="S60">
            <v>12</v>
          </cell>
          <cell r="U60">
            <v>10.083333333333334</v>
          </cell>
          <cell r="V60">
            <v>4.25</v>
          </cell>
          <cell r="Y60">
            <v>21.2</v>
          </cell>
          <cell r="Z60">
            <v>13.2</v>
          </cell>
          <cell r="AA60">
            <v>13.6</v>
          </cell>
          <cell r="AB60">
            <v>13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34</v>
          </cell>
          <cell r="D61">
            <v>171</v>
          </cell>
          <cell r="E61">
            <v>116</v>
          </cell>
          <cell r="F61">
            <v>83</v>
          </cell>
          <cell r="G61">
            <v>0.3</v>
          </cell>
          <cell r="H61" t="e">
            <v>#N/A</v>
          </cell>
          <cell r="I61">
            <v>122</v>
          </cell>
          <cell r="J61">
            <v>-6</v>
          </cell>
          <cell r="K61">
            <v>40</v>
          </cell>
          <cell r="L61">
            <v>0</v>
          </cell>
          <cell r="M61">
            <v>0</v>
          </cell>
          <cell r="N61">
            <v>40</v>
          </cell>
          <cell r="S61">
            <v>23.2</v>
          </cell>
          <cell r="T61">
            <v>40</v>
          </cell>
          <cell r="U61">
            <v>8.75</v>
          </cell>
          <cell r="V61">
            <v>3.577586206896552</v>
          </cell>
          <cell r="Y61">
            <v>32.200000000000003</v>
          </cell>
          <cell r="Z61">
            <v>26.6</v>
          </cell>
          <cell r="AA61">
            <v>21.8</v>
          </cell>
          <cell r="AB61">
            <v>34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1119</v>
          </cell>
          <cell r="D62">
            <v>1837</v>
          </cell>
          <cell r="E62">
            <v>1480</v>
          </cell>
          <cell r="F62">
            <v>1418</v>
          </cell>
          <cell r="G62">
            <v>0.28000000000000003</v>
          </cell>
          <cell r="H62">
            <v>45</v>
          </cell>
          <cell r="I62">
            <v>1526</v>
          </cell>
          <cell r="J62">
            <v>-46</v>
          </cell>
          <cell r="K62">
            <v>0</v>
          </cell>
          <cell r="L62">
            <v>0</v>
          </cell>
          <cell r="M62">
            <v>0</v>
          </cell>
          <cell r="N62">
            <v>600</v>
          </cell>
          <cell r="S62">
            <v>296</v>
          </cell>
          <cell r="T62">
            <v>320</v>
          </cell>
          <cell r="U62">
            <v>7.8986486486486482</v>
          </cell>
          <cell r="V62">
            <v>4.7905405405405403</v>
          </cell>
          <cell r="Y62">
            <v>284</v>
          </cell>
          <cell r="Z62">
            <v>458.2</v>
          </cell>
          <cell r="AA62">
            <v>241</v>
          </cell>
          <cell r="AB62">
            <v>373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2495</v>
          </cell>
          <cell r="D63">
            <v>3305</v>
          </cell>
          <cell r="E63">
            <v>3053</v>
          </cell>
          <cell r="F63">
            <v>2656</v>
          </cell>
          <cell r="G63">
            <v>0.35</v>
          </cell>
          <cell r="H63">
            <v>45</v>
          </cell>
          <cell r="I63">
            <v>3106</v>
          </cell>
          <cell r="J63">
            <v>-53</v>
          </cell>
          <cell r="K63">
            <v>600</v>
          </cell>
          <cell r="L63">
            <v>0</v>
          </cell>
          <cell r="M63">
            <v>0</v>
          </cell>
          <cell r="N63">
            <v>800</v>
          </cell>
          <cell r="S63">
            <v>610.6</v>
          </cell>
          <cell r="T63">
            <v>800</v>
          </cell>
          <cell r="U63">
            <v>7.9528332787422205</v>
          </cell>
          <cell r="V63">
            <v>4.3498198493285294</v>
          </cell>
          <cell r="Y63">
            <v>701.8</v>
          </cell>
          <cell r="Z63">
            <v>1207.8</v>
          </cell>
          <cell r="AA63">
            <v>475.2</v>
          </cell>
          <cell r="AB63">
            <v>747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2682</v>
          </cell>
          <cell r="D64">
            <v>2554</v>
          </cell>
          <cell r="E64">
            <v>2445</v>
          </cell>
          <cell r="F64">
            <v>2700</v>
          </cell>
          <cell r="G64">
            <v>0.28000000000000003</v>
          </cell>
          <cell r="H64">
            <v>45</v>
          </cell>
          <cell r="I64">
            <v>2510</v>
          </cell>
          <cell r="J64">
            <v>-65</v>
          </cell>
          <cell r="K64">
            <v>0</v>
          </cell>
          <cell r="L64">
            <v>0</v>
          </cell>
          <cell r="M64">
            <v>0</v>
          </cell>
          <cell r="N64">
            <v>400</v>
          </cell>
          <cell r="S64">
            <v>489</v>
          </cell>
          <cell r="T64">
            <v>800</v>
          </cell>
          <cell r="U64">
            <v>7.9754601226993866</v>
          </cell>
          <cell r="V64">
            <v>5.5214723926380369</v>
          </cell>
          <cell r="Y64">
            <v>651.20000000000005</v>
          </cell>
          <cell r="Z64">
            <v>1121.5999999999999</v>
          </cell>
          <cell r="AA64">
            <v>380</v>
          </cell>
          <cell r="AB64">
            <v>583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3163</v>
          </cell>
          <cell r="D65">
            <v>4369</v>
          </cell>
          <cell r="E65">
            <v>3758</v>
          </cell>
          <cell r="F65">
            <v>3659</v>
          </cell>
          <cell r="G65">
            <v>0.35</v>
          </cell>
          <cell r="H65">
            <v>45</v>
          </cell>
          <cell r="I65">
            <v>3842</v>
          </cell>
          <cell r="J65">
            <v>-84</v>
          </cell>
          <cell r="K65">
            <v>0</v>
          </cell>
          <cell r="L65">
            <v>0</v>
          </cell>
          <cell r="M65">
            <v>0</v>
          </cell>
          <cell r="N65">
            <v>800</v>
          </cell>
          <cell r="S65">
            <v>751.6</v>
          </cell>
          <cell r="T65">
            <v>1400</v>
          </cell>
          <cell r="U65">
            <v>7.7953698775944646</v>
          </cell>
          <cell r="V65">
            <v>4.8682810005321979</v>
          </cell>
          <cell r="Y65">
            <v>863.4</v>
          </cell>
          <cell r="Z65">
            <v>1382</v>
          </cell>
          <cell r="AA65">
            <v>525</v>
          </cell>
          <cell r="AB65">
            <v>969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4659</v>
          </cell>
          <cell r="D66">
            <v>6592</v>
          </cell>
          <cell r="E66">
            <v>5227</v>
          </cell>
          <cell r="F66">
            <v>5830</v>
          </cell>
          <cell r="G66">
            <v>0.35</v>
          </cell>
          <cell r="H66">
            <v>45</v>
          </cell>
          <cell r="I66">
            <v>5386</v>
          </cell>
          <cell r="J66">
            <v>-159</v>
          </cell>
          <cell r="K66">
            <v>0</v>
          </cell>
          <cell r="L66">
            <v>0</v>
          </cell>
          <cell r="M66">
            <v>0</v>
          </cell>
          <cell r="N66">
            <v>1000</v>
          </cell>
          <cell r="S66">
            <v>1045.4000000000001</v>
          </cell>
          <cell r="T66">
            <v>1400</v>
          </cell>
          <cell r="U66">
            <v>7.872584656590778</v>
          </cell>
          <cell r="V66">
            <v>5.5768127032714743</v>
          </cell>
          <cell r="Y66">
            <v>1247</v>
          </cell>
          <cell r="Z66">
            <v>2104.1999999999998</v>
          </cell>
          <cell r="AA66">
            <v>766.2</v>
          </cell>
          <cell r="AB66">
            <v>1269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501</v>
          </cell>
          <cell r="D67">
            <v>1653</v>
          </cell>
          <cell r="E67">
            <v>1786</v>
          </cell>
          <cell r="F67">
            <v>293</v>
          </cell>
          <cell r="G67">
            <v>0.41</v>
          </cell>
          <cell r="H67">
            <v>45</v>
          </cell>
          <cell r="I67">
            <v>1814</v>
          </cell>
          <cell r="J67">
            <v>-28</v>
          </cell>
          <cell r="K67">
            <v>600</v>
          </cell>
          <cell r="L67">
            <v>320</v>
          </cell>
          <cell r="M67">
            <v>0</v>
          </cell>
          <cell r="N67">
            <v>720</v>
          </cell>
          <cell r="S67">
            <v>357.2</v>
          </cell>
          <cell r="T67">
            <v>800</v>
          </cell>
          <cell r="U67">
            <v>7.6511758118701012</v>
          </cell>
          <cell r="V67">
            <v>0.82026875699888024</v>
          </cell>
          <cell r="Y67">
            <v>291.39999999999998</v>
          </cell>
          <cell r="Z67">
            <v>396.2</v>
          </cell>
          <cell r="AA67">
            <v>239.2</v>
          </cell>
          <cell r="AB67">
            <v>448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4447</v>
          </cell>
          <cell r="D68">
            <v>12926</v>
          </cell>
          <cell r="E68">
            <v>9188</v>
          </cell>
          <cell r="F68">
            <v>5112</v>
          </cell>
          <cell r="G68">
            <v>0.41</v>
          </cell>
          <cell r="H68">
            <v>45</v>
          </cell>
          <cell r="I68">
            <v>9163</v>
          </cell>
          <cell r="J68">
            <v>25</v>
          </cell>
          <cell r="K68">
            <v>600</v>
          </cell>
          <cell r="L68">
            <v>1750</v>
          </cell>
          <cell r="M68">
            <v>0</v>
          </cell>
          <cell r="N68">
            <v>2500</v>
          </cell>
          <cell r="O68">
            <v>1700</v>
          </cell>
          <cell r="S68">
            <v>1837.6</v>
          </cell>
          <cell r="T68">
            <v>1800</v>
          </cell>
          <cell r="U68">
            <v>7.325859817152808</v>
          </cell>
          <cell r="V68">
            <v>2.7818894209838922</v>
          </cell>
          <cell r="Y68">
            <v>1809.6</v>
          </cell>
          <cell r="Z68">
            <v>2346.8000000000002</v>
          </cell>
          <cell r="AA68">
            <v>1170.2</v>
          </cell>
          <cell r="AB68">
            <v>2126</v>
          </cell>
          <cell r="AC68" t="str">
            <v>акция</v>
          </cell>
          <cell r="AD68" t="str">
            <v>акция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66</v>
          </cell>
          <cell r="D69">
            <v>44</v>
          </cell>
          <cell r="E69">
            <v>67</v>
          </cell>
          <cell r="F69">
            <v>38</v>
          </cell>
          <cell r="G69">
            <v>0.41</v>
          </cell>
          <cell r="H69" t="e">
            <v>#N/A</v>
          </cell>
          <cell r="I69">
            <v>81</v>
          </cell>
          <cell r="J69">
            <v>-14</v>
          </cell>
          <cell r="K69">
            <v>40</v>
          </cell>
          <cell r="L69">
            <v>80</v>
          </cell>
          <cell r="M69">
            <v>0</v>
          </cell>
          <cell r="N69">
            <v>40</v>
          </cell>
          <cell r="S69">
            <v>13.4</v>
          </cell>
          <cell r="U69">
            <v>14.776119402985074</v>
          </cell>
          <cell r="V69">
            <v>2.8358208955223878</v>
          </cell>
          <cell r="Y69">
            <v>0</v>
          </cell>
          <cell r="Z69">
            <v>0</v>
          </cell>
          <cell r="AA69">
            <v>12.6</v>
          </cell>
          <cell r="AB69">
            <v>2</v>
          </cell>
          <cell r="AC69" t="e">
            <v>#N/A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1490</v>
          </cell>
          <cell r="D70">
            <v>3531</v>
          </cell>
          <cell r="E70">
            <v>3742</v>
          </cell>
          <cell r="F70">
            <v>1187</v>
          </cell>
          <cell r="G70">
            <v>0.41</v>
          </cell>
          <cell r="H70">
            <v>45</v>
          </cell>
          <cell r="I70">
            <v>3793</v>
          </cell>
          <cell r="J70">
            <v>-51</v>
          </cell>
          <cell r="K70">
            <v>1300</v>
          </cell>
          <cell r="L70">
            <v>900</v>
          </cell>
          <cell r="M70">
            <v>0</v>
          </cell>
          <cell r="N70">
            <v>1100</v>
          </cell>
          <cell r="S70">
            <v>748.4</v>
          </cell>
          <cell r="T70">
            <v>1200</v>
          </cell>
          <cell r="U70">
            <v>7.598877605558525</v>
          </cell>
          <cell r="V70">
            <v>1.5860502405130947</v>
          </cell>
          <cell r="Y70">
            <v>653.79999999999995</v>
          </cell>
          <cell r="Z70">
            <v>792</v>
          </cell>
          <cell r="AA70">
            <v>502.2</v>
          </cell>
          <cell r="AB70">
            <v>763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36.598999999999997</v>
          </cell>
          <cell r="D71">
            <v>50.076000000000001</v>
          </cell>
          <cell r="E71">
            <v>33.274999999999999</v>
          </cell>
          <cell r="F71">
            <v>12.486000000000001</v>
          </cell>
          <cell r="G71">
            <v>1</v>
          </cell>
          <cell r="H71">
            <v>30</v>
          </cell>
          <cell r="I71">
            <v>51</v>
          </cell>
          <cell r="J71">
            <v>-17.725000000000001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6.6549999999999994</v>
          </cell>
          <cell r="T71">
            <v>20</v>
          </cell>
          <cell r="U71">
            <v>4.8814425244177322</v>
          </cell>
          <cell r="V71">
            <v>1.8761833208114203</v>
          </cell>
          <cell r="Y71">
            <v>9.6509999999999998</v>
          </cell>
          <cell r="Z71">
            <v>10.641</v>
          </cell>
          <cell r="AA71">
            <v>2.0964</v>
          </cell>
          <cell r="AB71">
            <v>6.03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327</v>
          </cell>
          <cell r="D72">
            <v>13</v>
          </cell>
          <cell r="E72">
            <v>235</v>
          </cell>
          <cell r="F72">
            <v>-6</v>
          </cell>
          <cell r="G72">
            <v>0.41</v>
          </cell>
          <cell r="H72" t="e">
            <v>#N/A</v>
          </cell>
          <cell r="I72">
            <v>267</v>
          </cell>
          <cell r="J72">
            <v>-32</v>
          </cell>
          <cell r="K72">
            <v>320</v>
          </cell>
          <cell r="L72">
            <v>0</v>
          </cell>
          <cell r="M72">
            <v>0</v>
          </cell>
          <cell r="N72">
            <v>160</v>
          </cell>
          <cell r="S72">
            <v>47</v>
          </cell>
          <cell r="U72">
            <v>10.085106382978724</v>
          </cell>
          <cell r="V72">
            <v>-0.1276595744680851</v>
          </cell>
          <cell r="Y72">
            <v>55.6</v>
          </cell>
          <cell r="Z72">
            <v>31.2</v>
          </cell>
          <cell r="AA72">
            <v>45.6</v>
          </cell>
          <cell r="AB72">
            <v>55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271</v>
          </cell>
          <cell r="D73">
            <v>913</v>
          </cell>
          <cell r="E73">
            <v>950</v>
          </cell>
          <cell r="F73">
            <v>204</v>
          </cell>
          <cell r="G73">
            <v>0.36</v>
          </cell>
          <cell r="H73" t="e">
            <v>#N/A</v>
          </cell>
          <cell r="I73">
            <v>978</v>
          </cell>
          <cell r="J73">
            <v>-28</v>
          </cell>
          <cell r="K73">
            <v>480</v>
          </cell>
          <cell r="L73">
            <v>0</v>
          </cell>
          <cell r="M73">
            <v>0</v>
          </cell>
          <cell r="N73">
            <v>320</v>
          </cell>
          <cell r="S73">
            <v>190</v>
          </cell>
          <cell r="T73">
            <v>480</v>
          </cell>
          <cell r="U73">
            <v>7.810526315789474</v>
          </cell>
          <cell r="V73">
            <v>1.0736842105263158</v>
          </cell>
          <cell r="Y73">
            <v>153</v>
          </cell>
          <cell r="Z73">
            <v>192</v>
          </cell>
          <cell r="AA73">
            <v>145</v>
          </cell>
          <cell r="AB73">
            <v>238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475</v>
          </cell>
          <cell r="D74">
            <v>486</v>
          </cell>
          <cell r="E74">
            <v>676</v>
          </cell>
          <cell r="F74">
            <v>210</v>
          </cell>
          <cell r="G74">
            <v>0.28000000000000003</v>
          </cell>
          <cell r="H74" t="e">
            <v>#N/A</v>
          </cell>
          <cell r="I74">
            <v>737</v>
          </cell>
          <cell r="J74">
            <v>-61</v>
          </cell>
          <cell r="K74">
            <v>360</v>
          </cell>
          <cell r="L74">
            <v>0</v>
          </cell>
          <cell r="M74">
            <v>0</v>
          </cell>
          <cell r="N74">
            <v>160</v>
          </cell>
          <cell r="S74">
            <v>135.19999999999999</v>
          </cell>
          <cell r="T74">
            <v>320</v>
          </cell>
          <cell r="U74">
            <v>7.7662721893491131</v>
          </cell>
          <cell r="V74">
            <v>1.5532544378698225</v>
          </cell>
          <cell r="Y74">
            <v>127.2</v>
          </cell>
          <cell r="Z74">
            <v>187.2</v>
          </cell>
          <cell r="AA74">
            <v>109.2</v>
          </cell>
          <cell r="AB74">
            <v>205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1194</v>
          </cell>
          <cell r="D75">
            <v>879</v>
          </cell>
          <cell r="E75">
            <v>1680</v>
          </cell>
          <cell r="F75">
            <v>336</v>
          </cell>
          <cell r="G75">
            <v>0.4</v>
          </cell>
          <cell r="H75" t="e">
            <v>#N/A</v>
          </cell>
          <cell r="I75">
            <v>1784</v>
          </cell>
          <cell r="J75">
            <v>-104</v>
          </cell>
          <cell r="K75">
            <v>480</v>
          </cell>
          <cell r="L75">
            <v>0</v>
          </cell>
          <cell r="M75">
            <v>0</v>
          </cell>
          <cell r="N75">
            <v>840</v>
          </cell>
          <cell r="S75">
            <v>336</v>
          </cell>
          <cell r="T75">
            <v>960</v>
          </cell>
          <cell r="U75">
            <v>7.7857142857142856</v>
          </cell>
          <cell r="V75">
            <v>1</v>
          </cell>
          <cell r="Y75">
            <v>318.8</v>
          </cell>
          <cell r="Z75">
            <v>399.4</v>
          </cell>
          <cell r="AA75">
            <v>209</v>
          </cell>
          <cell r="AB75">
            <v>418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279</v>
          </cell>
          <cell r="D76">
            <v>470</v>
          </cell>
          <cell r="E76">
            <v>482</v>
          </cell>
          <cell r="F76">
            <v>241</v>
          </cell>
          <cell r="G76">
            <v>0.33</v>
          </cell>
          <cell r="H76" t="e">
            <v>#N/A</v>
          </cell>
          <cell r="I76">
            <v>502</v>
          </cell>
          <cell r="J76">
            <v>-20</v>
          </cell>
          <cell r="K76">
            <v>280</v>
          </cell>
          <cell r="L76">
            <v>0</v>
          </cell>
          <cell r="M76">
            <v>0</v>
          </cell>
          <cell r="N76">
            <v>200</v>
          </cell>
          <cell r="S76">
            <v>96.4</v>
          </cell>
          <cell r="T76">
            <v>40</v>
          </cell>
          <cell r="U76">
            <v>7.8941908713692941</v>
          </cell>
          <cell r="V76">
            <v>2.5</v>
          </cell>
          <cell r="Y76">
            <v>87.6</v>
          </cell>
          <cell r="Z76">
            <v>136.6</v>
          </cell>
          <cell r="AA76">
            <v>83</v>
          </cell>
          <cell r="AB76">
            <v>142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240</v>
          </cell>
          <cell r="D77">
            <v>299</v>
          </cell>
          <cell r="E77">
            <v>352</v>
          </cell>
          <cell r="F77">
            <v>174</v>
          </cell>
          <cell r="G77">
            <v>0.33</v>
          </cell>
          <cell r="H77" t="e">
            <v>#N/A</v>
          </cell>
          <cell r="I77">
            <v>363</v>
          </cell>
          <cell r="J77">
            <v>-11</v>
          </cell>
          <cell r="K77">
            <v>240</v>
          </cell>
          <cell r="L77">
            <v>0</v>
          </cell>
          <cell r="M77">
            <v>0</v>
          </cell>
          <cell r="N77">
            <v>40</v>
          </cell>
          <cell r="S77">
            <v>70.400000000000006</v>
          </cell>
          <cell r="T77">
            <v>80</v>
          </cell>
          <cell r="U77">
            <v>7.5852272727272725</v>
          </cell>
          <cell r="V77">
            <v>2.4715909090909087</v>
          </cell>
          <cell r="Y77">
            <v>74</v>
          </cell>
          <cell r="Z77">
            <v>114.8</v>
          </cell>
          <cell r="AA77">
            <v>61.6</v>
          </cell>
          <cell r="AB77">
            <v>101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91</v>
          </cell>
          <cell r="D78">
            <v>13</v>
          </cell>
          <cell r="E78">
            <v>81</v>
          </cell>
          <cell r="F78">
            <v>17</v>
          </cell>
          <cell r="G78">
            <v>0</v>
          </cell>
          <cell r="H78" t="e">
            <v>#N/A</v>
          </cell>
          <cell r="I78">
            <v>154</v>
          </cell>
          <cell r="J78">
            <v>-73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16.2</v>
          </cell>
          <cell r="U78">
            <v>1.0493827160493827</v>
          </cell>
          <cell r="V78">
            <v>1.0493827160493827</v>
          </cell>
          <cell r="Y78">
            <v>79.400000000000006</v>
          </cell>
          <cell r="Z78">
            <v>87.6</v>
          </cell>
          <cell r="AA78">
            <v>39.4</v>
          </cell>
          <cell r="AB78">
            <v>2</v>
          </cell>
          <cell r="AC78" t="str">
            <v>вывод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399</v>
          </cell>
          <cell r="D79">
            <v>921</v>
          </cell>
          <cell r="E79">
            <v>829</v>
          </cell>
          <cell r="F79">
            <v>468</v>
          </cell>
          <cell r="G79">
            <v>0.33</v>
          </cell>
          <cell r="H79" t="e">
            <v>#N/A</v>
          </cell>
          <cell r="I79">
            <v>848</v>
          </cell>
          <cell r="J79">
            <v>-19</v>
          </cell>
          <cell r="K79">
            <v>480</v>
          </cell>
          <cell r="L79">
            <v>0</v>
          </cell>
          <cell r="M79">
            <v>0</v>
          </cell>
          <cell r="N79">
            <v>120</v>
          </cell>
          <cell r="S79">
            <v>165.8</v>
          </cell>
          <cell r="T79">
            <v>240</v>
          </cell>
          <cell r="U79">
            <v>7.8890229191797339</v>
          </cell>
          <cell r="V79">
            <v>2.8226779252110976</v>
          </cell>
          <cell r="Y79">
            <v>163.6</v>
          </cell>
          <cell r="Z79">
            <v>253</v>
          </cell>
          <cell r="AA79">
            <v>146.6</v>
          </cell>
          <cell r="AB79">
            <v>202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19.568000000000001</v>
          </cell>
          <cell r="D80">
            <v>31.786999999999999</v>
          </cell>
          <cell r="E80">
            <v>24.405999999999999</v>
          </cell>
          <cell r="F80">
            <v>26.286000000000001</v>
          </cell>
          <cell r="G80">
            <v>1</v>
          </cell>
          <cell r="H80" t="e">
            <v>#N/A</v>
          </cell>
          <cell r="I80">
            <v>31.7</v>
          </cell>
          <cell r="J80">
            <v>-7.2940000000000005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4.8811999999999998</v>
          </cell>
          <cell r="T80">
            <v>10</v>
          </cell>
          <cell r="U80">
            <v>7.4338277472752612</v>
          </cell>
          <cell r="V80">
            <v>5.3851511923297553</v>
          </cell>
          <cell r="Y80">
            <v>7.8331999999999997</v>
          </cell>
          <cell r="Z80">
            <v>14.2446</v>
          </cell>
          <cell r="AA80">
            <v>5.0556000000000001</v>
          </cell>
          <cell r="AB80">
            <v>2.6120000000000001</v>
          </cell>
          <cell r="AC80" t="str">
            <v>костик</v>
          </cell>
          <cell r="AD80" t="str">
            <v>костик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18</v>
          </cell>
          <cell r="D81">
            <v>7</v>
          </cell>
          <cell r="E81">
            <v>17</v>
          </cell>
          <cell r="F81">
            <v>4</v>
          </cell>
          <cell r="G81">
            <v>0</v>
          </cell>
          <cell r="H81" t="e">
            <v>#N/A</v>
          </cell>
          <cell r="I81">
            <v>38</v>
          </cell>
          <cell r="J81">
            <v>-21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3.4</v>
          </cell>
          <cell r="U81">
            <v>1.1764705882352942</v>
          </cell>
          <cell r="V81">
            <v>1.1764705882352942</v>
          </cell>
          <cell r="Y81">
            <v>25.2</v>
          </cell>
          <cell r="Z81">
            <v>32</v>
          </cell>
          <cell r="AA81">
            <v>14</v>
          </cell>
          <cell r="AB81">
            <v>0</v>
          </cell>
          <cell r="AC81" t="str">
            <v>вывод</v>
          </cell>
          <cell r="AD81" t="str">
            <v>костик</v>
          </cell>
        </row>
        <row r="82">
          <cell r="A82" t="str">
            <v>6801 ОСТАНКИНСКАЯ вар п/о 0.4кг 8шт.  ОСТАНКИНО</v>
          </cell>
          <cell r="B82" t="str">
            <v>шт</v>
          </cell>
          <cell r="C82">
            <v>89</v>
          </cell>
          <cell r="D82">
            <v>167</v>
          </cell>
          <cell r="E82">
            <v>143</v>
          </cell>
          <cell r="F82">
            <v>109</v>
          </cell>
          <cell r="G82">
            <v>0.4</v>
          </cell>
          <cell r="H82" t="e">
            <v>#N/A</v>
          </cell>
          <cell r="I82">
            <v>147</v>
          </cell>
          <cell r="J82">
            <v>-4</v>
          </cell>
          <cell r="K82">
            <v>80</v>
          </cell>
          <cell r="L82">
            <v>0</v>
          </cell>
          <cell r="M82">
            <v>0</v>
          </cell>
          <cell r="N82">
            <v>40</v>
          </cell>
          <cell r="S82">
            <v>28.6</v>
          </cell>
          <cell r="U82">
            <v>8.0069930069930066</v>
          </cell>
          <cell r="V82">
            <v>3.8111888111888108</v>
          </cell>
          <cell r="Y82">
            <v>20</v>
          </cell>
          <cell r="Z82">
            <v>25.4</v>
          </cell>
          <cell r="AA82">
            <v>26.2</v>
          </cell>
          <cell r="AB82">
            <v>32</v>
          </cell>
          <cell r="AC82" t="str">
            <v>увел</v>
          </cell>
          <cell r="AD82" t="str">
            <v>увел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C83">
            <v>-5</v>
          </cell>
          <cell r="D83">
            <v>11</v>
          </cell>
          <cell r="E83">
            <v>0</v>
          </cell>
          <cell r="F83">
            <v>6</v>
          </cell>
          <cell r="G83">
            <v>0</v>
          </cell>
          <cell r="H83" t="e">
            <v>#N/A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25.4</v>
          </cell>
          <cell r="Z83">
            <v>39</v>
          </cell>
          <cell r="AA83">
            <v>5.8</v>
          </cell>
          <cell r="AB83">
            <v>0</v>
          </cell>
          <cell r="AC83" t="str">
            <v>вывод</v>
          </cell>
          <cell r="AD83" t="str">
            <v>костик</v>
          </cell>
        </row>
        <row r="84">
          <cell r="A84" t="str">
            <v>6829 МОЛОЧНЫЕ КЛАССИЧЕСКИЕ сос п/о мгс 2*4_С  ОСТАНКИНО</v>
          </cell>
          <cell r="B84" t="str">
            <v>кг</v>
          </cell>
          <cell r="C84">
            <v>2.1320000000000001</v>
          </cell>
          <cell r="D84">
            <v>710.56500000000005</v>
          </cell>
          <cell r="E84">
            <v>516.928</v>
          </cell>
          <cell r="F84">
            <v>166.02699999999999</v>
          </cell>
          <cell r="G84">
            <v>1</v>
          </cell>
          <cell r="H84" t="e">
            <v>#N/A</v>
          </cell>
          <cell r="I84">
            <v>529.5</v>
          </cell>
          <cell r="J84">
            <v>-12.572000000000003</v>
          </cell>
          <cell r="K84">
            <v>270</v>
          </cell>
          <cell r="L84">
            <v>80</v>
          </cell>
          <cell r="M84">
            <v>0</v>
          </cell>
          <cell r="N84">
            <v>250</v>
          </cell>
          <cell r="S84">
            <v>103.3856</v>
          </cell>
          <cell r="T84">
            <v>60</v>
          </cell>
          <cell r="U84">
            <v>7.9897684010152288</v>
          </cell>
          <cell r="V84">
            <v>1.6059006283273491</v>
          </cell>
          <cell r="Y84">
            <v>106.56440000000001</v>
          </cell>
          <cell r="Z84">
            <v>120.79159999999999</v>
          </cell>
          <cell r="AA84">
            <v>77.227400000000003</v>
          </cell>
          <cell r="AB84">
            <v>83.635999999999996</v>
          </cell>
          <cell r="AC84" t="str">
            <v>костик</v>
          </cell>
          <cell r="AD84" t="str">
            <v>костик</v>
          </cell>
        </row>
        <row r="85">
          <cell r="A85" t="str">
            <v>6837 ФИЛЕЙНЫЕ Папа Может сос ц/о мгс 0.4кг  ОСТАНКИНО</v>
          </cell>
          <cell r="B85" t="str">
            <v>шт</v>
          </cell>
          <cell r="C85">
            <v>588</v>
          </cell>
          <cell r="D85">
            <v>1038</v>
          </cell>
          <cell r="E85">
            <v>1473</v>
          </cell>
          <cell r="F85">
            <v>124</v>
          </cell>
          <cell r="G85">
            <v>0.4</v>
          </cell>
          <cell r="H85" t="e">
            <v>#N/A</v>
          </cell>
          <cell r="I85">
            <v>1444</v>
          </cell>
          <cell r="J85">
            <v>29</v>
          </cell>
          <cell r="K85">
            <v>800</v>
          </cell>
          <cell r="L85">
            <v>0</v>
          </cell>
          <cell r="M85">
            <v>0</v>
          </cell>
          <cell r="N85">
            <v>600</v>
          </cell>
          <cell r="S85">
            <v>294.60000000000002</v>
          </cell>
          <cell r="T85">
            <v>840</v>
          </cell>
          <cell r="U85">
            <v>8.0244399185336039</v>
          </cell>
          <cell r="V85">
            <v>0.42090970807875083</v>
          </cell>
          <cell r="Y85">
            <v>273</v>
          </cell>
          <cell r="Z85">
            <v>359.6</v>
          </cell>
          <cell r="AA85">
            <v>197</v>
          </cell>
          <cell r="AB85">
            <v>435</v>
          </cell>
          <cell r="AC85" t="e">
            <v>#N/A</v>
          </cell>
          <cell r="AD85" t="e">
            <v>#N/A</v>
          </cell>
        </row>
        <row r="86">
          <cell r="A86" t="str">
            <v>6842 ДЫМОВИЦА ИЗ ОКОРОКА к/в мл/к в/у 0,3кг  ОСТАНКИНО</v>
          </cell>
          <cell r="B86" t="str">
            <v>шт</v>
          </cell>
          <cell r="C86">
            <v>102</v>
          </cell>
          <cell r="D86">
            <v>43</v>
          </cell>
          <cell r="E86">
            <v>78</v>
          </cell>
          <cell r="F86">
            <v>66</v>
          </cell>
          <cell r="G86">
            <v>0.3</v>
          </cell>
          <cell r="H86" t="e">
            <v>#N/A</v>
          </cell>
          <cell r="I86">
            <v>79</v>
          </cell>
          <cell r="J86">
            <v>-1</v>
          </cell>
          <cell r="K86">
            <v>40</v>
          </cell>
          <cell r="L86">
            <v>0</v>
          </cell>
          <cell r="M86">
            <v>0</v>
          </cell>
          <cell r="N86">
            <v>0</v>
          </cell>
          <cell r="S86">
            <v>15.6</v>
          </cell>
          <cell r="T86">
            <v>40</v>
          </cell>
          <cell r="U86">
            <v>9.3589743589743595</v>
          </cell>
          <cell r="V86">
            <v>4.2307692307692308</v>
          </cell>
          <cell r="Y86">
            <v>29</v>
          </cell>
          <cell r="Z86">
            <v>20.8</v>
          </cell>
          <cell r="AA86">
            <v>17.600000000000001</v>
          </cell>
          <cell r="AB86">
            <v>32</v>
          </cell>
          <cell r="AC86" t="str">
            <v>костик</v>
          </cell>
          <cell r="AD86" t="str">
            <v>костик</v>
          </cell>
        </row>
        <row r="87">
          <cell r="A87" t="str">
            <v>6852 МОЛОЧНЫЕ ПРЕМИУМ ПМ сос п/о в/ у 1/350  ОСТАНКИНО</v>
          </cell>
          <cell r="B87" t="str">
            <v>шт</v>
          </cell>
          <cell r="C87">
            <v>1178</v>
          </cell>
          <cell r="D87">
            <v>2879</v>
          </cell>
          <cell r="E87">
            <v>2927</v>
          </cell>
          <cell r="F87">
            <v>1035</v>
          </cell>
          <cell r="G87">
            <v>0.35</v>
          </cell>
          <cell r="H87" t="e">
            <v>#N/A</v>
          </cell>
          <cell r="I87">
            <v>2975</v>
          </cell>
          <cell r="J87">
            <v>-48</v>
          </cell>
          <cell r="K87">
            <v>1480</v>
          </cell>
          <cell r="L87">
            <v>0</v>
          </cell>
          <cell r="M87">
            <v>0</v>
          </cell>
          <cell r="N87">
            <v>1400</v>
          </cell>
          <cell r="S87">
            <v>585.4</v>
          </cell>
          <cell r="T87">
            <v>720</v>
          </cell>
          <cell r="U87">
            <v>7.9176631363170484</v>
          </cell>
          <cell r="V87">
            <v>1.7680218653911857</v>
          </cell>
          <cell r="Y87">
            <v>501.6</v>
          </cell>
          <cell r="Z87">
            <v>643.6</v>
          </cell>
          <cell r="AA87">
            <v>459.2</v>
          </cell>
          <cell r="AB87">
            <v>716</v>
          </cell>
          <cell r="AC87" t="str">
            <v>увел</v>
          </cell>
          <cell r="AD87" t="str">
            <v>увел</v>
          </cell>
        </row>
        <row r="88">
          <cell r="A88" t="str">
            <v>6854 МОЛОЧНЫЕ ПРЕМИУМ ПМ сос п/о мгс 0.6кг  ОСТАНКИНО</v>
          </cell>
          <cell r="B88" t="str">
            <v>шт</v>
          </cell>
          <cell r="C88">
            <v>74</v>
          </cell>
          <cell r="D88">
            <v>610</v>
          </cell>
          <cell r="E88">
            <v>377</v>
          </cell>
          <cell r="F88">
            <v>291</v>
          </cell>
          <cell r="G88">
            <v>0.6</v>
          </cell>
          <cell r="H88" t="e">
            <v>#N/A</v>
          </cell>
          <cell r="I88">
            <v>388</v>
          </cell>
          <cell r="J88">
            <v>-11</v>
          </cell>
          <cell r="K88">
            <v>160</v>
          </cell>
          <cell r="L88">
            <v>0</v>
          </cell>
          <cell r="M88">
            <v>0</v>
          </cell>
          <cell r="N88">
            <v>0</v>
          </cell>
          <cell r="S88">
            <v>75.400000000000006</v>
          </cell>
          <cell r="T88">
            <v>120</v>
          </cell>
          <cell r="U88">
            <v>7.5729442970822278</v>
          </cell>
          <cell r="V88">
            <v>3.8594164456233417</v>
          </cell>
          <cell r="Y88">
            <v>55.2</v>
          </cell>
          <cell r="Z88">
            <v>77</v>
          </cell>
          <cell r="AA88">
            <v>69.8</v>
          </cell>
          <cell r="AB88">
            <v>92</v>
          </cell>
          <cell r="AC88" t="str">
            <v>костик</v>
          </cell>
          <cell r="AD88" t="str">
            <v>костик</v>
          </cell>
        </row>
        <row r="89">
          <cell r="A89" t="str">
            <v>6861 ДОМАШНИЙ РЕЦЕПТ Коровино вар п/о  ОСТАНКИНО</v>
          </cell>
          <cell r="B89" t="str">
            <v>кг</v>
          </cell>
          <cell r="C89">
            <v>332.92500000000001</v>
          </cell>
          <cell r="D89">
            <v>324.53899999999999</v>
          </cell>
          <cell r="E89">
            <v>319</v>
          </cell>
          <cell r="F89">
            <v>367</v>
          </cell>
          <cell r="G89">
            <v>1</v>
          </cell>
          <cell r="H89" t="e">
            <v>#N/A</v>
          </cell>
          <cell r="I89">
            <v>291.10000000000002</v>
          </cell>
          <cell r="J89">
            <v>27.899999999999977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63.8</v>
          </cell>
          <cell r="T89">
            <v>150</v>
          </cell>
          <cell r="U89">
            <v>8.1034482758620694</v>
          </cell>
          <cell r="V89">
            <v>5.7523510971786838</v>
          </cell>
          <cell r="Y89">
            <v>82.8</v>
          </cell>
          <cell r="Z89">
            <v>68.400000000000006</v>
          </cell>
          <cell r="AA89">
            <v>58.2</v>
          </cell>
          <cell r="AB89">
            <v>75.105999999999995</v>
          </cell>
          <cell r="AC89" t="str">
            <v>увел</v>
          </cell>
          <cell r="AD89" t="str">
            <v>увел</v>
          </cell>
        </row>
        <row r="90">
          <cell r="A90" t="str">
            <v>6862 ДОМАШНИЙ РЕЦЕПТ СО ШПИК. Коровино вар п/о  ОСТАНКИНО</v>
          </cell>
          <cell r="B90" t="str">
            <v>кг</v>
          </cell>
          <cell r="C90">
            <v>14.287000000000001</v>
          </cell>
          <cell r="D90">
            <v>71.989999999999995</v>
          </cell>
          <cell r="E90">
            <v>30.077000000000002</v>
          </cell>
          <cell r="F90">
            <v>56.2</v>
          </cell>
          <cell r="G90">
            <v>1</v>
          </cell>
          <cell r="H90" t="e">
            <v>#N/A</v>
          </cell>
          <cell r="I90">
            <v>53.4</v>
          </cell>
          <cell r="J90">
            <v>-23.322999999999997</v>
          </cell>
          <cell r="K90">
            <v>20</v>
          </cell>
          <cell r="L90">
            <v>0</v>
          </cell>
          <cell r="M90">
            <v>0</v>
          </cell>
          <cell r="N90">
            <v>0</v>
          </cell>
          <cell r="S90">
            <v>6.0154000000000005</v>
          </cell>
          <cell r="U90">
            <v>12.667486783921268</v>
          </cell>
          <cell r="V90">
            <v>9.3426871031020369</v>
          </cell>
          <cell r="Y90">
            <v>9.4792000000000005</v>
          </cell>
          <cell r="Z90">
            <v>7.5162000000000004</v>
          </cell>
          <cell r="AA90">
            <v>12.145199999999999</v>
          </cell>
          <cell r="AB90">
            <v>10.129</v>
          </cell>
          <cell r="AC90" t="str">
            <v>костик</v>
          </cell>
          <cell r="AD90" t="str">
            <v>костик</v>
          </cell>
        </row>
        <row r="91">
          <cell r="A91" t="str">
            <v>6866 ВЕТЧ.НЕЖНАЯ Коровино п/о_Маяк  ОСТАНКИНО</v>
          </cell>
          <cell r="B91" t="str">
            <v>кг</v>
          </cell>
          <cell r="C91">
            <v>186.65799999999999</v>
          </cell>
          <cell r="D91">
            <v>178.29</v>
          </cell>
          <cell r="E91">
            <v>165.58099999999999</v>
          </cell>
          <cell r="F91">
            <v>196.36199999999999</v>
          </cell>
          <cell r="G91">
            <v>1</v>
          </cell>
          <cell r="H91" t="e">
            <v>#N/A</v>
          </cell>
          <cell r="I91">
            <v>163.5</v>
          </cell>
          <cell r="J91">
            <v>2.0809999999999889</v>
          </cell>
          <cell r="K91">
            <v>20</v>
          </cell>
          <cell r="L91">
            <v>0</v>
          </cell>
          <cell r="M91">
            <v>0</v>
          </cell>
          <cell r="N91">
            <v>30</v>
          </cell>
          <cell r="S91">
            <v>33.116199999999999</v>
          </cell>
          <cell r="T91">
            <v>50</v>
          </cell>
          <cell r="U91">
            <v>8.9491547943302674</v>
          </cell>
          <cell r="V91">
            <v>5.929484663095403</v>
          </cell>
          <cell r="Y91">
            <v>38.363799999999998</v>
          </cell>
          <cell r="Z91">
            <v>71.748400000000004</v>
          </cell>
          <cell r="AA91">
            <v>31.354599999999998</v>
          </cell>
          <cell r="AB91">
            <v>43.59</v>
          </cell>
          <cell r="AC91" t="str">
            <v>Витал</v>
          </cell>
          <cell r="AD91" t="str">
            <v>Витал</v>
          </cell>
        </row>
        <row r="92">
          <cell r="A92" t="str">
            <v>6869 С ГОВЯДИНОЙ СН сос п/о мгс 1кг 6шт.  ОСТАНКИНО</v>
          </cell>
          <cell r="B92" t="str">
            <v>шт</v>
          </cell>
          <cell r="C92">
            <v>29</v>
          </cell>
          <cell r="D92">
            <v>66</v>
          </cell>
          <cell r="E92">
            <v>104</v>
          </cell>
          <cell r="F92">
            <v>-10</v>
          </cell>
          <cell r="G92">
            <v>0</v>
          </cell>
          <cell r="H92">
            <v>45</v>
          </cell>
          <cell r="I92">
            <v>106</v>
          </cell>
          <cell r="J92">
            <v>-2</v>
          </cell>
          <cell r="K92">
            <v>60</v>
          </cell>
          <cell r="L92">
            <v>0</v>
          </cell>
          <cell r="M92">
            <v>0</v>
          </cell>
          <cell r="N92">
            <v>0</v>
          </cell>
          <cell r="S92">
            <v>20.8</v>
          </cell>
          <cell r="T92">
            <v>120</v>
          </cell>
          <cell r="U92">
            <v>8.1730769230769234</v>
          </cell>
          <cell r="V92">
            <v>-0.48076923076923073</v>
          </cell>
          <cell r="Y92">
            <v>28</v>
          </cell>
          <cell r="Z92">
            <v>23.8</v>
          </cell>
          <cell r="AA92">
            <v>16.8</v>
          </cell>
          <cell r="AB92">
            <v>29</v>
          </cell>
          <cell r="AC92" t="str">
            <v>вывод</v>
          </cell>
          <cell r="AD92" t="str">
            <v>вывод</v>
          </cell>
        </row>
        <row r="93">
          <cell r="A93" t="str">
            <v>6909 ДЛЯ ДЕТЕЙ сос п/о мгс 0.33кг 8шт.  ОСТАНКИНО</v>
          </cell>
          <cell r="B93" t="str">
            <v>шт</v>
          </cell>
          <cell r="C93">
            <v>71</v>
          </cell>
          <cell r="D93">
            <v>376</v>
          </cell>
          <cell r="E93">
            <v>407</v>
          </cell>
          <cell r="F93">
            <v>14</v>
          </cell>
          <cell r="G93">
            <v>0.33</v>
          </cell>
          <cell r="H93">
            <v>30</v>
          </cell>
          <cell r="I93">
            <v>564</v>
          </cell>
          <cell r="J93">
            <v>-157</v>
          </cell>
          <cell r="K93">
            <v>240</v>
          </cell>
          <cell r="L93">
            <v>0</v>
          </cell>
          <cell r="M93">
            <v>0</v>
          </cell>
          <cell r="N93">
            <v>120</v>
          </cell>
          <cell r="S93">
            <v>81.400000000000006</v>
          </cell>
          <cell r="T93">
            <v>120</v>
          </cell>
          <cell r="U93">
            <v>6.0687960687960683</v>
          </cell>
          <cell r="V93">
            <v>0.17199017199017197</v>
          </cell>
          <cell r="Y93">
            <v>112.4</v>
          </cell>
          <cell r="Z93">
            <v>112.4</v>
          </cell>
          <cell r="AA93">
            <v>95.6</v>
          </cell>
          <cell r="AB93">
            <v>118</v>
          </cell>
          <cell r="AC93" t="str">
            <v>Витал</v>
          </cell>
          <cell r="AD93" t="str">
            <v>Витал</v>
          </cell>
        </row>
        <row r="94">
          <cell r="A94" t="str">
            <v>6919 БЕКОН с/к с/н в/у 1/180 10шт.  ОСТАНКИНО</v>
          </cell>
          <cell r="B94" t="str">
            <v>шт</v>
          </cell>
          <cell r="C94">
            <v>151</v>
          </cell>
          <cell r="D94">
            <v>465</v>
          </cell>
          <cell r="E94">
            <v>389</v>
          </cell>
          <cell r="F94">
            <v>214</v>
          </cell>
          <cell r="G94">
            <v>0.18</v>
          </cell>
          <cell r="H94" t="e">
            <v>#N/A</v>
          </cell>
          <cell r="I94">
            <v>398</v>
          </cell>
          <cell r="J94">
            <v>-9</v>
          </cell>
          <cell r="K94">
            <v>160</v>
          </cell>
          <cell r="L94">
            <v>0</v>
          </cell>
          <cell r="M94">
            <v>0</v>
          </cell>
          <cell r="N94">
            <v>80</v>
          </cell>
          <cell r="S94">
            <v>77.8</v>
          </cell>
          <cell r="T94">
            <v>160</v>
          </cell>
          <cell r="U94">
            <v>7.8920308483290489</v>
          </cell>
          <cell r="V94">
            <v>2.7506426735218512</v>
          </cell>
          <cell r="Y94">
            <v>69.8</v>
          </cell>
          <cell r="Z94">
            <v>112.8</v>
          </cell>
          <cell r="AA94">
            <v>65.400000000000006</v>
          </cell>
          <cell r="AB94">
            <v>105</v>
          </cell>
          <cell r="AC94" t="str">
            <v>костик</v>
          </cell>
          <cell r="AD94" t="str">
            <v>костик</v>
          </cell>
        </row>
        <row r="95">
          <cell r="A95" t="str">
            <v>6921 БЕКОН Папа может с/к с/н в/у 1/140 10шт  ОСТАНКИНО</v>
          </cell>
          <cell r="B95" t="str">
            <v>шт</v>
          </cell>
          <cell r="C95">
            <v>182</v>
          </cell>
          <cell r="D95">
            <v>1343</v>
          </cell>
          <cell r="E95">
            <v>1096</v>
          </cell>
          <cell r="F95">
            <v>383</v>
          </cell>
          <cell r="G95">
            <v>0.14000000000000001</v>
          </cell>
          <cell r="H95" t="e">
            <v>#N/A</v>
          </cell>
          <cell r="I95">
            <v>1134</v>
          </cell>
          <cell r="J95">
            <v>-38</v>
          </cell>
          <cell r="K95">
            <v>600</v>
          </cell>
          <cell r="L95">
            <v>200</v>
          </cell>
          <cell r="M95">
            <v>0</v>
          </cell>
          <cell r="N95">
            <v>360</v>
          </cell>
          <cell r="S95">
            <v>219.2</v>
          </cell>
          <cell r="T95">
            <v>200</v>
          </cell>
          <cell r="U95">
            <v>7.9516423357664241</v>
          </cell>
          <cell r="V95">
            <v>1.7472627737226278</v>
          </cell>
          <cell r="Y95">
            <v>202</v>
          </cell>
          <cell r="Z95">
            <v>328.4</v>
          </cell>
          <cell r="AA95">
            <v>204.8</v>
          </cell>
          <cell r="AB95">
            <v>285</v>
          </cell>
          <cell r="AC95" t="str">
            <v>костик</v>
          </cell>
          <cell r="AD95" t="str">
            <v>костик</v>
          </cell>
        </row>
        <row r="96">
          <cell r="A96" t="str">
            <v>6948 МОЛОЧНЫЕ ПРЕМИУМ.ПМ сос п/о мгс 1,5*4 Останкино</v>
          </cell>
          <cell r="B96" t="str">
            <v>кг</v>
          </cell>
          <cell r="C96">
            <v>107.79600000000001</v>
          </cell>
          <cell r="D96">
            <v>448.089</v>
          </cell>
          <cell r="E96">
            <v>317.25599999999997</v>
          </cell>
          <cell r="F96">
            <v>109.548</v>
          </cell>
          <cell r="G96">
            <v>1</v>
          </cell>
          <cell r="H96" t="e">
            <v>#N/A</v>
          </cell>
          <cell r="I96">
            <v>320.60000000000002</v>
          </cell>
          <cell r="J96">
            <v>-3.3440000000000509</v>
          </cell>
          <cell r="K96">
            <v>150</v>
          </cell>
          <cell r="L96">
            <v>0</v>
          </cell>
          <cell r="M96">
            <v>0</v>
          </cell>
          <cell r="N96">
            <v>0</v>
          </cell>
          <cell r="S96">
            <v>63.451199999999993</v>
          </cell>
          <cell r="T96">
            <v>200</v>
          </cell>
          <cell r="U96">
            <v>7.2425423002244251</v>
          </cell>
          <cell r="V96">
            <v>1.7264921703608445</v>
          </cell>
          <cell r="Y96">
            <v>53.422000000000004</v>
          </cell>
          <cell r="Z96">
            <v>64.161799999999999</v>
          </cell>
          <cell r="AA96">
            <v>47.791000000000004</v>
          </cell>
          <cell r="AB96">
            <v>76.364000000000004</v>
          </cell>
          <cell r="AC96" t="e">
            <v>#N/A</v>
          </cell>
          <cell r="AD96" t="e">
            <v>#N/A</v>
          </cell>
        </row>
        <row r="97">
          <cell r="A97" t="str">
            <v>6951 СЛИВОЧНЫЕ Папа может сос п/о мгс 1.5*4  ОСТАНКИНО</v>
          </cell>
          <cell r="B97" t="str">
            <v>кг</v>
          </cell>
          <cell r="C97">
            <v>24.876000000000001</v>
          </cell>
          <cell r="D97">
            <v>247.15</v>
          </cell>
          <cell r="E97">
            <v>78.551000000000002</v>
          </cell>
          <cell r="F97">
            <v>121.68899999999999</v>
          </cell>
          <cell r="G97">
            <v>1</v>
          </cell>
          <cell r="H97" t="e">
            <v>#N/A</v>
          </cell>
          <cell r="I97">
            <v>175.3</v>
          </cell>
          <cell r="J97">
            <v>-96.749000000000009</v>
          </cell>
          <cell r="K97">
            <v>80</v>
          </cell>
          <cell r="L97">
            <v>80</v>
          </cell>
          <cell r="M97">
            <v>0</v>
          </cell>
          <cell r="N97">
            <v>30</v>
          </cell>
          <cell r="S97">
            <v>15.7102</v>
          </cell>
          <cell r="U97">
            <v>19.839912922814474</v>
          </cell>
          <cell r="V97">
            <v>7.7458593779837299</v>
          </cell>
          <cell r="Y97">
            <v>20.550999999999998</v>
          </cell>
          <cell r="Z97">
            <v>23.2134</v>
          </cell>
          <cell r="AA97">
            <v>28.179000000000002</v>
          </cell>
          <cell r="AB97">
            <v>44.92</v>
          </cell>
          <cell r="AC97" t="str">
            <v>костик</v>
          </cell>
          <cell r="AD97" t="e">
            <v>#N/A</v>
          </cell>
        </row>
        <row r="98">
          <cell r="A98" t="str">
            <v>6955 СОЧНЫЕ Папа может сос п/о мгс1.5*4_А Останкино</v>
          </cell>
          <cell r="B98" t="str">
            <v>кг</v>
          </cell>
          <cell r="C98">
            <v>2136.62</v>
          </cell>
          <cell r="D98">
            <v>5309.7089999999998</v>
          </cell>
          <cell r="E98">
            <v>4216</v>
          </cell>
          <cell r="F98">
            <v>2525</v>
          </cell>
          <cell r="G98">
            <v>1</v>
          </cell>
          <cell r="H98" t="e">
            <v>#N/A</v>
          </cell>
          <cell r="I98">
            <v>3938.1</v>
          </cell>
          <cell r="J98">
            <v>277.90000000000009</v>
          </cell>
          <cell r="K98">
            <v>750</v>
          </cell>
          <cell r="L98">
            <v>500</v>
          </cell>
          <cell r="M98">
            <v>1000</v>
          </cell>
          <cell r="N98">
            <v>1500</v>
          </cell>
          <cell r="O98">
            <v>600</v>
          </cell>
          <cell r="S98">
            <v>843.2</v>
          </cell>
          <cell r="U98">
            <v>8.1534629981024658</v>
          </cell>
          <cell r="V98">
            <v>2.9945445920303602</v>
          </cell>
          <cell r="Y98">
            <v>713.2</v>
          </cell>
          <cell r="Z98">
            <v>874.2</v>
          </cell>
          <cell r="AA98">
            <v>588.4</v>
          </cell>
          <cell r="AB98">
            <v>777.82600000000002</v>
          </cell>
          <cell r="AC98" t="str">
            <v>кофшар</v>
          </cell>
          <cell r="AD98" t="str">
            <v>кофшар</v>
          </cell>
        </row>
        <row r="99">
          <cell r="A99" t="str">
            <v>7035 ВЕТЧ.КЛАССИЧЕСКАЯ ПМ п/о 0.35кг 8шт.  ОСТАНКИНО</v>
          </cell>
          <cell r="B99" t="str">
            <v>шт</v>
          </cell>
          <cell r="C99">
            <v>211</v>
          </cell>
          <cell r="D99">
            <v>250</v>
          </cell>
          <cell r="E99">
            <v>289</v>
          </cell>
          <cell r="F99">
            <v>161</v>
          </cell>
          <cell r="G99">
            <v>0.35</v>
          </cell>
          <cell r="H99" t="e">
            <v>#N/A</v>
          </cell>
          <cell r="I99">
            <v>371</v>
          </cell>
          <cell r="J99">
            <v>-82</v>
          </cell>
          <cell r="K99">
            <v>40</v>
          </cell>
          <cell r="L99">
            <v>80</v>
          </cell>
          <cell r="M99">
            <v>0</v>
          </cell>
          <cell r="N99">
            <v>200</v>
          </cell>
          <cell r="S99">
            <v>57.8</v>
          </cell>
          <cell r="T99">
            <v>120</v>
          </cell>
          <cell r="U99">
            <v>10.397923875432527</v>
          </cell>
          <cell r="V99">
            <v>2.7854671280276819</v>
          </cell>
          <cell r="Y99">
            <v>0</v>
          </cell>
          <cell r="Z99">
            <v>0</v>
          </cell>
          <cell r="AA99">
            <v>31.2</v>
          </cell>
          <cell r="AB99">
            <v>87</v>
          </cell>
          <cell r="AC99" t="str">
            <v>костик</v>
          </cell>
          <cell r="AD99" t="e">
            <v>#N/A</v>
          </cell>
        </row>
        <row r="100">
          <cell r="A100" t="str">
            <v>7038 С ГОВЯДИНОЙ ПМ сос п/о мгс 1.5*4  ОСТАНКИНО</v>
          </cell>
          <cell r="B100" t="str">
            <v>кг</v>
          </cell>
          <cell r="C100">
            <v>24.645</v>
          </cell>
          <cell r="D100">
            <v>53.652000000000001</v>
          </cell>
          <cell r="E100">
            <v>32.433999999999997</v>
          </cell>
          <cell r="F100">
            <v>44.302999999999997</v>
          </cell>
          <cell r="G100">
            <v>1</v>
          </cell>
          <cell r="H100" t="e">
            <v>#N/A</v>
          </cell>
          <cell r="I100">
            <v>52.3</v>
          </cell>
          <cell r="J100">
            <v>-19.866</v>
          </cell>
          <cell r="K100">
            <v>0</v>
          </cell>
          <cell r="L100">
            <v>0</v>
          </cell>
          <cell r="M100">
            <v>0</v>
          </cell>
          <cell r="N100">
            <v>50</v>
          </cell>
          <cell r="S100">
            <v>6.4867999999999997</v>
          </cell>
          <cell r="U100">
            <v>14.537676512301905</v>
          </cell>
          <cell r="V100">
            <v>6.829715730406364</v>
          </cell>
          <cell r="Y100">
            <v>0</v>
          </cell>
          <cell r="Z100">
            <v>0</v>
          </cell>
          <cell r="AA100">
            <v>3.742</v>
          </cell>
          <cell r="AB100">
            <v>15.327</v>
          </cell>
          <cell r="AC100" t="e">
            <v>#N/A</v>
          </cell>
          <cell r="AD100" t="e">
            <v>#N/A</v>
          </cell>
        </row>
        <row r="101">
          <cell r="A101" t="str">
            <v>7040 С ИНДЕЙКОЙ ПМ сос ц/о в/у 1/270 8шт.  ОСТАНКИНО</v>
          </cell>
          <cell r="B101" t="str">
            <v>шт</v>
          </cell>
          <cell r="C101">
            <v>14</v>
          </cell>
          <cell r="D101">
            <v>164</v>
          </cell>
          <cell r="E101">
            <v>42</v>
          </cell>
          <cell r="F101">
            <v>134</v>
          </cell>
          <cell r="G101">
            <v>0.27</v>
          </cell>
          <cell r="H101" t="e">
            <v>#N/A</v>
          </cell>
          <cell r="I101">
            <v>148</v>
          </cell>
          <cell r="J101">
            <v>-106</v>
          </cell>
          <cell r="K101">
            <v>40</v>
          </cell>
          <cell r="L101">
            <v>0</v>
          </cell>
          <cell r="M101">
            <v>0</v>
          </cell>
          <cell r="N101">
            <v>40</v>
          </cell>
          <cell r="S101">
            <v>8.4</v>
          </cell>
          <cell r="U101">
            <v>25.476190476190474</v>
          </cell>
          <cell r="V101">
            <v>15.952380952380953</v>
          </cell>
          <cell r="Y101">
            <v>0</v>
          </cell>
          <cell r="Z101">
            <v>0</v>
          </cell>
          <cell r="AA101">
            <v>20.399999999999999</v>
          </cell>
          <cell r="AB101">
            <v>26</v>
          </cell>
          <cell r="AC101" t="e">
            <v>#N/A</v>
          </cell>
          <cell r="AD101" t="e">
            <v>#N/A</v>
          </cell>
        </row>
        <row r="102">
          <cell r="A102" t="str">
            <v>7045 БЕКОН Папа может с/к с/н в/у 1/250 7 шт ОСТАНКИНО</v>
          </cell>
          <cell r="B102" t="str">
            <v>шт</v>
          </cell>
          <cell r="C102">
            <v>113</v>
          </cell>
          <cell r="D102">
            <v>1</v>
          </cell>
          <cell r="E102">
            <v>49</v>
          </cell>
          <cell r="F102">
            <v>51</v>
          </cell>
          <cell r="G102">
            <v>0.25</v>
          </cell>
          <cell r="H102" t="e">
            <v>#N/A</v>
          </cell>
          <cell r="I102">
            <v>51</v>
          </cell>
          <cell r="J102">
            <v>-2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9.8000000000000007</v>
          </cell>
          <cell r="T102">
            <v>35</v>
          </cell>
          <cell r="U102">
            <v>8.7755102040816322</v>
          </cell>
          <cell r="V102">
            <v>5.204081632653061</v>
          </cell>
          <cell r="Y102">
            <v>16.399999999999999</v>
          </cell>
          <cell r="Z102">
            <v>22.6</v>
          </cell>
          <cell r="AA102">
            <v>9</v>
          </cell>
          <cell r="AB102">
            <v>23</v>
          </cell>
          <cell r="AC102" t="str">
            <v>увел</v>
          </cell>
          <cell r="AD102" t="str">
            <v>увел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183</v>
          </cell>
          <cell r="E103">
            <v>46</v>
          </cell>
          <cell r="F103">
            <v>137</v>
          </cell>
          <cell r="G103">
            <v>0</v>
          </cell>
          <cell r="H103" t="e">
            <v>#N/A</v>
          </cell>
          <cell r="I103">
            <v>44</v>
          </cell>
          <cell r="J103">
            <v>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9.1999999999999993</v>
          </cell>
          <cell r="U103">
            <v>14.891304347826088</v>
          </cell>
          <cell r="V103">
            <v>14.891304347826088</v>
          </cell>
          <cell r="Y103">
            <v>4.5999999999999996</v>
          </cell>
          <cell r="Z103">
            <v>6.2</v>
          </cell>
          <cell r="AA103">
            <v>6.2</v>
          </cell>
          <cell r="AB103">
            <v>4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30.765000000000001</v>
          </cell>
          <cell r="E104">
            <v>27.716999999999999</v>
          </cell>
          <cell r="F104">
            <v>3.048</v>
          </cell>
          <cell r="G104">
            <v>0</v>
          </cell>
          <cell r="H104" t="e">
            <v>#N/A</v>
          </cell>
          <cell r="I104">
            <v>28</v>
          </cell>
          <cell r="J104">
            <v>-0.28300000000000125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5.5434000000000001</v>
          </cell>
          <cell r="U104">
            <v>0.54984305660785804</v>
          </cell>
          <cell r="V104">
            <v>0.54984305660785804</v>
          </cell>
          <cell r="Y104">
            <v>5.9611999999999998</v>
          </cell>
          <cell r="Z104">
            <v>5.0877999999999997</v>
          </cell>
          <cell r="AA104">
            <v>5.4569999999999999</v>
          </cell>
          <cell r="AB104">
            <v>8.0690000000000008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119.592</v>
          </cell>
          <cell r="D105">
            <v>300</v>
          </cell>
          <cell r="E105">
            <v>278.15499999999997</v>
          </cell>
          <cell r="F105">
            <v>141.43700000000001</v>
          </cell>
          <cell r="G105">
            <v>0</v>
          </cell>
          <cell r="H105" t="e">
            <v>#N/A</v>
          </cell>
          <cell r="I105">
            <v>273.5</v>
          </cell>
          <cell r="J105">
            <v>4.6549999999999727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55.630999999999993</v>
          </cell>
          <cell r="U105">
            <v>2.5424134025992706</v>
          </cell>
          <cell r="V105">
            <v>2.5424134025992706</v>
          </cell>
          <cell r="Y105">
            <v>49.194400000000002</v>
          </cell>
          <cell r="Z105">
            <v>69.124400000000009</v>
          </cell>
          <cell r="AA105">
            <v>39.799799999999998</v>
          </cell>
          <cell r="AB105">
            <v>6.274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216</v>
          </cell>
          <cell r="D106">
            <v>702</v>
          </cell>
          <cell r="E106">
            <v>168</v>
          </cell>
          <cell r="F106">
            <v>749</v>
          </cell>
          <cell r="G106">
            <v>0</v>
          </cell>
          <cell r="H106">
            <v>0</v>
          </cell>
          <cell r="I106">
            <v>165</v>
          </cell>
          <cell r="J106">
            <v>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33.6</v>
          </cell>
          <cell r="U106">
            <v>22.291666666666664</v>
          </cell>
          <cell r="V106">
            <v>22.291666666666664</v>
          </cell>
          <cell r="Y106">
            <v>31.2</v>
          </cell>
          <cell r="Z106">
            <v>35</v>
          </cell>
          <cell r="AA106">
            <v>26.8</v>
          </cell>
          <cell r="AB106">
            <v>16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11.01.2025 - 17.01.2025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15.7</v>
          </cell>
          <cell r="F7">
            <v>530.52800000000002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10.558999999999999</v>
          </cell>
          <cell r="F8">
            <v>531.11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45.8</v>
          </cell>
          <cell r="F9">
            <v>1844.0909999999999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1753</v>
          </cell>
          <cell r="F10">
            <v>3898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972</v>
          </cell>
          <cell r="F11">
            <v>5155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999</v>
          </cell>
          <cell r="F12">
            <v>4946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13</v>
          </cell>
          <cell r="F15">
            <v>261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259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38</v>
          </cell>
          <cell r="F17">
            <v>1253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577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304</v>
          </cell>
          <cell r="F20">
            <v>451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19</v>
          </cell>
          <cell r="F21">
            <v>390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8</v>
          </cell>
          <cell r="F22">
            <v>575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8.5500000000000007</v>
          </cell>
          <cell r="F23">
            <v>370.98899999999998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32.5</v>
          </cell>
          <cell r="F24">
            <v>4193.2370000000001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3.2</v>
          </cell>
          <cell r="F25">
            <v>251.95699999999999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22.5</v>
          </cell>
          <cell r="F26">
            <v>1205.721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16.579999999999998</v>
          </cell>
          <cell r="F27">
            <v>490.85300000000001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13.05</v>
          </cell>
          <cell r="F29">
            <v>209.93600000000001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6.15</v>
          </cell>
          <cell r="F30">
            <v>162.339</v>
          </cell>
        </row>
        <row r="31">
          <cell r="A31" t="str">
            <v xml:space="preserve"> 240  Колбаса Салями охотничья, ВЕС. ПОКОМ</v>
          </cell>
          <cell r="D31">
            <v>1.5</v>
          </cell>
          <cell r="F31">
            <v>21.795999999999999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11.45</v>
          </cell>
          <cell r="F32">
            <v>414.447</v>
          </cell>
        </row>
        <row r="33">
          <cell r="A33" t="str">
            <v xml:space="preserve"> 247  Сардельки Нежные, ВЕС.  ПОКОМ</v>
          </cell>
          <cell r="D33">
            <v>3.9</v>
          </cell>
          <cell r="F33">
            <v>167.41300000000001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5.2</v>
          </cell>
          <cell r="F34">
            <v>145.85499999999999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26</v>
          </cell>
          <cell r="F35">
            <v>1223.9380000000001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101.15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176.7</v>
          </cell>
        </row>
        <row r="38">
          <cell r="A38" t="str">
            <v xml:space="preserve"> 263  Шпикачки Стародворские, ВЕС.  ПОКОМ</v>
          </cell>
          <cell r="D38">
            <v>2.7</v>
          </cell>
          <cell r="F38">
            <v>93.647999999999996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55.4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66.257000000000005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1.6</v>
          </cell>
          <cell r="F41">
            <v>52.000999999999998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6</v>
          </cell>
          <cell r="F42">
            <v>2492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906</v>
          </cell>
          <cell r="F43">
            <v>3741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1447</v>
          </cell>
          <cell r="F44">
            <v>5069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516.53099999999995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4</v>
          </cell>
          <cell r="F46">
            <v>650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20</v>
          </cell>
          <cell r="F47">
            <v>1186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3.4</v>
          </cell>
          <cell r="F48">
            <v>291.589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37</v>
          </cell>
          <cell r="F49">
            <v>1593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39</v>
          </cell>
          <cell r="F50">
            <v>3206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133.63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2.1</v>
          </cell>
          <cell r="F52">
            <v>321.78100000000001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16</v>
          </cell>
          <cell r="F53">
            <v>1117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1725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34</v>
          </cell>
          <cell r="F55">
            <v>1018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4.0999999999999996</v>
          </cell>
          <cell r="F56">
            <v>295.33499999999998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10.5</v>
          </cell>
          <cell r="F57">
            <v>646.89099999999996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62.8</v>
          </cell>
        </row>
        <row r="59">
          <cell r="A59" t="str">
            <v xml:space="preserve"> 318  Сосиски Датские ТМ Зареченские, ВЕС  ПОКОМ</v>
          </cell>
          <cell r="D59">
            <v>6.5</v>
          </cell>
          <cell r="F59">
            <v>3260.154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  <cell r="F60">
            <v>3519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2.5</v>
          </cell>
          <cell r="F61">
            <v>2.5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821</v>
          </cell>
          <cell r="F62">
            <v>4625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33</v>
          </cell>
          <cell r="F63">
            <v>1114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</v>
          </cell>
          <cell r="F64">
            <v>390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17</v>
          </cell>
          <cell r="F65">
            <v>387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</v>
          </cell>
          <cell r="F66">
            <v>1036.731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385</v>
          </cell>
        </row>
        <row r="68">
          <cell r="A68" t="str">
            <v xml:space="preserve"> 335  Колбаса Сливушка ТМ Вязанка. ВЕС.  ПОКОМ </v>
          </cell>
          <cell r="D68">
            <v>4.0999999999999996</v>
          </cell>
          <cell r="F68">
            <v>330.90300000000002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6.7480000000000002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846</v>
          </cell>
          <cell r="F70">
            <v>3577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28</v>
          </cell>
          <cell r="F71">
            <v>2584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7.25</v>
          </cell>
          <cell r="F72">
            <v>449.07600000000002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247.12299999999999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6.4</v>
          </cell>
          <cell r="F74">
            <v>598.18700000000001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301.44600000000003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97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409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</v>
          </cell>
          <cell r="F78">
            <v>442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149.95099999999999</v>
          </cell>
        </row>
        <row r="80">
          <cell r="A80" t="str">
            <v xml:space="preserve"> 368 Колбаса Балыкбургская с мраморным балыком 0,13 кг. ТМ Баварушка  ПОКОМ</v>
          </cell>
          <cell r="D80">
            <v>6</v>
          </cell>
          <cell r="F80">
            <v>6</v>
          </cell>
        </row>
        <row r="81">
          <cell r="A81" t="str">
            <v xml:space="preserve"> 374  Колбаса вареная Молокуша ТМ Вязанка 0,4 кг ПОКОМ</v>
          </cell>
          <cell r="D81">
            <v>5</v>
          </cell>
          <cell r="F81">
            <v>5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11</v>
          </cell>
          <cell r="F82">
            <v>524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10</v>
          </cell>
          <cell r="F83">
            <v>860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9</v>
          </cell>
          <cell r="F84">
            <v>711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6</v>
          </cell>
          <cell r="F85">
            <v>813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511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309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703</v>
          </cell>
          <cell r="F88">
            <v>4322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</v>
          </cell>
          <cell r="F89">
            <v>9318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36</v>
          </cell>
        </row>
        <row r="91">
          <cell r="A91" t="str">
            <v xml:space="preserve"> 419  Колбаса Филейбургская зернистая 0,06 кг нарезка ТМ Баварушка  ПОКОМ</v>
          </cell>
          <cell r="F91">
            <v>10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F92">
            <v>10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10</v>
          </cell>
          <cell r="F93">
            <v>800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235.012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12.351000000000001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7</v>
          </cell>
          <cell r="F96">
            <v>352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113.45099999999999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3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136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139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6</v>
          </cell>
          <cell r="F101">
            <v>242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538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6.03</v>
          </cell>
          <cell r="F103">
            <v>353.09500000000003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42.6</v>
          </cell>
          <cell r="F104">
            <v>2888.4070000000002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22.600999999999999</v>
          </cell>
          <cell r="F105">
            <v>5054.3140000000003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32.61</v>
          </cell>
          <cell r="F106">
            <v>2677.335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20.8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2.6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178.18600000000001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6</v>
          </cell>
          <cell r="F110">
            <v>133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19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2</v>
          </cell>
          <cell r="F113">
            <v>100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5</v>
          </cell>
          <cell r="F114">
            <v>212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6</v>
          </cell>
          <cell r="F115">
            <v>172</v>
          </cell>
        </row>
        <row r="116">
          <cell r="A116" t="str">
            <v xml:space="preserve"> 493  Колбаса Салями Филейская ТМ Вязанка ВЕС  ПОКОМ</v>
          </cell>
          <cell r="F116">
            <v>0.7</v>
          </cell>
        </row>
        <row r="117">
          <cell r="A117" t="str">
            <v xml:space="preserve"> 494  Колбаса Филейская Рубленая ТМ Вязанка ВЕС  ПОКОМ</v>
          </cell>
          <cell r="F117">
            <v>0.7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9</v>
          </cell>
          <cell r="F118">
            <v>690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5</v>
          </cell>
          <cell r="F119">
            <v>421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5</v>
          </cell>
          <cell r="F120">
            <v>475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3</v>
          </cell>
          <cell r="F121">
            <v>341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27.530999999999999</v>
          </cell>
        </row>
        <row r="123">
          <cell r="A123" t="str">
            <v xml:space="preserve"> 500  Сосиски Сливушки по-венски ВЕС ТМ Вязанка  ПОКОМ</v>
          </cell>
          <cell r="F123">
            <v>1.3</v>
          </cell>
        </row>
        <row r="124">
          <cell r="A124" t="str">
            <v xml:space="preserve"> 502  Колбаски Краковюрст ТМ Баварушка с изысканными пряностями в оболочке NDX в мгс 0,28 кг. ПОКОМ</v>
          </cell>
          <cell r="D124">
            <v>13</v>
          </cell>
          <cell r="F124">
            <v>671</v>
          </cell>
        </row>
        <row r="125">
          <cell r="A125" t="str">
            <v xml:space="preserve"> 504  Ветчина Мясорубская с окороком 0,33кг срез ТМ Стародворье  ПОКОМ</v>
          </cell>
          <cell r="D125">
            <v>1</v>
          </cell>
          <cell r="F125">
            <v>30</v>
          </cell>
        </row>
        <row r="126">
          <cell r="A126" t="str">
            <v xml:space="preserve"> 506 Сосиски Филейские рубленые ТМ Вязанка в оболочке целлофан в м/г среде. ВЕС.ПОКОМ</v>
          </cell>
          <cell r="F126">
            <v>32</v>
          </cell>
        </row>
        <row r="127">
          <cell r="A127" t="str">
            <v xml:space="preserve"> 507  Колбаса Персидская халяль ВЕС ТМ Вязанка  ПОКОМ</v>
          </cell>
          <cell r="F127">
            <v>74.305999999999997</v>
          </cell>
        </row>
        <row r="128">
          <cell r="A128" t="str">
            <v xml:space="preserve"> 508  Сосиски Аравийские ВЕС ТМ Вязанка  ПОКОМ</v>
          </cell>
          <cell r="F128">
            <v>116.901</v>
          </cell>
        </row>
        <row r="129">
          <cell r="A129" t="str">
            <v xml:space="preserve"> 509  Колбаса Пряная Халяль ВЕС ТМ Сафияль  ПОКОМ</v>
          </cell>
          <cell r="F129">
            <v>71.521000000000001</v>
          </cell>
        </row>
        <row r="130">
          <cell r="A130" t="str">
            <v>1146 Ароматная с/к в/у ОСТАНКИНО</v>
          </cell>
          <cell r="D130">
            <v>7.5</v>
          </cell>
          <cell r="F130">
            <v>7.5</v>
          </cell>
        </row>
        <row r="131">
          <cell r="A131" t="str">
            <v>3215 ВЕТЧ.МЯСНАЯ Папа может п/о 0.4кг 8шт.    ОСТАНКИНО</v>
          </cell>
          <cell r="D131">
            <v>639</v>
          </cell>
          <cell r="F131">
            <v>639</v>
          </cell>
        </row>
        <row r="132">
          <cell r="A132" t="str">
            <v>3680 ПРЕСИЖН с/к дек. спец мгс ОСТАНКИНО</v>
          </cell>
          <cell r="D132">
            <v>5</v>
          </cell>
          <cell r="F132">
            <v>5</v>
          </cell>
        </row>
        <row r="133">
          <cell r="A133" t="str">
            <v>3684 ПРЕСИЖН с/к в/у 1/250 8шт.   ОСТАНКИНО</v>
          </cell>
          <cell r="D133">
            <v>116</v>
          </cell>
          <cell r="F133">
            <v>116</v>
          </cell>
        </row>
        <row r="134">
          <cell r="A134" t="str">
            <v>4063 МЯСНАЯ Папа может вар п/о_Л   ОСТАНКИНО</v>
          </cell>
          <cell r="D134">
            <v>1644.85</v>
          </cell>
          <cell r="F134">
            <v>1644.85</v>
          </cell>
        </row>
        <row r="135">
          <cell r="A135" t="str">
            <v>4117 ЭКСТРА Папа может с/к в/у_Л   ОСТАНКИНО</v>
          </cell>
          <cell r="D135">
            <v>48.1</v>
          </cell>
          <cell r="F135">
            <v>48.1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111.5</v>
          </cell>
          <cell r="F136">
            <v>111.5</v>
          </cell>
        </row>
        <row r="137">
          <cell r="A137" t="str">
            <v>4574 Мясная со шпиком Папа может вар п/о ОСТАНКИНО</v>
          </cell>
          <cell r="D137">
            <v>2.6</v>
          </cell>
          <cell r="F137">
            <v>2.6</v>
          </cell>
        </row>
        <row r="138">
          <cell r="A138" t="str">
            <v>4691 ШЕЙКА КОПЧЕНАЯ к/в мл/к в/у 300*6  ОСТАНКИНО</v>
          </cell>
          <cell r="D138">
            <v>88</v>
          </cell>
          <cell r="F138">
            <v>88</v>
          </cell>
        </row>
        <row r="139">
          <cell r="A139" t="str">
            <v>4786 КОЛБ.СНЭКИ Папа может в/к мгс 1/70_5  ОСТАНКИНО</v>
          </cell>
          <cell r="D139">
            <v>78</v>
          </cell>
          <cell r="F139">
            <v>78</v>
          </cell>
        </row>
        <row r="140">
          <cell r="A140" t="str">
            <v>4813 ФИЛЕЙНАЯ Папа может вар п/о_Л   ОСТАНКИНО</v>
          </cell>
          <cell r="D140">
            <v>564.4</v>
          </cell>
          <cell r="F140">
            <v>564.4</v>
          </cell>
        </row>
        <row r="141">
          <cell r="A141" t="str">
            <v>4993 САЛЯМИ ИТАЛЬЯНСКАЯ с/к в/у 1/250*8_120c ОСТАНКИНО</v>
          </cell>
          <cell r="D141">
            <v>465</v>
          </cell>
          <cell r="F141">
            <v>465</v>
          </cell>
        </row>
        <row r="142">
          <cell r="A142" t="str">
            <v>5246 ДОКТОРСКАЯ ПРЕМИУМ вар б/о мгс_30с ОСТАНКИНО</v>
          </cell>
          <cell r="D142">
            <v>97.5</v>
          </cell>
          <cell r="F142">
            <v>97.5</v>
          </cell>
        </row>
        <row r="143">
          <cell r="A143" t="str">
            <v>5341 СЕРВЕЛАТ ОХОТНИЧИЙ в/к в/у  ОСТАНКИНО</v>
          </cell>
          <cell r="D143">
            <v>499.5</v>
          </cell>
          <cell r="F143">
            <v>499.5</v>
          </cell>
        </row>
        <row r="144">
          <cell r="A144" t="str">
            <v>5483 ЭКСТРА Папа может с/к в/у 1/250 8шт.   ОСТАНКИНО</v>
          </cell>
          <cell r="D144">
            <v>853</v>
          </cell>
          <cell r="F144">
            <v>853</v>
          </cell>
        </row>
        <row r="145">
          <cell r="A145" t="str">
            <v>5544 Сервелат Финский в/к в/у_45с НОВАЯ ОСТАНКИНО</v>
          </cell>
          <cell r="D145">
            <v>1139.3</v>
          </cell>
          <cell r="F145">
            <v>1139.3</v>
          </cell>
        </row>
        <row r="146">
          <cell r="A146" t="str">
            <v>5679 САЛЯМИ ИТАЛЬЯНСКАЯ с/к в/у 1/150_60с ОСТАНКИНО</v>
          </cell>
          <cell r="D146">
            <v>261</v>
          </cell>
          <cell r="F146">
            <v>261</v>
          </cell>
        </row>
        <row r="147">
          <cell r="A147" t="str">
            <v>5682 САЛЯМИ МЕЛКОЗЕРНЕНАЯ с/к в/у 1/120_60с   ОСТАНКИНО</v>
          </cell>
          <cell r="D147">
            <v>2235</v>
          </cell>
          <cell r="F147">
            <v>2235</v>
          </cell>
        </row>
        <row r="148">
          <cell r="A148" t="str">
            <v>5698 СЫТНЫЕ Папа может сар б/о мгс 1*3_Маяк  ОСТАНКИНО</v>
          </cell>
          <cell r="D148">
            <v>350.5</v>
          </cell>
          <cell r="F148">
            <v>350.5</v>
          </cell>
        </row>
        <row r="149">
          <cell r="A149" t="str">
            <v>5706 АРОМАТНАЯ Папа может с/к в/у 1/250 8шт.  ОСТАНКИНО</v>
          </cell>
          <cell r="D149">
            <v>817</v>
          </cell>
          <cell r="F149">
            <v>817</v>
          </cell>
        </row>
        <row r="150">
          <cell r="A150" t="str">
            <v>5708 ПОСОЛЬСКАЯ Папа может с/к в/у ОСТАНКИНО</v>
          </cell>
          <cell r="D150">
            <v>35.200000000000003</v>
          </cell>
          <cell r="F150">
            <v>35.200000000000003</v>
          </cell>
        </row>
        <row r="151">
          <cell r="A151" t="str">
            <v>5851 ЭКСТРА Папа может вар п/о   ОСТАНКИНО</v>
          </cell>
          <cell r="D151">
            <v>334.45</v>
          </cell>
          <cell r="F151">
            <v>334.45</v>
          </cell>
        </row>
        <row r="152">
          <cell r="A152" t="str">
            <v>5931 ОХОТНИЧЬЯ Папа может с/к в/у 1/220 8шт.   ОСТАНКИНО</v>
          </cell>
          <cell r="D152">
            <v>952</v>
          </cell>
          <cell r="F152">
            <v>952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1240</v>
          </cell>
          <cell r="F154">
            <v>1240</v>
          </cell>
        </row>
        <row r="155">
          <cell r="A155" t="str">
            <v>6200 ГРУДИНКА ПРЕМИУМ к/в мл/к в/у 0.3кг  ОСТАНКИНО</v>
          </cell>
          <cell r="D155">
            <v>524</v>
          </cell>
          <cell r="F155">
            <v>524</v>
          </cell>
        </row>
        <row r="156">
          <cell r="A156" t="str">
            <v>6201 ГРУДИНКА ПРЕМИУМ к/в с/н в/у 1/150 8 шт ОСТАНКИНО</v>
          </cell>
          <cell r="D156">
            <v>82</v>
          </cell>
          <cell r="F156">
            <v>82</v>
          </cell>
        </row>
        <row r="157">
          <cell r="A157" t="str">
            <v>6206 СВИНИНА ПО-ДОМАШНЕМУ к/в мл/к в/у 0.3кг  ОСТАНКИНО</v>
          </cell>
          <cell r="D157">
            <v>766</v>
          </cell>
          <cell r="F157">
            <v>766</v>
          </cell>
        </row>
        <row r="158">
          <cell r="A158" t="str">
            <v>6221 НЕАПОЛИТАНСКИЙ ДУЭТ с/к с/н мгс 1/90  ОСТАНКИНО</v>
          </cell>
          <cell r="D158">
            <v>419</v>
          </cell>
          <cell r="F158">
            <v>419</v>
          </cell>
        </row>
        <row r="159">
          <cell r="A159" t="str">
            <v>6222 ИТАЛЬЯНСКОЕ АССОРТИ с/в с/н мгс 1/90 ОСТАНКИНО</v>
          </cell>
          <cell r="D159">
            <v>190</v>
          </cell>
          <cell r="F159">
            <v>190</v>
          </cell>
        </row>
        <row r="160">
          <cell r="A160" t="str">
            <v>6228 МЯСНОЕ АССОРТИ к/з с/н мгс 1/90 10шт.  ОСТАНКИНО</v>
          </cell>
          <cell r="D160">
            <v>639</v>
          </cell>
          <cell r="F160">
            <v>639</v>
          </cell>
        </row>
        <row r="161">
          <cell r="A161" t="str">
            <v>6247 ДОМАШНЯЯ Папа может вар п/о 0,4кг 8шт.  ОСТАНКИНО</v>
          </cell>
          <cell r="D161">
            <v>323</v>
          </cell>
          <cell r="F161">
            <v>323</v>
          </cell>
        </row>
        <row r="162">
          <cell r="A162" t="str">
            <v>6268 ГОВЯЖЬЯ Папа может вар п/о 0,4кг 8 шт.  ОСТАНКИНО</v>
          </cell>
          <cell r="D162">
            <v>500</v>
          </cell>
          <cell r="F162">
            <v>500</v>
          </cell>
        </row>
        <row r="163">
          <cell r="A163" t="str">
            <v>6279 КОРЕЙКА ПО-ОСТ.к/в в/с с/н в/у 1/150_45с  ОСТАНКИНО</v>
          </cell>
          <cell r="D163">
            <v>305</v>
          </cell>
          <cell r="F163">
            <v>305</v>
          </cell>
        </row>
        <row r="164">
          <cell r="A164" t="str">
            <v>6303 МЯСНЫЕ Папа может сос п/о мгс 1.5*3  ОСТАНКИНО</v>
          </cell>
          <cell r="D164">
            <v>492.9</v>
          </cell>
          <cell r="F164">
            <v>492.9</v>
          </cell>
        </row>
        <row r="165">
          <cell r="A165" t="str">
            <v>6324 ДОКТОРСКАЯ ГОСТ вар п/о 0.4кг 8шт.  ОСТАНКИНО</v>
          </cell>
          <cell r="D165">
            <v>564</v>
          </cell>
          <cell r="F165">
            <v>564</v>
          </cell>
        </row>
        <row r="166">
          <cell r="A166" t="str">
            <v>6325 ДОКТОРСКАЯ ПРЕМИУМ вар п/о 0.4кг 8шт.  ОСТАНКИНО</v>
          </cell>
          <cell r="D166">
            <v>578</v>
          </cell>
          <cell r="F166">
            <v>578</v>
          </cell>
        </row>
        <row r="167">
          <cell r="A167" t="str">
            <v>6333 МЯСНАЯ Папа может вар п/о 0.4кг 8шт.  ОСТАНКИНО</v>
          </cell>
          <cell r="D167">
            <v>6082</v>
          </cell>
          <cell r="F167">
            <v>6082</v>
          </cell>
        </row>
        <row r="168">
          <cell r="A168" t="str">
            <v>6340 ДОМАШНИЙ РЕЦЕПТ Коровино 0.5кг 8шт.  ОСТАНКИНО</v>
          </cell>
          <cell r="D168">
            <v>728</v>
          </cell>
          <cell r="F168">
            <v>728</v>
          </cell>
        </row>
        <row r="169">
          <cell r="A169" t="str">
            <v>6341 ДОМАШНИЙ РЕЦЕПТ СО ШПИКОМ Коровино 0.5кг  ОСТАНКИНО</v>
          </cell>
          <cell r="D169">
            <v>69</v>
          </cell>
          <cell r="F169">
            <v>69</v>
          </cell>
        </row>
        <row r="170">
          <cell r="A170" t="str">
            <v>6353 ЭКСТРА Папа может вар п/о 0.4кг 8шт.  ОСТАНКИНО</v>
          </cell>
          <cell r="D170">
            <v>2534</v>
          </cell>
          <cell r="F170">
            <v>2542</v>
          </cell>
        </row>
        <row r="171">
          <cell r="A171" t="str">
            <v>6392 ФИЛЕЙНАЯ Папа может вар п/о 0.4кг. ОСТАНКИНО</v>
          </cell>
          <cell r="D171">
            <v>4799</v>
          </cell>
          <cell r="F171">
            <v>4799</v>
          </cell>
        </row>
        <row r="172">
          <cell r="A172" t="str">
            <v>6415 БАЛЫКОВАЯ Коровино п/к в/у 0.84кг 6шт.  ОСТАНКИНО</v>
          </cell>
          <cell r="D172">
            <v>57</v>
          </cell>
          <cell r="F172">
            <v>57</v>
          </cell>
        </row>
        <row r="173">
          <cell r="A173" t="str">
            <v>6426 КЛАССИЧЕСКАЯ ПМ вар п/о 0.3кг 8шт.  ОСТАНКИНО</v>
          </cell>
          <cell r="D173">
            <v>1586</v>
          </cell>
          <cell r="F173">
            <v>1586</v>
          </cell>
        </row>
        <row r="174">
          <cell r="A174" t="str">
            <v>6448 СВИНИНА МАДЕРА с/к с/н в/у 1/100 10шт.   ОСТАНКИНО</v>
          </cell>
          <cell r="D174">
            <v>434</v>
          </cell>
          <cell r="F174">
            <v>434</v>
          </cell>
        </row>
        <row r="175">
          <cell r="A175" t="str">
            <v>6453 ЭКСТРА Папа может с/к с/н в/у 1/100 14шт.   ОСТАНКИНО</v>
          </cell>
          <cell r="D175">
            <v>2130</v>
          </cell>
          <cell r="F175">
            <v>2130</v>
          </cell>
        </row>
        <row r="176">
          <cell r="A176" t="str">
            <v>6454 АРОМАТНАЯ с/к с/н в/у 1/100 14шт.  ОСТАНКИНО</v>
          </cell>
          <cell r="D176">
            <v>1973</v>
          </cell>
          <cell r="F176">
            <v>1973</v>
          </cell>
        </row>
        <row r="177">
          <cell r="A177" t="str">
            <v>6459 СЕРВЕЛАТ ШВЕЙЦАРСК. в/к с/н в/у 1/100*10  ОСТАНКИНО</v>
          </cell>
          <cell r="D177">
            <v>456</v>
          </cell>
          <cell r="F177">
            <v>456</v>
          </cell>
        </row>
        <row r="178">
          <cell r="A178" t="str">
            <v>6470 ВЕТЧ.МРАМОРНАЯ в/у_45с  ОСТАНКИНО</v>
          </cell>
          <cell r="D178">
            <v>58.5</v>
          </cell>
          <cell r="F178">
            <v>58.5</v>
          </cell>
        </row>
        <row r="179">
          <cell r="A179" t="str">
            <v>6492 ШПИК С ЧЕСНОК.И ПЕРЦЕМ к/в в/у 0.3кг_45c  ОСТАНКИНО</v>
          </cell>
          <cell r="D179">
            <v>168</v>
          </cell>
          <cell r="F179">
            <v>168</v>
          </cell>
        </row>
        <row r="180">
          <cell r="A180" t="str">
            <v>6495 ВЕТЧ.МРАМОРНАЯ в/у срез 0.3кг 6шт_45с  ОСТАНКИНО</v>
          </cell>
          <cell r="D180">
            <v>656</v>
          </cell>
          <cell r="F180">
            <v>656</v>
          </cell>
        </row>
        <row r="181">
          <cell r="A181" t="str">
            <v>6527 ШПИКАЧКИ СОЧНЫЕ ПМ сар б/о мгс 1*3 45с ОСТАНКИНО</v>
          </cell>
          <cell r="D181">
            <v>559.80399999999997</v>
          </cell>
          <cell r="F181">
            <v>559.80399999999997</v>
          </cell>
        </row>
        <row r="182">
          <cell r="A182" t="str">
            <v>6586 МРАМОРНАЯ И БАЛЫКОВАЯ в/к с/н мгс 1/90 ОСТАНКИНО</v>
          </cell>
          <cell r="D182">
            <v>640</v>
          </cell>
          <cell r="F182">
            <v>640</v>
          </cell>
        </row>
        <row r="183">
          <cell r="A183" t="str">
            <v>6609 С ГОВЯДИНОЙ ПМ сар б/о мгс 0.4кг_45с ОСТАНКИНО</v>
          </cell>
          <cell r="D183">
            <v>75</v>
          </cell>
          <cell r="F183">
            <v>75</v>
          </cell>
        </row>
        <row r="184">
          <cell r="A184" t="str">
            <v>6653 ШПИКАЧКИ СОЧНЫЕ С БЕКОНОМ п/о мгс 0.3кг. ОСТАНКИНО</v>
          </cell>
          <cell r="D184">
            <v>141</v>
          </cell>
          <cell r="F184">
            <v>141</v>
          </cell>
        </row>
        <row r="185">
          <cell r="A185" t="str">
            <v>6666 БОЯНСКАЯ Папа может п/к в/у 0,28кг 8 шт. ОСТАНКИНО</v>
          </cell>
          <cell r="D185">
            <v>1554</v>
          </cell>
          <cell r="F185">
            <v>1554</v>
          </cell>
        </row>
        <row r="186">
          <cell r="A186" t="str">
            <v>6683 СЕРВЕЛАТ ЗЕРНИСТЫЙ ПМ в/к в/у 0,35кг  ОСТАНКИНО</v>
          </cell>
          <cell r="D186">
            <v>3134</v>
          </cell>
          <cell r="F186">
            <v>3134</v>
          </cell>
        </row>
        <row r="187">
          <cell r="A187" t="str">
            <v>6684 СЕРВЕЛАТ КАРЕЛЬСКИЙ ПМ в/к в/у 0.28кг  ОСТАНКИНО</v>
          </cell>
          <cell r="D187">
            <v>2817</v>
          </cell>
          <cell r="F187">
            <v>2817</v>
          </cell>
        </row>
        <row r="188">
          <cell r="A188" t="str">
            <v>6689 СЕРВЕЛАТ ОХОТНИЧИЙ ПМ в/к в/у 0,35кг 8шт  ОСТАНКИНО</v>
          </cell>
          <cell r="D188">
            <v>3913</v>
          </cell>
          <cell r="F188">
            <v>3913</v>
          </cell>
        </row>
        <row r="189">
          <cell r="A189" t="str">
            <v>6697 СЕРВЕЛАТ ФИНСКИЙ ПМ в/к в/у 0,35кг 8шт.  ОСТАНКИНО</v>
          </cell>
          <cell r="D189">
            <v>5653</v>
          </cell>
          <cell r="F189">
            <v>5653</v>
          </cell>
        </row>
        <row r="190">
          <cell r="A190" t="str">
            <v>6713 СОЧНЫЙ ГРИЛЬ ПМ сос п/о мгс 0.41кг 8шт.  ОСТАНКИНО</v>
          </cell>
          <cell r="D190">
            <v>1879</v>
          </cell>
          <cell r="F190">
            <v>1879</v>
          </cell>
        </row>
        <row r="191">
          <cell r="A191" t="str">
            <v>6722 СОЧНЫЕ ПМ сос п/о мгс 0,41кг 10шт.  ОСТАНКИНО</v>
          </cell>
          <cell r="D191">
            <v>9638</v>
          </cell>
          <cell r="F191">
            <v>9638</v>
          </cell>
        </row>
        <row r="192">
          <cell r="A192" t="str">
            <v>6724 МОЛОЧНЫЕ ПМ сос п/о мгс 0.41кг 10шт.  ОСТАНКИНО</v>
          </cell>
          <cell r="D192">
            <v>70</v>
          </cell>
          <cell r="F192">
            <v>70</v>
          </cell>
        </row>
        <row r="193">
          <cell r="A193" t="str">
            <v>6726 СЛИВОЧНЫЕ ПМ сос п/о мгс 0.41кг 10шт.  ОСТАНКИНО</v>
          </cell>
          <cell r="D193">
            <v>3786</v>
          </cell>
          <cell r="F193">
            <v>3786</v>
          </cell>
        </row>
        <row r="194">
          <cell r="A194" t="str">
            <v>6747 РУССКАЯ ПРЕМИУМ ПМ вар ф/о в/у  ОСТАНКИНО</v>
          </cell>
          <cell r="D194">
            <v>46.5</v>
          </cell>
          <cell r="F194">
            <v>46.5</v>
          </cell>
        </row>
        <row r="195">
          <cell r="A195" t="str">
            <v>6762 СЛИВОЧНЫЕ сос ц/о мгс 0.41кг 8шт.  ОСТАНКИНО</v>
          </cell>
          <cell r="D195">
            <v>265</v>
          </cell>
          <cell r="F195">
            <v>265</v>
          </cell>
        </row>
        <row r="196">
          <cell r="A196" t="str">
            <v>6765 РУБЛЕНЫЕ сос ц/о мгс 0.36кг 6шт.  ОСТАНКИНО</v>
          </cell>
          <cell r="D196">
            <v>956</v>
          </cell>
          <cell r="F196">
            <v>956</v>
          </cell>
        </row>
        <row r="197">
          <cell r="A197" t="str">
            <v>6767 РУБЛЕНЫЕ сос ц/о мгс 1*4  ОСТАНКИНО</v>
          </cell>
          <cell r="D197">
            <v>6</v>
          </cell>
          <cell r="F197">
            <v>6</v>
          </cell>
        </row>
        <row r="198">
          <cell r="A198" t="str">
            <v>6768 С СЫРОМ сос ц/о мгс 0.41кг 6шт.  ОСТАНКИНО</v>
          </cell>
          <cell r="D198">
            <v>33</v>
          </cell>
          <cell r="F198">
            <v>33</v>
          </cell>
        </row>
        <row r="199">
          <cell r="A199" t="str">
            <v>6773 САЛЯМИ Папа может п/к в/у 0,28кг 8шт.  ОСТАНКИНО</v>
          </cell>
          <cell r="D199">
            <v>714</v>
          </cell>
          <cell r="F199">
            <v>714</v>
          </cell>
        </row>
        <row r="200">
          <cell r="A200" t="str">
            <v>6777 МЯСНЫЕ С ГОВЯДИНОЙ ПМ сос п/о мгс 0.4кг  ОСТАНКИНО</v>
          </cell>
          <cell r="D200">
            <v>1797</v>
          </cell>
          <cell r="F200">
            <v>1797</v>
          </cell>
        </row>
        <row r="201">
          <cell r="A201" t="str">
            <v>6785 ВЕНСКАЯ САЛЯМИ п/к в/у 0.33кг 8шт.  ОСТАНКИНО</v>
          </cell>
          <cell r="D201">
            <v>469</v>
          </cell>
          <cell r="F201">
            <v>469</v>
          </cell>
        </row>
        <row r="202">
          <cell r="A202" t="str">
            <v>6787 СЕРВЕЛАТ КРЕМЛЕВСКИЙ в/к в/у 0,33кг 8шт.  ОСТАНКИНО</v>
          </cell>
          <cell r="D202">
            <v>346</v>
          </cell>
          <cell r="F202">
            <v>346</v>
          </cell>
        </row>
        <row r="203">
          <cell r="A203" t="str">
            <v>6791 СЕРВЕЛАТ ПРЕМИУМ в/к в/у 0,33кг 8шт.  ОСТАНКИНО</v>
          </cell>
          <cell r="D203">
            <v>100</v>
          </cell>
          <cell r="F203">
            <v>100</v>
          </cell>
        </row>
        <row r="204">
          <cell r="A204" t="str">
            <v>6793 БАЛЫКОВАЯ в/к в/у 0,33кг 8шт.  ОСТАНКИНО</v>
          </cell>
          <cell r="D204">
            <v>822</v>
          </cell>
          <cell r="F204">
            <v>822</v>
          </cell>
        </row>
        <row r="205">
          <cell r="A205" t="str">
            <v>6794 БАЛЫКОВАЯ в/к в/у  ОСТАНКИНО</v>
          </cell>
          <cell r="D205">
            <v>31.6</v>
          </cell>
          <cell r="F205">
            <v>31.6</v>
          </cell>
        </row>
        <row r="206">
          <cell r="A206" t="str">
            <v>6795 ОСТАНКИНСКАЯ в/к в/у 0,33кг 8шт.  ОСТАНКИНО</v>
          </cell>
          <cell r="D206">
            <v>1</v>
          </cell>
          <cell r="F206">
            <v>1</v>
          </cell>
        </row>
        <row r="207">
          <cell r="A207" t="str">
            <v>6801 ОСТАНКИНСКАЯ вар п/о 0.4кг 8шт.  ОСТАНКИНО</v>
          </cell>
          <cell r="D207">
            <v>117</v>
          </cell>
          <cell r="F207">
            <v>117</v>
          </cell>
        </row>
        <row r="208">
          <cell r="A208" t="str">
            <v>6829 МОЛОЧНЫЕ КЛАССИЧЕСКИЕ сос п/о мгс 2*4_С  ОСТАНКИНО</v>
          </cell>
          <cell r="D208">
            <v>524.20000000000005</v>
          </cell>
          <cell r="F208">
            <v>524.20000000000005</v>
          </cell>
        </row>
        <row r="209">
          <cell r="A209" t="str">
            <v>6834 ПОСОЛЬСКАЯ ПМ с/к с/н в/у 1/100 10шт.  ОСТАНКИНО</v>
          </cell>
          <cell r="D209">
            <v>17</v>
          </cell>
          <cell r="F209">
            <v>17</v>
          </cell>
        </row>
        <row r="210">
          <cell r="A210" t="str">
            <v>6837 ФИЛЕЙНЫЕ Папа Может сос ц/о мгс 0.4кг  ОСТАНКИНО</v>
          </cell>
          <cell r="D210">
            <v>1498</v>
          </cell>
          <cell r="F210">
            <v>1498</v>
          </cell>
        </row>
        <row r="211">
          <cell r="A211" t="str">
            <v>6842 ДЫМОВИЦА ИЗ ОКОРОКА к/в мл/к в/у 0,3кг  ОСТАНКИНО</v>
          </cell>
          <cell r="D211">
            <v>60</v>
          </cell>
          <cell r="F211">
            <v>60</v>
          </cell>
        </row>
        <row r="212">
          <cell r="A212" t="str">
            <v>6852 МОЛОЧНЫЕ ПРЕМИУМ ПМ сос п/о в/ у 1/350  ОСТАНКИНО</v>
          </cell>
          <cell r="D212">
            <v>3089</v>
          </cell>
          <cell r="F212">
            <v>3089</v>
          </cell>
        </row>
        <row r="213">
          <cell r="A213" t="str">
            <v>6854 МОЛОЧНЫЕ ПРЕМИУМ ПМ сос п/о мгс 0.6кг  ОСТАНКИНО</v>
          </cell>
          <cell r="D213">
            <v>393</v>
          </cell>
          <cell r="F213">
            <v>393</v>
          </cell>
        </row>
        <row r="214">
          <cell r="A214" t="str">
            <v>6861 ДОМАШНИЙ РЕЦЕПТ Коровино вар п/о  ОСТАНКИНО</v>
          </cell>
          <cell r="D214">
            <v>233.1</v>
          </cell>
          <cell r="F214">
            <v>233.1</v>
          </cell>
        </row>
        <row r="215">
          <cell r="A215" t="str">
            <v>6862 ДОМАШНИЙ РЕЦЕПТ СО ШПИК. Коровино вар п/о  ОСТАНКИНО</v>
          </cell>
          <cell r="D215">
            <v>41</v>
          </cell>
          <cell r="F215">
            <v>41</v>
          </cell>
        </row>
        <row r="216">
          <cell r="A216" t="str">
            <v>6866 ВЕТЧ.НЕЖНАЯ Коровино п/о_Маяк  ОСТАНКИНО</v>
          </cell>
          <cell r="D216">
            <v>194.8</v>
          </cell>
          <cell r="F216">
            <v>194.8</v>
          </cell>
        </row>
        <row r="217">
          <cell r="A217" t="str">
            <v>6869 С ГОВЯДИНОЙ СН сос п/о мгс 1кг 6шт.  ОСТАНКИНО</v>
          </cell>
          <cell r="D217">
            <v>91</v>
          </cell>
          <cell r="F217">
            <v>91</v>
          </cell>
        </row>
        <row r="218">
          <cell r="A218" t="str">
            <v>6909 ДЛЯ ДЕТЕЙ сос п/о мгс 0.33кг 8шт.  ОСТАНКИНО</v>
          </cell>
          <cell r="D218">
            <v>497</v>
          </cell>
          <cell r="F218">
            <v>497</v>
          </cell>
        </row>
        <row r="219">
          <cell r="A219" t="str">
            <v>6919 БЕКОН с/к с/н в/у 1/180 10шт.  ОСТАНКИНО</v>
          </cell>
          <cell r="D219">
            <v>396</v>
          </cell>
          <cell r="F219">
            <v>396</v>
          </cell>
        </row>
        <row r="220">
          <cell r="A220" t="str">
            <v>6921 БЕКОН Папа может с/к с/н в/у 1/140 10шт  ОСТАНКИНО</v>
          </cell>
          <cell r="D220">
            <v>1147</v>
          </cell>
          <cell r="F220">
            <v>1147</v>
          </cell>
        </row>
        <row r="221">
          <cell r="A221" t="str">
            <v>6948 МОЛОЧНЫЕ ПРЕМИУМ.ПМ сос п/о мгс 1,5*4 Останкино</v>
          </cell>
          <cell r="D221">
            <v>307</v>
          </cell>
          <cell r="F221">
            <v>307</v>
          </cell>
        </row>
        <row r="222">
          <cell r="A222" t="str">
            <v>6951 СЛИВОЧНЫЕ Папа может сос п/о мгс 1.5*4  ОСТАНКИНО</v>
          </cell>
          <cell r="D222">
            <v>167.9</v>
          </cell>
          <cell r="F222">
            <v>167.9</v>
          </cell>
        </row>
        <row r="223">
          <cell r="A223" t="str">
            <v>6955 СОЧНЫЕ Папа может сос п/о мгс1.5*4_А Останкино</v>
          </cell>
          <cell r="D223">
            <v>4042.8</v>
          </cell>
          <cell r="F223">
            <v>4042.8</v>
          </cell>
        </row>
        <row r="224">
          <cell r="A224" t="str">
            <v>7035 ВЕТЧ.КЛАССИЧЕСКАЯ ПМ п/о 0.35кг 8шт.  ОСТАНКИНО</v>
          </cell>
          <cell r="D224">
            <v>418</v>
          </cell>
          <cell r="F224">
            <v>418</v>
          </cell>
        </row>
        <row r="225">
          <cell r="A225" t="str">
            <v>7038 С ГОВЯДИНОЙ ПМ сос п/о мгс 1.5*4  ОСТАНКИНО</v>
          </cell>
          <cell r="D225">
            <v>58.2</v>
          </cell>
          <cell r="F225">
            <v>58.2</v>
          </cell>
        </row>
        <row r="226">
          <cell r="A226" t="str">
            <v>7040 С ИНДЕЙКОЙ ПМ сос ц/о в/у 1/270 8шт.  ОСТАНКИНО</v>
          </cell>
          <cell r="D226">
            <v>165</v>
          </cell>
          <cell r="F226">
            <v>165</v>
          </cell>
        </row>
        <row r="227">
          <cell r="A227" t="str">
            <v>7045 БЕКОН Папа может с/к с/н в/у 1/250 7 шт ОСТАНКИНО</v>
          </cell>
          <cell r="D227">
            <v>49</v>
          </cell>
          <cell r="F227">
            <v>49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159</v>
          </cell>
          <cell r="F228">
            <v>159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360</v>
          </cell>
          <cell r="F229">
            <v>360</v>
          </cell>
        </row>
        <row r="230">
          <cell r="A230" t="str">
            <v>Балыковая с/к 200 гр. срез "Эликатессе" термоформ.пак.  СПК</v>
          </cell>
          <cell r="D230">
            <v>210</v>
          </cell>
          <cell r="F230">
            <v>210</v>
          </cell>
        </row>
        <row r="231">
          <cell r="A231" t="str">
            <v>БОНУС ДОМАШНИЙ РЕЦЕПТ Коровино 0.5кг 8шт. (6305)</v>
          </cell>
          <cell r="D231">
            <v>49</v>
          </cell>
          <cell r="F231">
            <v>49</v>
          </cell>
        </row>
        <row r="232">
          <cell r="A232" t="str">
            <v>БОНУС ДОМАШНИЙ РЕЦЕПТ Коровино вар п/о (5324)</v>
          </cell>
          <cell r="D232">
            <v>22</v>
          </cell>
          <cell r="F232">
            <v>22</v>
          </cell>
        </row>
        <row r="233">
          <cell r="A233" t="str">
            <v>БОНУС СОЧНЫЕ Папа может сос п/о мгс 1.5*4 (6954)  ОСТАНКИНО</v>
          </cell>
          <cell r="D233">
            <v>269</v>
          </cell>
          <cell r="F233">
            <v>269</v>
          </cell>
        </row>
        <row r="234">
          <cell r="A234" t="str">
            <v>БОНУС СОЧНЫЕ сос п/о мгс 0.41кг_UZ (6087)  ОСТАНКИНО</v>
          </cell>
          <cell r="D234">
            <v>157</v>
          </cell>
          <cell r="F234">
            <v>157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727.62599999999998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15</v>
          </cell>
        </row>
        <row r="237">
          <cell r="A237" t="str">
            <v>БОНУС_302  Сосиски Сочинки по-баварски,  0.4кг, ТМ Стародворье  ПОКОМ</v>
          </cell>
          <cell r="F237">
            <v>1098</v>
          </cell>
        </row>
        <row r="238">
          <cell r="A238" t="str">
            <v>БОНУС_319  Колбаса вареная Филейская ТМ Вязанка ТС Классическая, 0,45 кг. ПОКОМ</v>
          </cell>
          <cell r="F238">
            <v>404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274.274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754</v>
          </cell>
        </row>
        <row r="241">
          <cell r="A241" t="str">
            <v>БОНУС_Колбаса вареная Филейская ТМ Вязанка. ВЕС  ПОКОМ</v>
          </cell>
          <cell r="F241">
            <v>1.3</v>
          </cell>
        </row>
        <row r="242">
          <cell r="A242" t="str">
            <v>БОНУС_Сосиски Вязанка Сливочные, Вязанка амицел МГС, 0.45кг, ПОКОМ</v>
          </cell>
          <cell r="F242">
            <v>206</v>
          </cell>
        </row>
        <row r="243">
          <cell r="A243" t="str">
            <v>Бутербродная вареная 0,47 кг шт.  СПК</v>
          </cell>
          <cell r="D243">
            <v>79</v>
          </cell>
          <cell r="F243">
            <v>79</v>
          </cell>
        </row>
        <row r="244">
          <cell r="A244" t="str">
            <v>Вацлавская п/к (черева) 390 гр.шт. термоус.пак  СПК</v>
          </cell>
          <cell r="D244">
            <v>32</v>
          </cell>
          <cell r="F244">
            <v>32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611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735</v>
          </cell>
          <cell r="F246">
            <v>3136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621</v>
          </cell>
          <cell r="F247">
            <v>2404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254</v>
          </cell>
        </row>
        <row r="249">
          <cell r="A249" t="str">
            <v>Гуцульская с/к "КолбасГрад" 160 гр.шт. термоус. пак  СПК</v>
          </cell>
          <cell r="D249">
            <v>163</v>
          </cell>
          <cell r="F249">
            <v>163</v>
          </cell>
        </row>
        <row r="250">
          <cell r="A250" t="str">
            <v>Дельгаро с/в "Эликатессе" 140 гр.шт.  СПК</v>
          </cell>
          <cell r="D250">
            <v>66</v>
          </cell>
          <cell r="F250">
            <v>66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270</v>
          </cell>
          <cell r="F251">
            <v>270</v>
          </cell>
        </row>
        <row r="252">
          <cell r="A252" t="str">
            <v>Докторская вареная в/с 0,47 кг шт.  СПК</v>
          </cell>
          <cell r="D252">
            <v>67</v>
          </cell>
          <cell r="F252">
            <v>67</v>
          </cell>
        </row>
        <row r="253">
          <cell r="A253" t="str">
            <v>Докторская вареная термоус.пак. "Высокий вкус"  СПК</v>
          </cell>
          <cell r="D253">
            <v>151.19999999999999</v>
          </cell>
          <cell r="F253">
            <v>151.19999999999999</v>
          </cell>
        </row>
        <row r="254">
          <cell r="A254" t="str">
            <v>ЖАР-ладушки с клубникой и вишней ТМ Стародворье 0,2 кг ПОКОМ</v>
          </cell>
          <cell r="F254">
            <v>56</v>
          </cell>
        </row>
        <row r="255">
          <cell r="A255" t="str">
            <v>ЖАР-ладушки с мясом 0,2кг ТМ Стародворье  ПОКОМ</v>
          </cell>
          <cell r="D255">
            <v>5</v>
          </cell>
          <cell r="F255">
            <v>621</v>
          </cell>
        </row>
        <row r="256">
          <cell r="A256" t="str">
            <v>ЖАР-ладушки с яблоком и грушей ТМ Стародворье 0,2 кг. ПОКОМ</v>
          </cell>
          <cell r="F256">
            <v>44</v>
          </cell>
        </row>
        <row r="257">
          <cell r="A257" t="str">
            <v>Карбонад Юбилейный термоус.пак.  СПК</v>
          </cell>
          <cell r="D257">
            <v>22.5</v>
          </cell>
          <cell r="F257">
            <v>22.5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9</v>
          </cell>
          <cell r="F258">
            <v>9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9</v>
          </cell>
          <cell r="F259">
            <v>9</v>
          </cell>
        </row>
        <row r="260">
          <cell r="A260" t="str">
            <v>Классическая с/к 80 гр.шт.нар. (лоток с ср.защ.атм.)  СПК</v>
          </cell>
          <cell r="D260">
            <v>19</v>
          </cell>
          <cell r="F260">
            <v>19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669</v>
          </cell>
          <cell r="F261">
            <v>669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660</v>
          </cell>
          <cell r="F262">
            <v>660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128</v>
          </cell>
          <cell r="F263">
            <v>128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14</v>
          </cell>
          <cell r="F264">
            <v>789</v>
          </cell>
        </row>
        <row r="265">
          <cell r="A265" t="str">
            <v>Круггетсы сочные ТМ Горячая штучка ТС Круггетсы  ВЕС(3 кг)  ПОКОМ</v>
          </cell>
          <cell r="D265">
            <v>2</v>
          </cell>
          <cell r="F265">
            <v>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369</v>
          </cell>
          <cell r="F266">
            <v>1617</v>
          </cell>
        </row>
        <row r="267">
          <cell r="A267" t="str">
            <v>Ла Фаворте с/в "Эликатессе" 140 гр.шт.  СПК</v>
          </cell>
          <cell r="D267">
            <v>185</v>
          </cell>
          <cell r="F267">
            <v>185</v>
          </cell>
        </row>
        <row r="268">
          <cell r="A268" t="str">
            <v>Ливерная Печеночная "Просто выгодно" 0,3 кг.шт.  СПК</v>
          </cell>
          <cell r="D268">
            <v>87</v>
          </cell>
          <cell r="F268">
            <v>87</v>
          </cell>
        </row>
        <row r="269">
          <cell r="A269" t="str">
            <v>Любительская вареная термоус.пак. "Высокий вкус"  СПК</v>
          </cell>
          <cell r="D269">
            <v>103.8</v>
          </cell>
          <cell r="F269">
            <v>103.8</v>
          </cell>
        </row>
        <row r="270">
          <cell r="A270" t="str">
            <v>Мини-пицца Владимирский стандарт с ветчиной и грибами 0,25кг ТМ Владимирский стандарт  ПОКОМ</v>
          </cell>
          <cell r="F270">
            <v>20</v>
          </cell>
        </row>
        <row r="271">
          <cell r="A271" t="str">
            <v>Мини-пицца с ветчиной и сыром 0,3кг ТМ Зареченские  ПОКОМ</v>
          </cell>
          <cell r="F271">
            <v>2</v>
          </cell>
        </row>
        <row r="272">
          <cell r="A272" t="str">
            <v>Мини-сосиски в тесте "Фрайпики" 3,7кг ВЕС, ТМ Зареченские  ПОКОМ</v>
          </cell>
          <cell r="D272">
            <v>3.7</v>
          </cell>
          <cell r="F272">
            <v>3.7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240.501</v>
          </cell>
        </row>
        <row r="274">
          <cell r="A274" t="str">
            <v>Мини-чебуречки с мясом ВЕС 5,5кг ТМ Зареченские  ПОКОМ</v>
          </cell>
          <cell r="F274">
            <v>87.5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</v>
          </cell>
        </row>
        <row r="276">
          <cell r="A276" t="str">
            <v>Мини-шарики с курочкой и сыром ТМ Зареченские ВЕС  ПОКОМ</v>
          </cell>
          <cell r="D276">
            <v>3</v>
          </cell>
          <cell r="F276">
            <v>165.5</v>
          </cell>
        </row>
        <row r="277">
          <cell r="A277" t="str">
            <v>Мусульманская вареная "Просто выгодно"  СПК</v>
          </cell>
          <cell r="D277">
            <v>7</v>
          </cell>
          <cell r="F277">
            <v>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21</v>
          </cell>
          <cell r="F278">
            <v>3400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30</v>
          </cell>
          <cell r="F279">
            <v>2122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24</v>
          </cell>
          <cell r="F280">
            <v>2980</v>
          </cell>
        </row>
        <row r="281">
          <cell r="A281" t="str">
            <v>Наггетсы с куриным филе и сыром ТМ Вязанка 0,25 кг ПОКОМ</v>
          </cell>
          <cell r="D281">
            <v>15</v>
          </cell>
          <cell r="F281">
            <v>1092</v>
          </cell>
        </row>
        <row r="282">
          <cell r="A282" t="str">
            <v>Наггетсы Хрустящие 0,3кг ТМ Зареченские  ПОКОМ</v>
          </cell>
          <cell r="F282">
            <v>23</v>
          </cell>
        </row>
        <row r="283">
          <cell r="A283" t="str">
            <v>Наггетсы Хрустящие ТМ Зареченские. ВЕС ПОКОМ</v>
          </cell>
          <cell r="F283">
            <v>977.5</v>
          </cell>
        </row>
        <row r="284">
          <cell r="A284" t="str">
            <v>Оригинальная с перцем с/к  СПК</v>
          </cell>
          <cell r="D284">
            <v>141.69999999999999</v>
          </cell>
          <cell r="F284">
            <v>141.69999999999999</v>
          </cell>
        </row>
        <row r="285">
          <cell r="A285" t="str">
            <v>Паштет печеночный 140 гр.шт.  СПК</v>
          </cell>
          <cell r="D285">
            <v>8</v>
          </cell>
          <cell r="F285">
            <v>8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3</v>
          </cell>
          <cell r="F286">
            <v>761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8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126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94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3</v>
          </cell>
          <cell r="F290">
            <v>653</v>
          </cell>
        </row>
        <row r="291">
          <cell r="A291" t="str">
            <v>Пельмени Бигбули с мясом ТМ Горячая штучка. флоу-пак сфера 0,4 кг. ПОКОМ</v>
          </cell>
          <cell r="F291">
            <v>137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8</v>
          </cell>
          <cell r="F292">
            <v>623</v>
          </cell>
        </row>
        <row r="293">
          <cell r="A293" t="str">
            <v>Пельмени Бигбули с мясом, Горячая штучка 0,9кг  ПОКОМ</v>
          </cell>
          <cell r="D293">
            <v>1</v>
          </cell>
          <cell r="F293">
            <v>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92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1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4</v>
          </cell>
          <cell r="F296">
            <v>98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4</v>
          </cell>
          <cell r="F297">
            <v>655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4</v>
          </cell>
          <cell r="F298">
            <v>556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3</v>
          </cell>
          <cell r="F299">
            <v>333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2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169.70099999999999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1216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10</v>
          </cell>
          <cell r="F303">
            <v>1079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25</v>
          </cell>
          <cell r="F304">
            <v>2290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18</v>
          </cell>
          <cell r="F306">
            <v>1238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3232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18</v>
          </cell>
        </row>
        <row r="310">
          <cell r="A310" t="str">
            <v>Пельмени Жемчужные сфера 1,0кг ТМ Зареченские  ПОКОМ</v>
          </cell>
          <cell r="F310">
            <v>16</v>
          </cell>
        </row>
        <row r="311">
          <cell r="A311" t="str">
            <v>Пельмени Медвежьи ушки с фермерскими сливками 0,7кг  ПОКОМ</v>
          </cell>
          <cell r="D311">
            <v>5</v>
          </cell>
          <cell r="F311">
            <v>92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11</v>
          </cell>
          <cell r="F312">
            <v>225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3</v>
          </cell>
          <cell r="F313">
            <v>116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1430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8</v>
          </cell>
          <cell r="F315">
            <v>315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10</v>
          </cell>
          <cell r="F316">
            <v>364</v>
          </cell>
        </row>
        <row r="317">
          <cell r="A317" t="str">
            <v>Пельмени Со свининой и говядиной Любимая ложка 1,2 кг  ПОКОМ</v>
          </cell>
          <cell r="F317">
            <v>2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6</v>
          </cell>
          <cell r="F318">
            <v>690</v>
          </cell>
        </row>
        <row r="319">
          <cell r="A319" t="str">
            <v>Пельмени Сочные сфера 0,8 кг ТМ Стародворье  ПОКОМ</v>
          </cell>
          <cell r="F319">
            <v>60</v>
          </cell>
        </row>
        <row r="320">
          <cell r="A320" t="str">
            <v>Пельмени Татарские 0,4кг ТМ Особый рецепт  ПОКОМ</v>
          </cell>
          <cell r="F320">
            <v>61</v>
          </cell>
        </row>
        <row r="321">
          <cell r="A321" t="str">
            <v>Пипперони с/к "Эликатессе" 0,10 кг.шт.  СПК</v>
          </cell>
          <cell r="D321">
            <v>2</v>
          </cell>
          <cell r="F321">
            <v>2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176.90199999999999</v>
          </cell>
        </row>
        <row r="323">
          <cell r="A323" t="str">
            <v>Пирожки с яблоком и грушей ВЕС ТМ Зареченские  ПОКОМ</v>
          </cell>
          <cell r="F323">
            <v>14.8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22</v>
          </cell>
          <cell r="F324">
            <v>22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57</v>
          </cell>
          <cell r="F325">
            <v>57</v>
          </cell>
        </row>
        <row r="326">
          <cell r="A326" t="str">
            <v>Плавленый Сыр 45% "С грибами" СТМ "ПапаМожет 180гр  ОСТАНКИНО</v>
          </cell>
          <cell r="D326">
            <v>43</v>
          </cell>
          <cell r="F326">
            <v>43</v>
          </cell>
        </row>
        <row r="327">
          <cell r="A327" t="str">
            <v>Покровская вареная 0,47 кг шт.  СПК</v>
          </cell>
          <cell r="D327">
            <v>26</v>
          </cell>
          <cell r="F327">
            <v>26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15</v>
          </cell>
          <cell r="F328">
            <v>15</v>
          </cell>
        </row>
        <row r="329">
          <cell r="A329" t="str">
            <v>Ричеза с/к 230 гр.шт.  СПК</v>
          </cell>
          <cell r="D329">
            <v>152</v>
          </cell>
          <cell r="F329">
            <v>152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59</v>
          </cell>
          <cell r="F330">
            <v>59</v>
          </cell>
        </row>
        <row r="331">
          <cell r="A331" t="str">
            <v>Сальчетти с/к 230 гр.шт.  СПК</v>
          </cell>
          <cell r="D331">
            <v>160</v>
          </cell>
          <cell r="F331">
            <v>160</v>
          </cell>
        </row>
        <row r="332">
          <cell r="A332" t="str">
            <v>Сальчичон с/к 200 гр. срез "Эликатессе" термоформ.пак.  СПК</v>
          </cell>
          <cell r="D332">
            <v>37</v>
          </cell>
          <cell r="F332">
            <v>37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133</v>
          </cell>
          <cell r="F333">
            <v>133</v>
          </cell>
        </row>
        <row r="334">
          <cell r="A334" t="str">
            <v>Салями с/к 100 гр.шт.нар. (лоток с ср.защ.атм.)  СПК</v>
          </cell>
          <cell r="D334">
            <v>22</v>
          </cell>
          <cell r="F334">
            <v>22</v>
          </cell>
        </row>
        <row r="335">
          <cell r="A335" t="str">
            <v>Салями Трюфель с/в "Эликатессе" 0,16 кг.шт.  СПК</v>
          </cell>
          <cell r="D335">
            <v>174</v>
          </cell>
          <cell r="F335">
            <v>174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167.5</v>
          </cell>
          <cell r="F336">
            <v>167.5</v>
          </cell>
        </row>
        <row r="337">
          <cell r="A337" t="str">
            <v>Сардельки "Необыкновенные" (в ср.защ.атм.)  СПК</v>
          </cell>
          <cell r="D337">
            <v>9</v>
          </cell>
          <cell r="F337">
            <v>9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11</v>
          </cell>
          <cell r="F338">
            <v>11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29</v>
          </cell>
          <cell r="F339">
            <v>29</v>
          </cell>
        </row>
        <row r="340">
          <cell r="A340" t="str">
            <v>Сервелат Европейский в/к, в/с 0,38 кг.шт.термофор.пак  СПК</v>
          </cell>
          <cell r="D340">
            <v>42</v>
          </cell>
          <cell r="F340">
            <v>42</v>
          </cell>
        </row>
        <row r="341">
          <cell r="A341" t="str">
            <v>Сервелат Коньячный в/к 0,38 кг.шт термофор.пак  СПК</v>
          </cell>
          <cell r="D341">
            <v>127</v>
          </cell>
          <cell r="F341">
            <v>127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110</v>
          </cell>
          <cell r="F342">
            <v>110</v>
          </cell>
        </row>
        <row r="343">
          <cell r="A343" t="str">
            <v>Сервелат Финский в/к 0,38 кг.шт. термофор.пак.  СПК</v>
          </cell>
          <cell r="D343">
            <v>73</v>
          </cell>
          <cell r="F343">
            <v>73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218</v>
          </cell>
          <cell r="F346">
            <v>218</v>
          </cell>
        </row>
        <row r="347">
          <cell r="A347" t="str">
            <v>Сибирская особая с/к 0,235 кг шт.  СПК</v>
          </cell>
          <cell r="D347">
            <v>202</v>
          </cell>
          <cell r="F347">
            <v>202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58.53</v>
          </cell>
          <cell r="F348">
            <v>58.53</v>
          </cell>
        </row>
        <row r="349">
          <cell r="A349" t="str">
            <v>Сосиски "Баварские" 0,36 кг.шт. вак.упак.  СПК</v>
          </cell>
          <cell r="D349">
            <v>13</v>
          </cell>
          <cell r="F349">
            <v>13</v>
          </cell>
        </row>
        <row r="350">
          <cell r="A350" t="str">
            <v>Сосиски "Молочные" 0,36 кг.шт. вак.упак.  СПК</v>
          </cell>
          <cell r="D350">
            <v>21</v>
          </cell>
          <cell r="F350">
            <v>21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22</v>
          </cell>
          <cell r="F351">
            <v>22</v>
          </cell>
        </row>
        <row r="352">
          <cell r="A352" t="str">
            <v>Сосиски Мусульманские "Просто выгодно" (в ср.защ.атм.)  СПК</v>
          </cell>
          <cell r="D352">
            <v>17</v>
          </cell>
          <cell r="F352">
            <v>17</v>
          </cell>
        </row>
        <row r="353">
          <cell r="A353" t="str">
            <v>Сосиски Хот-дог подкопченные (лоток с ср.защ.атм.)  СПК</v>
          </cell>
          <cell r="D353">
            <v>4</v>
          </cell>
          <cell r="F353">
            <v>4</v>
          </cell>
        </row>
        <row r="354">
          <cell r="A354" t="str">
            <v>Сочный мегачебурек ТМ Зареченские ВЕС ПОКОМ</v>
          </cell>
          <cell r="F354">
            <v>154.1</v>
          </cell>
        </row>
        <row r="355">
          <cell r="A355" t="str">
            <v>Сыр "Пармезан" 40% кусок 180 гр  ОСТАНКИНО</v>
          </cell>
          <cell r="D355">
            <v>48</v>
          </cell>
          <cell r="F355">
            <v>48</v>
          </cell>
        </row>
        <row r="356">
          <cell r="A356" t="str">
            <v>Сыр Боккончини копченый 40% 100 гр.  ОСТАНКИНО</v>
          </cell>
          <cell r="D356">
            <v>129</v>
          </cell>
          <cell r="F356">
            <v>129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Останкино "Алтайский Gold" 50% вес  ОСТАНКИНО</v>
          </cell>
          <cell r="D358">
            <v>10.8</v>
          </cell>
          <cell r="F358">
            <v>10.8</v>
          </cell>
        </row>
        <row r="359">
          <cell r="A359" t="str">
            <v>Сыр ПАПА МОЖЕТ "Гауда Голд" 45% 180 г  ОСТАНКИНО</v>
          </cell>
          <cell r="D359">
            <v>285</v>
          </cell>
          <cell r="F359">
            <v>285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848</v>
          </cell>
          <cell r="F360">
            <v>848</v>
          </cell>
        </row>
        <row r="361">
          <cell r="A361" t="str">
            <v>Сыр ПАПА МОЖЕТ "Министерский" 180гр, 45 %  ОСТАНКИНО</v>
          </cell>
          <cell r="D361">
            <v>115</v>
          </cell>
          <cell r="F361">
            <v>115</v>
          </cell>
        </row>
        <row r="362">
          <cell r="A362" t="str">
            <v>Сыр ПАПА МОЖЕТ "Папин завтрак" 180гр, 45 %  ОСТАНКИНО</v>
          </cell>
          <cell r="D362">
            <v>69</v>
          </cell>
          <cell r="F362">
            <v>69</v>
          </cell>
        </row>
        <row r="363">
          <cell r="A363" t="str">
            <v>Сыр ПАПА МОЖЕТ "Российский традиционный" 45% 180 г  ОСТАНКИНО</v>
          </cell>
          <cell r="D363">
            <v>997</v>
          </cell>
          <cell r="F363">
            <v>997</v>
          </cell>
        </row>
        <row r="364">
          <cell r="A364" t="str">
            <v>Сыр ПАПА МОЖЕТ "Тильзитер" 45% 180 г  ОСТАНКИНО</v>
          </cell>
          <cell r="D364">
            <v>267</v>
          </cell>
          <cell r="F364">
            <v>267</v>
          </cell>
        </row>
        <row r="365">
          <cell r="A365" t="str">
            <v>Сыр Папа Может "Тильзитер", 45% брусок ВЕС   ОСТАНКИНО</v>
          </cell>
          <cell r="D365">
            <v>29.48</v>
          </cell>
          <cell r="F365">
            <v>29.48</v>
          </cell>
        </row>
        <row r="366">
          <cell r="A366" t="str">
            <v>Сыр Папа Может Голландский 45%, нарез, 125г (9 шт)  Останкино</v>
          </cell>
          <cell r="D366">
            <v>3</v>
          </cell>
          <cell r="F366">
            <v>3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106</v>
          </cell>
          <cell r="F367">
            <v>106</v>
          </cell>
        </row>
        <row r="368">
          <cell r="A368" t="str">
            <v>Сыр полутвердый "Гауда", 45%, ВЕС брус из блока 1/5  ОСТАНКИНО</v>
          </cell>
          <cell r="D368">
            <v>19.600000000000001</v>
          </cell>
          <cell r="F368">
            <v>19.600000000000001</v>
          </cell>
        </row>
        <row r="369">
          <cell r="A369" t="str">
            <v>Сыр полутвердый "Голландский" 45%, брус ВЕС  ОСТАНКИНО</v>
          </cell>
          <cell r="D369">
            <v>47</v>
          </cell>
          <cell r="F369">
            <v>47</v>
          </cell>
        </row>
        <row r="370">
          <cell r="A370" t="str">
            <v>Сыр рассольный жирный Чечил 45% 100 гр  ОСТАНКИНО</v>
          </cell>
          <cell r="D370">
            <v>2</v>
          </cell>
          <cell r="F370">
            <v>2</v>
          </cell>
        </row>
        <row r="371">
          <cell r="A371" t="str">
            <v>Сыр Скаморца свежий 40% 100 гр.  ОСТАНКИНО</v>
          </cell>
          <cell r="D371">
            <v>110</v>
          </cell>
          <cell r="F371">
            <v>110</v>
          </cell>
        </row>
        <row r="372">
          <cell r="A372" t="str">
            <v>Сыр творожный с зеленью 60% Папа может 140 гр.  ОСТАНКИНО</v>
          </cell>
          <cell r="D372">
            <v>33</v>
          </cell>
          <cell r="F372">
            <v>33</v>
          </cell>
        </row>
        <row r="373">
          <cell r="A373" t="str">
            <v>Сыр Тильзитер 45% ТМ Папа Может, нарезанные ломтики 125г (МИНИ)  ОСТАНКИНО</v>
          </cell>
          <cell r="D373">
            <v>3</v>
          </cell>
          <cell r="F373">
            <v>3</v>
          </cell>
        </row>
        <row r="374">
          <cell r="A374" t="str">
            <v>Сыр Чечил копченый 43% 100г/6шт ТМ Папа Может  ОСТАНКИНО</v>
          </cell>
          <cell r="D374">
            <v>140</v>
          </cell>
          <cell r="F374">
            <v>140</v>
          </cell>
        </row>
        <row r="375">
          <cell r="A375" t="str">
            <v>Сыр Чечил свежий 45% 100г/6шт ТМ Папа Может  ОСТАНКИНО</v>
          </cell>
          <cell r="D375">
            <v>149</v>
          </cell>
          <cell r="F375">
            <v>149</v>
          </cell>
        </row>
        <row r="376">
          <cell r="A376" t="str">
            <v>Сыч/Прод Коровино Российский 50% 200г СЗМЖ  ОСТАНКИНО</v>
          </cell>
          <cell r="D376">
            <v>57</v>
          </cell>
          <cell r="F376">
            <v>57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238.4</v>
          </cell>
          <cell r="F377">
            <v>238.4</v>
          </cell>
        </row>
        <row r="378">
          <cell r="A378" t="str">
            <v>Сыч/Прод Коровино Тильзитер 50% 200г СЗМЖ  ОСТАНКИНО</v>
          </cell>
          <cell r="D378">
            <v>32</v>
          </cell>
          <cell r="F378">
            <v>32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179.9</v>
          </cell>
          <cell r="F379">
            <v>179.9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6</v>
          </cell>
          <cell r="F380">
            <v>6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346</v>
          </cell>
          <cell r="F381">
            <v>346</v>
          </cell>
        </row>
        <row r="382">
          <cell r="A382" t="str">
            <v>Торо Неро с/в "Эликатессе" 140 гр.шт.  СПК</v>
          </cell>
          <cell r="D382">
            <v>106</v>
          </cell>
          <cell r="F382">
            <v>106</v>
          </cell>
        </row>
        <row r="383">
          <cell r="A383" t="str">
            <v>Уши свиные копченые к пиву 0,15кг нар. д/ф шт.  СПК</v>
          </cell>
          <cell r="D383">
            <v>31</v>
          </cell>
          <cell r="F383">
            <v>31</v>
          </cell>
        </row>
        <row r="384">
          <cell r="A384" t="str">
            <v>Фестивальная пора с/к 100 гр.шт.нар. (лоток с ср.защ.атм.)  СПК</v>
          </cell>
          <cell r="D384">
            <v>184</v>
          </cell>
          <cell r="F384">
            <v>184</v>
          </cell>
        </row>
        <row r="385">
          <cell r="A385" t="str">
            <v>Фестивальная пора с/к 235 гр.шт.  СПК</v>
          </cell>
          <cell r="D385">
            <v>501</v>
          </cell>
          <cell r="F385">
            <v>501</v>
          </cell>
        </row>
        <row r="386">
          <cell r="A386" t="str">
            <v>Фестивальная пора с/к термоус.пак  СПК</v>
          </cell>
          <cell r="D386">
            <v>53.5</v>
          </cell>
          <cell r="F386">
            <v>53.5</v>
          </cell>
        </row>
        <row r="387">
          <cell r="A387" t="str">
            <v>Фирменная с/к 200 гр. срез "Эликатессе" термоформ.пак.  СПК</v>
          </cell>
          <cell r="D387">
            <v>220</v>
          </cell>
          <cell r="F387">
            <v>220</v>
          </cell>
        </row>
        <row r="388">
          <cell r="A388" t="str">
            <v>Фуэт с/в "Эликатессе" 160 гр.шт.  СПК</v>
          </cell>
          <cell r="D388">
            <v>193</v>
          </cell>
          <cell r="F388">
            <v>193</v>
          </cell>
        </row>
        <row r="389">
          <cell r="A389" t="str">
            <v>Хинкали Классические ТМ Зареченские ВЕС ПОКОМ</v>
          </cell>
          <cell r="F389">
            <v>115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6</v>
          </cell>
          <cell r="F390">
            <v>815</v>
          </cell>
        </row>
        <row r="391">
          <cell r="A391" t="str">
            <v>Хотстеры с сыром 0,25кг ТМ Горячая штучка  ПОКОМ</v>
          </cell>
          <cell r="D391">
            <v>13</v>
          </cell>
          <cell r="F391">
            <v>785</v>
          </cell>
        </row>
        <row r="392">
          <cell r="A392" t="str">
            <v>Хотстеры ТМ Горячая штучка ТС Хотстеры 0,25 кг зам  ПОКОМ</v>
          </cell>
          <cell r="D392">
            <v>133</v>
          </cell>
          <cell r="F392">
            <v>2367</v>
          </cell>
        </row>
        <row r="393">
          <cell r="A393" t="str">
            <v>Хрустипай с ветчиной и сыром ТМ Горячая штучка флоу-пак 0,07 кг. ПОКОМ</v>
          </cell>
          <cell r="D393">
            <v>6</v>
          </cell>
          <cell r="F393">
            <v>602</v>
          </cell>
        </row>
        <row r="394">
          <cell r="A394" t="str">
            <v>Хрустипай спелая вишня ТМ Горячая штучка флоу-пак 0,07 кг. ПОКОМ</v>
          </cell>
          <cell r="F394">
            <v>192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11</v>
          </cell>
          <cell r="F395">
            <v>625</v>
          </cell>
        </row>
        <row r="396">
          <cell r="A396" t="str">
            <v>Хрустящие крылышки ТМ Горячая штучка 0,3 кг зам  ПОКОМ</v>
          </cell>
          <cell r="D396">
            <v>9</v>
          </cell>
          <cell r="F396">
            <v>1144</v>
          </cell>
        </row>
        <row r="397">
          <cell r="A397" t="str">
            <v>Чебупай сладкая клубника 0,2кг ТМ Горячая штучка  ПОКОМ</v>
          </cell>
          <cell r="F397">
            <v>23</v>
          </cell>
        </row>
        <row r="398">
          <cell r="A398" t="str">
            <v>Чебупели Foodgital 0,25кг ТМ Горячая штучка  ПОКОМ</v>
          </cell>
          <cell r="F398">
            <v>6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339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742</v>
          </cell>
          <cell r="F400">
            <v>2899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739</v>
          </cell>
          <cell r="F401">
            <v>4579</v>
          </cell>
        </row>
        <row r="402">
          <cell r="A402" t="str">
            <v>Чебуреки Мясные вес 2,7 кг ТМ Зареченские ВЕС ПОКОМ</v>
          </cell>
          <cell r="F402">
            <v>13.500999999999999</v>
          </cell>
        </row>
        <row r="403">
          <cell r="A403" t="str">
            <v>Чебуреки сочные ВЕС ТМ Зареченские  ПОКОМ</v>
          </cell>
          <cell r="F403">
            <v>660</v>
          </cell>
        </row>
        <row r="404">
          <cell r="A404" t="str">
            <v>Шпикачки Русские (черева) (в ср.защ.атм.) "Высокий вкус"  СПК</v>
          </cell>
          <cell r="D404">
            <v>150.5</v>
          </cell>
          <cell r="F404">
            <v>150.5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73</v>
          </cell>
          <cell r="F405">
            <v>73</v>
          </cell>
        </row>
        <row r="406">
          <cell r="A406" t="str">
            <v>Юбилейная с/к 0,235 кг.шт.  СПК</v>
          </cell>
          <cell r="D406">
            <v>492</v>
          </cell>
          <cell r="F406">
            <v>492</v>
          </cell>
        </row>
        <row r="407">
          <cell r="A407" t="str">
            <v>Юбилейная с/к термоус.пак.  СПК</v>
          </cell>
          <cell r="D407">
            <v>2</v>
          </cell>
          <cell r="F407">
            <v>2</v>
          </cell>
        </row>
        <row r="408">
          <cell r="A408" t="str">
            <v>Итого</v>
          </cell>
          <cell r="D408">
            <v>119755.24400000001</v>
          </cell>
          <cell r="F408">
            <v>274481.77100000001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17.01.2025 - 17.01.2025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112.575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97.998000000000005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411.52499999999998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32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212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10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111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55.780999999999999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924.89200000000005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39.116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163.83600000000001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61.81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26.19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23.01</v>
          </cell>
        </row>
        <row r="31">
          <cell r="A31" t="str">
            <v xml:space="preserve"> 240  Колбаса Салями охотничья, ВЕС. ПОКОМ</v>
          </cell>
          <cell r="D31">
            <v>1.4039999999999999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67.375</v>
          </cell>
        </row>
        <row r="33">
          <cell r="A33" t="str">
            <v xml:space="preserve"> 247  Сардельки Нежные, ВЕС.  ПОКОМ</v>
          </cell>
          <cell r="D33">
            <v>16.655999999999999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20.399999999999999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234.91200000000001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35.957999999999998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9.093</v>
          </cell>
        </row>
        <row r="38">
          <cell r="A38" t="str">
            <v xml:space="preserve"> 263  Шпикачки Стародворские, ВЕС.  ПОКОМ</v>
          </cell>
          <cell r="D38">
            <v>18.829999999999998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8.1539999999999999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11.488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8.19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405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805</v>
          </cell>
        </row>
        <row r="45">
          <cell r="A45" t="str">
            <v xml:space="preserve"> 283  Сосиски Сочинки, ВЕС, ТМ Стародворье ПОКОМ</v>
          </cell>
          <cell r="D45">
            <v>106.56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81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151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48.999000000000002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219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548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18.396999999999998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42.77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149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273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144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53.52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139.816</v>
          </cell>
        </row>
        <row r="58">
          <cell r="A58" t="str">
            <v xml:space="preserve"> 316  Колбаса Нежная ТМ Зареченские ВЕС  ПОКОМ</v>
          </cell>
          <cell r="D58">
            <v>13.518000000000001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726.18399999999997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545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1.81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923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208</v>
          </cell>
        </row>
        <row r="64">
          <cell r="A64" t="str">
            <v xml:space="preserve"> 328  Сардельки Сочинки Стародворье ТМ  0,4 кг ПОКОМ</v>
          </cell>
          <cell r="D64">
            <v>47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58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276.04000000000002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59</v>
          </cell>
        </row>
        <row r="68">
          <cell r="A68" t="str">
            <v xml:space="preserve"> 335  Колбаса Сливушка ТМ Вязанка. ВЕС.  ПОКОМ </v>
          </cell>
          <cell r="D68">
            <v>53.079000000000001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531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557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91.869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34.271999999999998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115.21899999999999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59.86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9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52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58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24.588000000000001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125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191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84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105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92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97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615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1857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2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-5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40.6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5.8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37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38.85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28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168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72.927999999999997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481.28699999999998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792.53399999999999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611.47900000000004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30.228999999999999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23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1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16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95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51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65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4.1399999999999997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84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D115">
            <v>14.96</v>
          </cell>
        </row>
        <row r="116">
          <cell r="A116" t="str">
            <v xml:space="preserve"> 507  Колбаса Персидская халяль ВЕС ТМ Вязанка  ПОКОМ</v>
          </cell>
          <cell r="D116">
            <v>7.0019999999999998</v>
          </cell>
        </row>
        <row r="117">
          <cell r="A117" t="str">
            <v xml:space="preserve"> 508  Сосиски Аравийские ВЕС ТМ Вязанка  ПОКОМ</v>
          </cell>
          <cell r="D117">
            <v>7.1890000000000001</v>
          </cell>
        </row>
        <row r="118">
          <cell r="A118" t="str">
            <v xml:space="preserve"> 509  Колбаса Пряная Халяль ВЕС ТМ Сафияль  ПОКОМ</v>
          </cell>
          <cell r="D118">
            <v>4.3680000000000003</v>
          </cell>
        </row>
        <row r="119">
          <cell r="A119" t="str">
            <v>1146 Ароматная с/к в/у ОСТАНКИНО</v>
          </cell>
          <cell r="D119">
            <v>1.5169999999999999</v>
          </cell>
        </row>
        <row r="120">
          <cell r="A120" t="str">
            <v>3215 ВЕТЧ.МЯСНАЯ Папа может п/о 0.4кг 8шт.    ОСТАНКИНО</v>
          </cell>
          <cell r="D120">
            <v>62</v>
          </cell>
        </row>
        <row r="121">
          <cell r="A121" t="str">
            <v>3684 ПРЕСИЖН с/к в/у 1/250 8шт.   ОСТАНКИНО</v>
          </cell>
          <cell r="D121">
            <v>25</v>
          </cell>
        </row>
        <row r="122">
          <cell r="A122" t="str">
            <v>4063 МЯСНАЯ Папа может вар п/о_Л   ОСТАНКИНО</v>
          </cell>
          <cell r="D122">
            <v>389.262</v>
          </cell>
        </row>
        <row r="123">
          <cell r="A123" t="str">
            <v>4117 ЭКСТРА Папа может с/к в/у_Л   ОСТАНКИНО</v>
          </cell>
          <cell r="D123">
            <v>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21.675000000000001</v>
          </cell>
        </row>
        <row r="125">
          <cell r="A125" t="str">
            <v>4691 ШЕЙКА КОПЧЕНАЯ к/в мл/к в/у 300*6  ОСТАНКИНО</v>
          </cell>
          <cell r="D125">
            <v>32</v>
          </cell>
        </row>
        <row r="126">
          <cell r="A126" t="str">
            <v>4786 КОЛБ.СНЭКИ Папа может в/к мгс 1/70_5  ОСТАНКИНО</v>
          </cell>
          <cell r="D126">
            <v>16</v>
          </cell>
        </row>
        <row r="127">
          <cell r="A127" t="str">
            <v>4813 ФИЛЕЙНАЯ Папа может вар п/о_Л   ОСТАНКИНО</v>
          </cell>
          <cell r="D127">
            <v>132.60900000000001</v>
          </cell>
        </row>
        <row r="128">
          <cell r="A128" t="str">
            <v>4993 САЛЯМИ ИТАЛЬЯНСКАЯ с/к в/у 1/250*8_120c ОСТАНКИНО</v>
          </cell>
          <cell r="D128">
            <v>64</v>
          </cell>
        </row>
        <row r="129">
          <cell r="A129" t="str">
            <v>5341 СЕРВЕЛАТ ОХОТНИЧИЙ в/к в/у  ОСТАНКИНО</v>
          </cell>
          <cell r="D129">
            <v>72.856999999999999</v>
          </cell>
        </row>
        <row r="130">
          <cell r="A130" t="str">
            <v>5483 ЭКСТРА Папа может с/к в/у 1/250 8шт.   ОСТАНКИНО</v>
          </cell>
          <cell r="D130">
            <v>86</v>
          </cell>
        </row>
        <row r="131">
          <cell r="A131" t="str">
            <v>5544 Сервелат Финский в/к в/у_45с НОВАЯ ОСТАНКИНО</v>
          </cell>
          <cell r="D131">
            <v>179.10499999999999</v>
          </cell>
        </row>
        <row r="132">
          <cell r="A132" t="str">
            <v>5679 САЛЯМИ ИТАЛЬЯНСКАЯ с/к в/у 1/150_60с ОСТАНКИНО</v>
          </cell>
          <cell r="D132">
            <v>36</v>
          </cell>
        </row>
        <row r="133">
          <cell r="A133" t="str">
            <v>5682 САЛЯМИ МЕЛКОЗЕРНЕНАЯ с/к в/у 1/120_60с   ОСТАНКИНО</v>
          </cell>
          <cell r="D133">
            <v>288</v>
          </cell>
        </row>
        <row r="134">
          <cell r="A134" t="str">
            <v>5698 СЫТНЫЕ Папа может сар б/о мгс 1*3_Маяк  ОСТАНКИНО</v>
          </cell>
          <cell r="D134">
            <v>42.555</v>
          </cell>
        </row>
        <row r="135">
          <cell r="A135" t="str">
            <v>5706 АРОМАТНАЯ Папа может с/к в/у 1/250 8шт.  ОСТАНКИНО</v>
          </cell>
          <cell r="D135">
            <v>115</v>
          </cell>
        </row>
        <row r="136">
          <cell r="A136" t="str">
            <v>5708 ПОСОЛЬСКАЯ Папа может с/к в/у ОСТАНКИНО</v>
          </cell>
          <cell r="D136">
            <v>5.915</v>
          </cell>
        </row>
        <row r="137">
          <cell r="A137" t="str">
            <v>5851 ЭКСТРА Папа может вар п/о   ОСТАНКИНО</v>
          </cell>
          <cell r="D137">
            <v>79.614000000000004</v>
          </cell>
        </row>
        <row r="138">
          <cell r="A138" t="str">
            <v>5931 ОХОТНИЧЬЯ Папа может с/к в/у 1/220 8шт.   ОСТАНКИНО</v>
          </cell>
          <cell r="D138">
            <v>158</v>
          </cell>
        </row>
        <row r="139">
          <cell r="A139" t="str">
            <v>6158 ВРЕМЯ ОЛИВЬЕ Папа может вар п/о 0.4кг   ОСТАНКИНО</v>
          </cell>
          <cell r="D139">
            <v>376</v>
          </cell>
        </row>
        <row r="140">
          <cell r="A140" t="str">
            <v>6200 ГРУДИНКА ПРЕМИУМ к/в мл/к в/у 0.3кг  ОСТАНКИНО</v>
          </cell>
          <cell r="D140">
            <v>68</v>
          </cell>
        </row>
        <row r="141">
          <cell r="A141" t="str">
            <v>6201 ГРУДИНКА ПРЕМИУМ к/в с/н в/у 1/150 8 шт ОСТАНКИНО</v>
          </cell>
          <cell r="D141">
            <v>6</v>
          </cell>
        </row>
        <row r="142">
          <cell r="A142" t="str">
            <v>6206 СВИНИНА ПО-ДОМАШНЕМУ к/в мл/к в/у 0.3кг  ОСТАНКИНО</v>
          </cell>
          <cell r="D142">
            <v>161</v>
          </cell>
        </row>
        <row r="143">
          <cell r="A143" t="str">
            <v>6221 НЕАПОЛИТАНСКИЙ ДУЭТ с/к с/н мгс 1/90  ОСТАНКИНО</v>
          </cell>
          <cell r="D143">
            <v>44</v>
          </cell>
        </row>
        <row r="144">
          <cell r="A144" t="str">
            <v>6222 ИТАЛЬЯНСКОЕ АССОРТИ с/в с/н мгс 1/90 ОСТАНКИНО</v>
          </cell>
          <cell r="D144">
            <v>18</v>
          </cell>
        </row>
        <row r="145">
          <cell r="A145" t="str">
            <v>6228 МЯСНОЕ АССОРТИ к/з с/н мгс 1/90 10шт.  ОСТАНКИНО</v>
          </cell>
          <cell r="D145">
            <v>163</v>
          </cell>
        </row>
        <row r="146">
          <cell r="A146" t="str">
            <v>6247 ДОМАШНЯЯ Папа может вар п/о 0,4кг 8шт.  ОСТАНКИНО</v>
          </cell>
          <cell r="D146">
            <v>120</v>
          </cell>
        </row>
        <row r="147">
          <cell r="A147" t="str">
            <v>6268 ГОВЯЖЬЯ Папа может вар п/о 0,4кг 8 шт.  ОСТАНКИНО</v>
          </cell>
          <cell r="D147">
            <v>144</v>
          </cell>
        </row>
        <row r="148">
          <cell r="A148" t="str">
            <v>6279 КОРЕЙКА ПО-ОСТ.к/в в/с с/н в/у 1/150_45с  ОСТАНКИНО</v>
          </cell>
          <cell r="D148">
            <v>38</v>
          </cell>
        </row>
        <row r="149">
          <cell r="A149" t="str">
            <v>6303 МЯСНЫЕ Папа может сос п/о мгс 1.5*3  ОСТАНКИНО</v>
          </cell>
          <cell r="D149">
            <v>79.316000000000003</v>
          </cell>
        </row>
        <row r="150">
          <cell r="A150" t="str">
            <v>6324 ДОКТОРСКАЯ ГОСТ вар п/о 0.4кг 8шт.  ОСТАНКИНО</v>
          </cell>
          <cell r="D150">
            <v>49</v>
          </cell>
        </row>
        <row r="151">
          <cell r="A151" t="str">
            <v>6325 ДОКТОРСКАЯ ПРЕМИУМ вар п/о 0.4кг 8шт.  ОСТАНКИНО</v>
          </cell>
          <cell r="D151">
            <v>72</v>
          </cell>
        </row>
        <row r="152">
          <cell r="A152" t="str">
            <v>6333 МЯСНАЯ Папа может вар п/о 0.4кг 8шт.  ОСТАНКИНО</v>
          </cell>
          <cell r="D152">
            <v>1155</v>
          </cell>
        </row>
        <row r="153">
          <cell r="A153" t="str">
            <v>6340 ДОМАШНИЙ РЕЦЕПТ Коровино 0.5кг 8шт.  ОСТАНКИНО</v>
          </cell>
          <cell r="D153">
            <v>123</v>
          </cell>
        </row>
        <row r="154">
          <cell r="A154" t="str">
            <v>6341 ДОМАШНИЙ РЕЦЕПТ СО ШПИКОМ Коровино 0.5кг  ОСТАНКИНО</v>
          </cell>
          <cell r="D154">
            <v>7</v>
          </cell>
        </row>
        <row r="155">
          <cell r="A155" t="str">
            <v>6353 ЭКСТРА Папа может вар п/о 0.4кг 8шт.  ОСТАНКИНО</v>
          </cell>
          <cell r="D155">
            <v>460</v>
          </cell>
        </row>
        <row r="156">
          <cell r="A156" t="str">
            <v>6392 ФИЛЕЙНАЯ Папа может вар п/о 0.4кг. ОСТАНКИНО</v>
          </cell>
          <cell r="D156">
            <v>886</v>
          </cell>
        </row>
        <row r="157">
          <cell r="A157" t="str">
            <v>6415 БАЛЫКОВАЯ Коровино п/к в/у 0.84кг 6шт.  ОСТАНКИНО</v>
          </cell>
          <cell r="D157">
            <v>10</v>
          </cell>
        </row>
        <row r="158">
          <cell r="A158" t="str">
            <v>6426 КЛАССИЧЕСКАЯ ПМ вар п/о 0.3кг 8шт.  ОСТАНКИНО</v>
          </cell>
          <cell r="D158">
            <v>372</v>
          </cell>
        </row>
        <row r="159">
          <cell r="A159" t="str">
            <v>6448 СВИНИНА МАДЕРА с/к с/н в/у 1/100 10шт.   ОСТАНКИНО</v>
          </cell>
          <cell r="D159">
            <v>27</v>
          </cell>
        </row>
        <row r="160">
          <cell r="A160" t="str">
            <v>6453 ЭКСТРА Папа может с/к с/н в/у 1/100 14шт.   ОСТАНКИНО</v>
          </cell>
          <cell r="D160">
            <v>337</v>
          </cell>
        </row>
        <row r="161">
          <cell r="A161" t="str">
            <v>6454 АРОМАТНАЯ с/к с/н в/у 1/100 14шт.  ОСТАНКИНО</v>
          </cell>
          <cell r="D161">
            <v>394</v>
          </cell>
        </row>
        <row r="162">
          <cell r="A162" t="str">
            <v>6459 СЕРВЕЛАТ ШВЕЙЦАРСК. в/к с/н в/у 1/100*10  ОСТАНКИНО</v>
          </cell>
          <cell r="D162">
            <v>90</v>
          </cell>
        </row>
        <row r="163">
          <cell r="A163" t="str">
            <v>6470 ВЕТЧ.МРАМОРНАЯ в/у_45с  ОСТАНКИНО</v>
          </cell>
          <cell r="D163">
            <v>5.9950000000000001</v>
          </cell>
        </row>
        <row r="164">
          <cell r="A164" t="str">
            <v>6492 ШПИК С ЧЕСНОК.И ПЕРЦЕМ к/в в/у 0.3кг_45c  ОСТАНКИНО</v>
          </cell>
          <cell r="D164">
            <v>22</v>
          </cell>
        </row>
        <row r="165">
          <cell r="A165" t="str">
            <v>6495 ВЕТЧ.МРАМОРНАЯ в/у срез 0.3кг 6шт_45с  ОСТАНКИНО</v>
          </cell>
          <cell r="D165">
            <v>80</v>
          </cell>
        </row>
        <row r="166">
          <cell r="A166" t="str">
            <v>6527 ШПИКАЧКИ СОЧНЫЕ ПМ сар б/о мгс 1*3 45с ОСТАНКИНО</v>
          </cell>
          <cell r="D166">
            <v>89.936000000000007</v>
          </cell>
        </row>
        <row r="167">
          <cell r="A167" t="str">
            <v>6586 МРАМОРНАЯ И БАЛЫКОВАЯ в/к с/н мгс 1/90 ОСТАНКИНО</v>
          </cell>
          <cell r="D167">
            <v>142</v>
          </cell>
        </row>
        <row r="168">
          <cell r="A168" t="str">
            <v>6609 С ГОВЯДИНОЙ ПМ сар б/о мгс 0.4кг_45с ОСТАНКИНО</v>
          </cell>
          <cell r="D168">
            <v>23</v>
          </cell>
        </row>
        <row r="169">
          <cell r="A169" t="str">
            <v>6653 ШПИКАЧКИ СОЧНЫЕ С БЕКОНОМ п/о мгс 0.3кг. ОСТАНКИНО</v>
          </cell>
          <cell r="D169">
            <v>35</v>
          </cell>
        </row>
        <row r="170">
          <cell r="A170" t="str">
            <v>6666 БОЯНСКАЯ Папа может п/к в/у 0,28кг 8 шт. ОСТАНКИНО</v>
          </cell>
          <cell r="D170">
            <v>229</v>
          </cell>
        </row>
        <row r="171">
          <cell r="A171" t="str">
            <v>6683 СЕРВЕЛАТ ЗЕРНИСТЫЙ ПМ в/к в/у 0,35кг  ОСТАНКИНО</v>
          </cell>
          <cell r="D171">
            <v>573</v>
          </cell>
        </row>
        <row r="172">
          <cell r="A172" t="str">
            <v>6684 СЕРВЕЛАТ КАРЕЛЬСКИЙ ПМ в/к в/у 0.28кг  ОСТАНКИНО</v>
          </cell>
          <cell r="D172">
            <v>714</v>
          </cell>
        </row>
        <row r="173">
          <cell r="A173" t="str">
            <v>6689 СЕРВЕЛАТ ОХОТНИЧИЙ ПМ в/к в/у 0,35кг 8шт  ОСТАНКИНО</v>
          </cell>
          <cell r="D173">
            <v>708</v>
          </cell>
        </row>
        <row r="174">
          <cell r="A174" t="str">
            <v>6697 СЕРВЕЛАТ ФИНСКИЙ ПМ в/к в/у 0,35кг 8шт.  ОСТАНКИНО</v>
          </cell>
          <cell r="D174">
            <v>1234</v>
          </cell>
        </row>
        <row r="175">
          <cell r="A175" t="str">
            <v>6713 СОЧНЫЙ ГРИЛЬ ПМ сос п/о мгс 0.41кг 8шт.  ОСТАНКИНО</v>
          </cell>
          <cell r="D175">
            <v>400</v>
          </cell>
        </row>
        <row r="176">
          <cell r="A176" t="str">
            <v>6722 СОЧНЫЕ ПМ сос п/о мгс 0,41кг 10шт.  ОСТАНКИНО</v>
          </cell>
          <cell r="D176">
            <v>2111</v>
          </cell>
        </row>
        <row r="177">
          <cell r="A177" t="str">
            <v>6724 МОЛОЧНЫЕ ПМ сос п/о мгс 0.41кг 10шт.  ОСТАНКИНО</v>
          </cell>
          <cell r="D177">
            <v>10</v>
          </cell>
        </row>
        <row r="178">
          <cell r="A178" t="str">
            <v>6726 СЛИВОЧНЫЕ ПМ сос п/о мгс 0.41кг 10шт.  ОСТАНКИНО</v>
          </cell>
          <cell r="D178">
            <v>743</v>
          </cell>
        </row>
        <row r="179">
          <cell r="A179" t="str">
            <v>6762 СЛИВОЧНЫЕ сос ц/о мгс 0.41кг 8шт.  ОСТАНКИНО</v>
          </cell>
          <cell r="D179">
            <v>81</v>
          </cell>
        </row>
        <row r="180">
          <cell r="A180" t="str">
            <v>6765 РУБЛЕНЫЕ сос ц/о мгс 0.36кг 6шт.  ОСТАНКИНО</v>
          </cell>
          <cell r="D180">
            <v>141</v>
          </cell>
        </row>
        <row r="181">
          <cell r="A181" t="str">
            <v>6773 САЛЯМИ Папа может п/к в/у 0,28кг 8шт.  ОСТАНКИНО</v>
          </cell>
          <cell r="D181">
            <v>123</v>
          </cell>
        </row>
        <row r="182">
          <cell r="A182" t="str">
            <v>6777 МЯСНЫЕ С ГОВЯДИНОЙ ПМ сос п/о мгс 0.4кг  ОСТАНКИНО</v>
          </cell>
          <cell r="D182">
            <v>355</v>
          </cell>
        </row>
        <row r="183">
          <cell r="A183" t="str">
            <v>6785 ВЕНСКАЯ САЛЯМИ п/к в/у 0.33кг 8шт.  ОСТАНКИНО</v>
          </cell>
          <cell r="D183">
            <v>91</v>
          </cell>
        </row>
        <row r="184">
          <cell r="A184" t="str">
            <v>6787 СЕРВЕЛАТ КРЕМЛЕВСКИЙ в/к в/у 0,33кг 8шт.  ОСТАНКИНО</v>
          </cell>
          <cell r="D184">
            <v>72</v>
          </cell>
        </row>
        <row r="185">
          <cell r="A185" t="str">
            <v>6791 СЕРВЕЛАТ ПРЕМИУМ в/к в/у 0,33кг 8шт.  ОСТАНКИНО</v>
          </cell>
          <cell r="D185">
            <v>1</v>
          </cell>
        </row>
        <row r="186">
          <cell r="A186" t="str">
            <v>6793 БАЛЫКОВАЯ в/к в/у 0,33кг 8шт.  ОСТАНКИНО</v>
          </cell>
          <cell r="D186">
            <v>150</v>
          </cell>
        </row>
        <row r="187">
          <cell r="A187" t="str">
            <v>6795 ОСТАНКИНСКАЯ в/к в/у 0,33кг 8шт.  ОСТАНКИНО</v>
          </cell>
          <cell r="D187">
            <v>1</v>
          </cell>
        </row>
        <row r="188">
          <cell r="A188" t="str">
            <v>6801 ОСТАНКИНСКАЯ вар п/о 0.4кг 8шт.  ОСТАНКИНО</v>
          </cell>
          <cell r="D188">
            <v>16</v>
          </cell>
        </row>
        <row r="189">
          <cell r="A189" t="str">
            <v>6829 МОЛОЧНЫЕ КЛАССИЧЕСКИЕ сос п/о мгс 2*4_С  ОСТАНКИНО</v>
          </cell>
          <cell r="D189">
            <v>147.28899999999999</v>
          </cell>
        </row>
        <row r="190">
          <cell r="A190" t="str">
            <v>6837 ФИЛЕЙНЫЕ Папа Может сос ц/о мгс 0.4кг  ОСТАНКИНО</v>
          </cell>
          <cell r="D190">
            <v>346</v>
          </cell>
        </row>
        <row r="191">
          <cell r="A191" t="str">
            <v>6842 ДЫМОВИЦА ИЗ ОКОРОКА к/в мл/к в/у 0,3кг  ОСТАНКИНО</v>
          </cell>
          <cell r="D191">
            <v>3</v>
          </cell>
        </row>
        <row r="192">
          <cell r="A192" t="str">
            <v>6852 МОЛОЧНЫЕ ПРЕМИУМ ПМ сос п/о в/ у 1/350  ОСТАНКИНО</v>
          </cell>
          <cell r="D192">
            <v>637</v>
          </cell>
        </row>
        <row r="193">
          <cell r="A193" t="str">
            <v>6854 МОЛОЧНЫЕ ПРЕМИУМ ПМ сос п/о мгс 0.6кг  ОСТАНКИНО</v>
          </cell>
          <cell r="D193">
            <v>35</v>
          </cell>
        </row>
        <row r="194">
          <cell r="A194" t="str">
            <v>6861 ДОМАШНИЙ РЕЦЕПТ Коровино вар п/о  ОСТАНКИНО</v>
          </cell>
          <cell r="D194">
            <v>15.927</v>
          </cell>
        </row>
        <row r="195">
          <cell r="A195" t="str">
            <v>6862 ДОМАШНИЙ РЕЦЕПТ СО ШПИК. Коровино вар п/о  ОСТАНКИНО</v>
          </cell>
          <cell r="D195">
            <v>8.15</v>
          </cell>
        </row>
        <row r="196">
          <cell r="A196" t="str">
            <v>6866 ВЕТЧ.НЕЖНАЯ Коровино п/о_Маяк  ОСТАНКИНО</v>
          </cell>
          <cell r="D196">
            <v>65.459999999999994</v>
          </cell>
        </row>
        <row r="197">
          <cell r="A197" t="str">
            <v>6869 С ГОВЯДИНОЙ СН сос п/о мгс 1кг 6шт.  ОСТАНКИНО</v>
          </cell>
          <cell r="D197">
            <v>15</v>
          </cell>
        </row>
        <row r="198">
          <cell r="A198" t="str">
            <v>6909 ДЛЯ ДЕТЕЙ сос п/о мгс 0.33кг 8шт.  ОСТАНКИНО</v>
          </cell>
          <cell r="D198">
            <v>93</v>
          </cell>
        </row>
        <row r="199">
          <cell r="A199" t="str">
            <v>6919 БЕКОН с/к с/н в/у 1/180 10шт.  ОСТАНКИНО</v>
          </cell>
          <cell r="D199">
            <v>49</v>
          </cell>
        </row>
        <row r="200">
          <cell r="A200" t="str">
            <v>6921 БЕКОН Папа может с/к с/н в/у 1/140 10шт  ОСТАНКИНО</v>
          </cell>
          <cell r="D200">
            <v>166</v>
          </cell>
        </row>
        <row r="201">
          <cell r="A201" t="str">
            <v>6948 МОЛОЧНЫЕ ПРЕМИУМ.ПМ сос п/о мгс 1,5*4 Останкино</v>
          </cell>
          <cell r="D201">
            <v>44.31</v>
          </cell>
        </row>
        <row r="202">
          <cell r="A202" t="str">
            <v>6951 СЛИВОЧНЫЕ Папа может сос п/о мгс 1.5*4  ОСТАНКИНО</v>
          </cell>
          <cell r="D202">
            <v>28.375</v>
          </cell>
        </row>
        <row r="203">
          <cell r="A203" t="str">
            <v>6955 СОЧНЫЕ Папа может сос п/о мгс1.5*4_А Останкино</v>
          </cell>
          <cell r="D203">
            <v>655.827</v>
          </cell>
        </row>
        <row r="204">
          <cell r="A204" t="str">
            <v>7035 ВЕТЧ.КЛАССИЧЕСКАЯ ПМ п/о 0.35кг 8шт.  ОСТАНКИНО</v>
          </cell>
          <cell r="D204">
            <v>58</v>
          </cell>
        </row>
        <row r="205">
          <cell r="A205" t="str">
            <v>7040 С ИНДЕЙКОЙ ПМ сос ц/о в/у 1/270 8шт.  ОСТАНКИНО</v>
          </cell>
          <cell r="D205">
            <v>53</v>
          </cell>
        </row>
        <row r="206">
          <cell r="A206" t="str">
            <v>7045 БЕКОН Папа может с/к с/н в/у 1/250 7 шт ОСТАНКИНО</v>
          </cell>
          <cell r="D206">
            <v>5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-7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-7</v>
          </cell>
        </row>
        <row r="209">
          <cell r="A209" t="str">
            <v>Балыковая с/к 200 гр. срез "Эликатессе" термоформ.пак.  СПК</v>
          </cell>
          <cell r="D209">
            <v>18</v>
          </cell>
        </row>
        <row r="210">
          <cell r="A210" t="str">
            <v>БОНУС ДОМАШНИЙ РЕЦЕПТ Коровино 0.5кг 8шт. (6305)</v>
          </cell>
          <cell r="D210">
            <v>13</v>
          </cell>
        </row>
        <row r="211">
          <cell r="A211" t="str">
            <v>БОНУС СОЧНЫЕ Папа может сос п/о мгс 1.5*4 (6954)  ОСТАНКИНО</v>
          </cell>
          <cell r="D211">
            <v>18.638000000000002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77.5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119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46</v>
          </cell>
        </row>
        <row r="216">
          <cell r="A216" t="str">
            <v>БОНУС_Сосиски Вязанка Сливочные, Вязанка амицел МГС, 0.45кг, ПОКОМ</v>
          </cell>
          <cell r="D216">
            <v>36</v>
          </cell>
        </row>
        <row r="217">
          <cell r="A217" t="str">
            <v>Бутербродная вареная 0,47 кг шт.  СПК</v>
          </cell>
          <cell r="D217">
            <v>-2</v>
          </cell>
        </row>
        <row r="218">
          <cell r="A218" t="str">
            <v>Вацлавская п/к (черева) 390 гр.шт. термоус.пак  СПК</v>
          </cell>
          <cell r="D218">
            <v>-8</v>
          </cell>
        </row>
        <row r="219">
          <cell r="A219" t="str">
            <v>Гуцульская с/к "КолбасГрад" 160 гр.шт. термоус. пак  СПК</v>
          </cell>
          <cell r="D219">
            <v>32</v>
          </cell>
        </row>
        <row r="220">
          <cell r="A220" t="str">
            <v>Дельгаро с/в "Эликатессе" 140 гр.шт.  СПК</v>
          </cell>
          <cell r="D220">
            <v>-3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-9</v>
          </cell>
        </row>
        <row r="222">
          <cell r="A222" t="str">
            <v>Докторская вареная термоус.пак. "Высокий вкус"  СПК</v>
          </cell>
          <cell r="D222">
            <v>-0.48199999999999998</v>
          </cell>
        </row>
        <row r="223">
          <cell r="A223" t="str">
            <v>Карбонад Юбилейный термоус.пак.  СПК</v>
          </cell>
          <cell r="D223">
            <v>-0.46400000000000002</v>
          </cell>
        </row>
        <row r="224">
          <cell r="A224" t="str">
            <v>Классическая с/к 80 гр.шт.нар. (лоток с ср.защ.атм.)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-9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-9</v>
          </cell>
        </row>
        <row r="227">
          <cell r="A227" t="str">
            <v>Ла Фаворте с/в "Эликатессе" 140 гр.шт.  СПК</v>
          </cell>
          <cell r="D227">
            <v>-2</v>
          </cell>
        </row>
        <row r="228">
          <cell r="A228" t="str">
            <v>Любительская вареная термоус.пак. "Высокий вкус"  СПК</v>
          </cell>
          <cell r="D228">
            <v>-14.484</v>
          </cell>
        </row>
        <row r="229">
          <cell r="A229" t="str">
            <v>Оригинальная с перцем с/к  СПК</v>
          </cell>
          <cell r="D229">
            <v>23.719000000000001</v>
          </cell>
        </row>
        <row r="230">
          <cell r="A230" t="str">
            <v>Покровская вареная 0,47 кг шт.  СПК</v>
          </cell>
          <cell r="D230">
            <v>2</v>
          </cell>
        </row>
        <row r="231">
          <cell r="A231" t="str">
            <v>Ричеза с/к 230 гр.шт.  СПК</v>
          </cell>
          <cell r="D231">
            <v>43</v>
          </cell>
        </row>
        <row r="232">
          <cell r="A232" t="str">
            <v>Сальчетти с/к 230 гр.шт.  СПК</v>
          </cell>
          <cell r="D232">
            <v>-3</v>
          </cell>
        </row>
        <row r="233">
          <cell r="A233" t="str">
            <v>Салями с перчиком с/к "КолбасГрад" 160 гр.шт. термоус. пак.  СПК</v>
          </cell>
          <cell r="D233">
            <v>23</v>
          </cell>
        </row>
        <row r="234">
          <cell r="A234" t="str">
            <v>Салями с/к 100 гр.шт.нар. (лоток с ср.защ.атм.)  СПК</v>
          </cell>
          <cell r="D234">
            <v>1</v>
          </cell>
        </row>
        <row r="235">
          <cell r="A235" t="str">
            <v>Сардельки "Докторские" (черева) ( в ср.защ.атм.) 1.0 кг. "Высокий вкус"  СПК</v>
          </cell>
          <cell r="D235">
            <v>-9.1180000000000003</v>
          </cell>
        </row>
        <row r="236">
          <cell r="A236" t="str">
            <v>Сардельки "Необыкновенные" (в ср.защ.атм.)  СПК</v>
          </cell>
          <cell r="D236">
            <v>2.9060000000000001</v>
          </cell>
        </row>
        <row r="237">
          <cell r="A237" t="str">
            <v>Сардельки из говядины (черева) (в ср.защ.атм.) "Высокий вкус"  СПК</v>
          </cell>
          <cell r="D237">
            <v>2.6080000000000001</v>
          </cell>
        </row>
        <row r="238">
          <cell r="A238" t="str">
            <v>Сервелат Европейский в/к, в/с 0,38 кг.шт.термофор.пак  СПК</v>
          </cell>
          <cell r="D238">
            <v>2</v>
          </cell>
        </row>
        <row r="239">
          <cell r="A239" t="str">
            <v>Сервелат Коньячный в/к 0,38 кг.шт термофор.пак  СПК</v>
          </cell>
          <cell r="D239">
            <v>7</v>
          </cell>
        </row>
        <row r="240">
          <cell r="A240" t="str">
            <v>Сервелат мелкозернистый в/к 0,5 кг.шт. термоус.пак. "Высокий вкус"  СПК</v>
          </cell>
          <cell r="D240">
            <v>15</v>
          </cell>
        </row>
        <row r="241">
          <cell r="A241" t="str">
            <v>Сервелат Финский в/к 0,38 кг.шт. термофор.пак.  СПК</v>
          </cell>
          <cell r="D241">
            <v>-2</v>
          </cell>
        </row>
        <row r="242">
          <cell r="A242" t="str">
            <v>Сервелат Фирменный в/к 0,10 кг.шт. нарезка (лоток с ср.защ.атм.)  СПК</v>
          </cell>
          <cell r="D242">
            <v>4</v>
          </cell>
        </row>
        <row r="243">
          <cell r="A243" t="str">
            <v>Сибирская особая с/к 0,10 кг.шт. нарезка (лоток с ср.защ.атм.)  СПК</v>
          </cell>
          <cell r="D243">
            <v>19</v>
          </cell>
        </row>
        <row r="244">
          <cell r="A244" t="str">
            <v>Сибирская особая с/к 0,235 кг шт.  СПК</v>
          </cell>
          <cell r="D244">
            <v>33</v>
          </cell>
        </row>
        <row r="245">
          <cell r="A245" t="str">
            <v>Сосиски "Баварские" 0,36 кг.шт. вак.упак.  СПК</v>
          </cell>
          <cell r="D245">
            <v>1</v>
          </cell>
        </row>
        <row r="246">
          <cell r="A246" t="str">
            <v>Сосиски "Молочные" 0,36 кг.шт. вак.упак.  СПК</v>
          </cell>
          <cell r="D246">
            <v>6</v>
          </cell>
        </row>
        <row r="247">
          <cell r="A247" t="str">
            <v>Сосиски Мини (коллаген) (лоток с ср.защ.атм.) (для ХОРЕКА)  СПК</v>
          </cell>
          <cell r="D247">
            <v>3.4860000000000002</v>
          </cell>
        </row>
        <row r="248">
          <cell r="A248" t="str">
            <v>Торо Неро с/в "Эликатессе" 140 гр.шт.  СПК</v>
          </cell>
          <cell r="D248">
            <v>-1</v>
          </cell>
        </row>
        <row r="249">
          <cell r="A249" t="str">
            <v>Фестивальная пора с/к 100 гр.шт.нар. (лоток с ср.защ.атм.)  СПК</v>
          </cell>
          <cell r="D249">
            <v>48</v>
          </cell>
        </row>
        <row r="250">
          <cell r="A250" t="str">
            <v>Фестивальная пора с/к 235 гр.шт.  СПК</v>
          </cell>
          <cell r="D250">
            <v>125</v>
          </cell>
        </row>
        <row r="251">
          <cell r="A251" t="str">
            <v>Фестивальная с/к 0,10 кг.шт. нарезка (лоток с ср.защ.атм.)  СПК</v>
          </cell>
          <cell r="D251">
            <v>-12</v>
          </cell>
        </row>
        <row r="252">
          <cell r="A252" t="str">
            <v>Фирменная с/к 200 гр. срез "Эликатессе" термоформ.пак.  СПК</v>
          </cell>
          <cell r="D252">
            <v>8</v>
          </cell>
        </row>
        <row r="253">
          <cell r="A253" t="str">
            <v>Фуэт с/в "Эликатессе" 160 гр.шт.  СПК</v>
          </cell>
          <cell r="D253">
            <v>-4</v>
          </cell>
        </row>
        <row r="254">
          <cell r="A254" t="str">
            <v>Шпикачки Русские (черева) (в ср.защ.атм.) "Высокий вкус"  СПК</v>
          </cell>
          <cell r="D254">
            <v>-2.2080000000000002</v>
          </cell>
        </row>
        <row r="255">
          <cell r="A255" t="str">
            <v>Юбилейная с/к 0,235 кг.шт.  СПК</v>
          </cell>
          <cell r="D255">
            <v>81</v>
          </cell>
        </row>
        <row r="256">
          <cell r="A256" t="str">
            <v>Итого</v>
          </cell>
          <cell r="D256">
            <v>37544.445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5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98" sqref="T98"/>
    </sheetView>
  </sheetViews>
  <sheetFormatPr defaultColWidth="10.5" defaultRowHeight="11.45" customHeight="1" outlineLevelRow="1" x14ac:dyDescent="0.2"/>
  <cols>
    <col min="1" max="1" width="54" style="1" customWidth="1"/>
    <col min="2" max="2" width="4.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33203125" style="5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17" t="s">
        <v>129</v>
      </c>
      <c r="AF3" s="17" t="s">
        <v>130</v>
      </c>
      <c r="AG3" s="17" t="s">
        <v>131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  <c r="AG4" s="12" t="s">
        <v>121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M5" s="15" t="s">
        <v>124</v>
      </c>
      <c r="N5" s="15" t="s">
        <v>125</v>
      </c>
      <c r="Q5" s="15" t="s">
        <v>126</v>
      </c>
      <c r="R5" s="15" t="s">
        <v>127</v>
      </c>
      <c r="T5" s="15" t="s">
        <v>128</v>
      </c>
      <c r="Y5" s="20" t="s">
        <v>132</v>
      </c>
      <c r="Z5" s="20" t="s">
        <v>133</v>
      </c>
      <c r="AA5" s="20" t="s">
        <v>134</v>
      </c>
      <c r="AB5" s="20" t="s">
        <v>122</v>
      </c>
      <c r="AE5" s="15" t="s">
        <v>126</v>
      </c>
      <c r="AF5" s="5">
        <v>23.01</v>
      </c>
      <c r="AG5" s="15" t="s">
        <v>128</v>
      </c>
    </row>
    <row r="6" spans="1:36" ht="11.1" customHeight="1" x14ac:dyDescent="0.2">
      <c r="A6" s="6"/>
      <c r="B6" s="6"/>
      <c r="C6" s="3"/>
      <c r="D6" s="3"/>
      <c r="E6" s="13">
        <f>SUM(E7:E115)</f>
        <v>90290.492000000013</v>
      </c>
      <c r="F6" s="13">
        <f>SUM(F7:F115)</f>
        <v>70908.214999999982</v>
      </c>
      <c r="I6" s="13">
        <f>SUM(I7:I115)</f>
        <v>93097.104000000007</v>
      </c>
      <c r="J6" s="13">
        <f t="shared" ref="J6:T6" si="0">SUM(J7:J115)</f>
        <v>-2806.6120000000001</v>
      </c>
      <c r="K6" s="13">
        <f t="shared" si="0"/>
        <v>5970</v>
      </c>
      <c r="L6" s="13">
        <f t="shared" si="0"/>
        <v>1000</v>
      </c>
      <c r="M6" s="13">
        <f t="shared" si="0"/>
        <v>25120</v>
      </c>
      <c r="N6" s="13">
        <f t="shared" si="0"/>
        <v>20855</v>
      </c>
      <c r="O6" s="13">
        <f t="shared" si="0"/>
        <v>0</v>
      </c>
      <c r="P6" s="13">
        <f t="shared" si="0"/>
        <v>0</v>
      </c>
      <c r="Q6" s="13">
        <f t="shared" si="0"/>
        <v>20940</v>
      </c>
      <c r="R6" s="13">
        <f t="shared" si="0"/>
        <v>5360</v>
      </c>
      <c r="S6" s="13">
        <f t="shared" si="0"/>
        <v>18058.098399999995</v>
      </c>
      <c r="T6" s="13">
        <f t="shared" si="0"/>
        <v>6200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18864.541000000005</v>
      </c>
      <c r="Z6" s="13">
        <f t="shared" ref="Z6" si="4">SUM(Z7:Z115)</f>
        <v>29363.574600000007</v>
      </c>
      <c r="AA6" s="13">
        <f t="shared" ref="AA6" si="5">SUM(AA7:AA115)</f>
        <v>14262.583600000005</v>
      </c>
      <c r="AB6" s="13">
        <f t="shared" ref="AB6" si="6">SUM(AB7:AB115)</f>
        <v>17629.332000000002</v>
      </c>
      <c r="AC6" s="13"/>
      <c r="AD6" s="13"/>
      <c r="AE6" s="13">
        <f t="shared" ref="AE6" si="7">SUM(AE7:AE115)</f>
        <v>8589.2000000000007</v>
      </c>
      <c r="AF6" s="13">
        <f t="shared" ref="AF6" si="8">SUM(AF7:AF115)</f>
        <v>2265.0000000000005</v>
      </c>
      <c r="AG6" s="13">
        <f t="shared" ref="AG6" si="9">SUM(AG7:AG115)</f>
        <v>3008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79.498999999999995</v>
      </c>
      <c r="D7" s="8">
        <v>0.49199999999999999</v>
      </c>
      <c r="E7" s="8">
        <v>7.0220000000000002</v>
      </c>
      <c r="F7" s="8">
        <v>72.477000000000004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7.5</v>
      </c>
      <c r="J7" s="14">
        <f>E7-I7</f>
        <v>-0.47799999999999976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VLOOKUP(A:A,[1]TDSheet!$A:$T,20,0)</f>
        <v>0</v>
      </c>
      <c r="O7" s="14"/>
      <c r="P7" s="14"/>
      <c r="Q7" s="16"/>
      <c r="R7" s="16"/>
      <c r="S7" s="14">
        <f>E7/5</f>
        <v>1.4044000000000001</v>
      </c>
      <c r="T7" s="16"/>
      <c r="U7" s="19">
        <f>(F7+K7+L7+M7+N7+Q7+R7+T7)/S7</f>
        <v>51.60709199658217</v>
      </c>
      <c r="V7" s="14">
        <f>F7/S7</f>
        <v>51.60709199658217</v>
      </c>
      <c r="W7" s="14"/>
      <c r="X7" s="14"/>
      <c r="Y7" s="14">
        <f>VLOOKUP(A:A,[1]TDSheet!$A:$Y,25,0)</f>
        <v>3.6002000000000001</v>
      </c>
      <c r="Z7" s="14">
        <f>VLOOKUP(A:A,[1]TDSheet!$A:$Z,26,0)</f>
        <v>6.5182000000000002</v>
      </c>
      <c r="AA7" s="14">
        <f>VLOOKUP(A:A,[1]TDSheet!$A:$AA,27,0)</f>
        <v>1.0813999999999999</v>
      </c>
      <c r="AB7" s="14">
        <f>VLOOKUP(A:A,[3]TDSheet!$A:$D,4,0)</f>
        <v>1.5169999999999999</v>
      </c>
      <c r="AC7" s="21" t="str">
        <f>VLOOKUP(A:A,[1]TDSheet!$A:$AC,29,0)</f>
        <v>Костик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323</v>
      </c>
      <c r="D8" s="8">
        <v>722</v>
      </c>
      <c r="E8" s="8">
        <v>558</v>
      </c>
      <c r="F8" s="8">
        <v>240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639</v>
      </c>
      <c r="J8" s="14">
        <f t="shared" ref="J8:J71" si="10">E8-I8</f>
        <v>-81</v>
      </c>
      <c r="K8" s="14">
        <f>VLOOKUP(A:A,[1]TDSheet!$A:$L,12,0)</f>
        <v>0</v>
      </c>
      <c r="L8" s="14">
        <f>VLOOKUP(A:A,[1]TDSheet!$A:$M,13,0)</f>
        <v>0</v>
      </c>
      <c r="M8" s="14">
        <f>VLOOKUP(A:A,[1]TDSheet!$A:$N,14,0)</f>
        <v>80</v>
      </c>
      <c r="N8" s="14">
        <f>VLOOKUP(A:A,[1]TDSheet!$A:$T,20,0)</f>
        <v>600</v>
      </c>
      <c r="O8" s="14"/>
      <c r="P8" s="14"/>
      <c r="Q8" s="16">
        <v>120</v>
      </c>
      <c r="R8" s="16">
        <v>80</v>
      </c>
      <c r="S8" s="14">
        <f t="shared" ref="S8:S71" si="11">E8/5</f>
        <v>111.6</v>
      </c>
      <c r="T8" s="16"/>
      <c r="U8" s="19">
        <f t="shared" ref="U8:U71" si="12">(F8+K8+L8+M8+N8+Q8+R8+T8)/S8</f>
        <v>10.035842293906811</v>
      </c>
      <c r="V8" s="14">
        <f t="shared" ref="V8:V71" si="13">F8/S8</f>
        <v>2.1505376344086025</v>
      </c>
      <c r="W8" s="14"/>
      <c r="X8" s="14"/>
      <c r="Y8" s="14">
        <f>VLOOKUP(A:A,[1]TDSheet!$A:$Y,25,0)</f>
        <v>76</v>
      </c>
      <c r="Z8" s="14">
        <f>VLOOKUP(A:A,[1]TDSheet!$A:$Z,26,0)</f>
        <v>146</v>
      </c>
      <c r="AA8" s="14">
        <f>VLOOKUP(A:A,[1]TDSheet!$A:$AA,27,0)</f>
        <v>74</v>
      </c>
      <c r="AB8" s="14">
        <f>VLOOKUP(A:A,[3]TDSheet!$A:$D,4,0)</f>
        <v>62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48</v>
      </c>
      <c r="AF8" s="14">
        <f t="shared" ref="AF8:AF71" si="15">R8*G8</f>
        <v>32</v>
      </c>
      <c r="AG8" s="14">
        <f t="shared" ref="AG8:AG71" si="16">T8*G8</f>
        <v>0</v>
      </c>
      <c r="AH8" s="14"/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46.44</v>
      </c>
      <c r="D9" s="8">
        <v>1.67</v>
      </c>
      <c r="E9" s="8">
        <v>3.855</v>
      </c>
      <c r="F9" s="8">
        <v>42.585000000000001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5</v>
      </c>
      <c r="J9" s="14">
        <f t="shared" si="10"/>
        <v>-1.145</v>
      </c>
      <c r="K9" s="14">
        <f>VLOOKUP(A:A,[1]TDSheet!$A:$L,12,0)</f>
        <v>0</v>
      </c>
      <c r="L9" s="14">
        <f>VLOOKUP(A:A,[1]TDSheet!$A:$M,13,0)</f>
        <v>0</v>
      </c>
      <c r="M9" s="14">
        <f>VLOOKUP(A:A,[1]TDSheet!$A:$N,14,0)</f>
        <v>0</v>
      </c>
      <c r="N9" s="14">
        <f>VLOOKUP(A:A,[1]TDSheet!$A:$T,20,0)</f>
        <v>0</v>
      </c>
      <c r="O9" s="14"/>
      <c r="P9" s="14"/>
      <c r="Q9" s="16"/>
      <c r="R9" s="16"/>
      <c r="S9" s="14">
        <f t="shared" si="11"/>
        <v>0.77100000000000002</v>
      </c>
      <c r="T9" s="16"/>
      <c r="U9" s="19">
        <f t="shared" si="12"/>
        <v>55.233463035019454</v>
      </c>
      <c r="V9" s="14">
        <f t="shared" si="13"/>
        <v>55.233463035019454</v>
      </c>
      <c r="W9" s="14"/>
      <c r="X9" s="14"/>
      <c r="Y9" s="14">
        <f>VLOOKUP(A:A,[1]TDSheet!$A:$Y,25,0)</f>
        <v>3.6825999999999999</v>
      </c>
      <c r="Z9" s="14">
        <f>VLOOKUP(A:A,[1]TDSheet!$A:$Z,26,0)</f>
        <v>7.341800000000001</v>
      </c>
      <c r="AA9" s="14">
        <f>VLOOKUP(A:A,[1]TDSheet!$A:$AA,27,0)</f>
        <v>1.3098000000000001</v>
      </c>
      <c r="AB9" s="14">
        <v>0</v>
      </c>
      <c r="AC9" s="21" t="s">
        <v>135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419</v>
      </c>
      <c r="D10" s="8">
        <v>5</v>
      </c>
      <c r="E10" s="8">
        <v>111</v>
      </c>
      <c r="F10" s="8">
        <v>308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116</v>
      </c>
      <c r="J10" s="14">
        <f t="shared" si="10"/>
        <v>-5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VLOOKUP(A:A,[1]TDSheet!$A:$N,14,0)</f>
        <v>0</v>
      </c>
      <c r="N10" s="14">
        <f>VLOOKUP(A:A,[1]TDSheet!$A:$T,20,0)</f>
        <v>0</v>
      </c>
      <c r="O10" s="14"/>
      <c r="P10" s="14"/>
      <c r="Q10" s="16"/>
      <c r="R10" s="16"/>
      <c r="S10" s="14">
        <f t="shared" si="11"/>
        <v>22.2</v>
      </c>
      <c r="T10" s="16"/>
      <c r="U10" s="19">
        <f t="shared" si="12"/>
        <v>13.873873873873874</v>
      </c>
      <c r="V10" s="14">
        <f t="shared" si="13"/>
        <v>13.873873873873874</v>
      </c>
      <c r="W10" s="14"/>
      <c r="X10" s="14"/>
      <c r="Y10" s="14">
        <f>VLOOKUP(A:A,[1]TDSheet!$A:$Y,25,0)</f>
        <v>28.2</v>
      </c>
      <c r="Z10" s="14">
        <f>VLOOKUP(A:A,[1]TDSheet!$A:$Z,26,0)</f>
        <v>54.2</v>
      </c>
      <c r="AA10" s="14">
        <f>VLOOKUP(A:A,[1]TDSheet!$A:$AA,27,0)</f>
        <v>16</v>
      </c>
      <c r="AB10" s="14">
        <f>VLOOKUP(A:A,[3]TDSheet!$A:$D,4,0)</f>
        <v>25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8</v>
      </c>
      <c r="C11" s="8">
        <v>1306.394</v>
      </c>
      <c r="D11" s="8">
        <v>3264.08</v>
      </c>
      <c r="E11" s="8">
        <v>1650.7570000000001</v>
      </c>
      <c r="F11" s="8">
        <v>2872.4189999999999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1644.85</v>
      </c>
      <c r="J11" s="14">
        <f t="shared" si="10"/>
        <v>5.9070000000001528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VLOOKUP(A:A,[1]TDSheet!$A:$N,14,0)</f>
        <v>800</v>
      </c>
      <c r="N11" s="14">
        <f>VLOOKUP(A:A,[1]TDSheet!$A:$T,20,0)</f>
        <v>0</v>
      </c>
      <c r="O11" s="14"/>
      <c r="P11" s="14"/>
      <c r="Q11" s="16"/>
      <c r="R11" s="16"/>
      <c r="S11" s="14">
        <f t="shared" si="11"/>
        <v>330.15140000000002</v>
      </c>
      <c r="T11" s="16">
        <v>200</v>
      </c>
      <c r="U11" s="19">
        <f t="shared" si="12"/>
        <v>11.729221805511045</v>
      </c>
      <c r="V11" s="14">
        <f t="shared" si="13"/>
        <v>8.7003084039625449</v>
      </c>
      <c r="W11" s="14"/>
      <c r="X11" s="14"/>
      <c r="Y11" s="14">
        <f>VLOOKUP(A:A,[1]TDSheet!$A:$Y,25,0)</f>
        <v>347.45819999999998</v>
      </c>
      <c r="Z11" s="14">
        <f>VLOOKUP(A:A,[1]TDSheet!$A:$Z,26,0)</f>
        <v>686.68000000000006</v>
      </c>
      <c r="AA11" s="14">
        <f>VLOOKUP(A:A,[1]TDSheet!$A:$AA,27,0)</f>
        <v>325.51300000000003</v>
      </c>
      <c r="AB11" s="14">
        <f>VLOOKUP(A:A,[3]TDSheet!$A:$D,4,0)</f>
        <v>389.262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200</v>
      </c>
      <c r="AH11" s="14"/>
      <c r="AI11" s="14"/>
      <c r="AJ11" s="14"/>
    </row>
    <row r="12" spans="1:36" s="1" customFormat="1" ht="11.1" customHeight="1" outlineLevel="1" x14ac:dyDescent="0.2">
      <c r="A12" s="7" t="s">
        <v>15</v>
      </c>
      <c r="B12" s="7" t="s">
        <v>8</v>
      </c>
      <c r="C12" s="8">
        <v>668.41600000000005</v>
      </c>
      <c r="D12" s="8">
        <v>0.50700000000000001</v>
      </c>
      <c r="E12" s="8">
        <v>49.573999999999998</v>
      </c>
      <c r="F12" s="8">
        <v>618.84199999999998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48.1</v>
      </c>
      <c r="J12" s="14">
        <f t="shared" si="10"/>
        <v>1.4739999999999966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VLOOKUP(A:A,[1]TDSheet!$A:$T,20,0)</f>
        <v>0</v>
      </c>
      <c r="O12" s="14"/>
      <c r="P12" s="14"/>
      <c r="Q12" s="16"/>
      <c r="R12" s="16"/>
      <c r="S12" s="14">
        <f t="shared" si="11"/>
        <v>9.9147999999999996</v>
      </c>
      <c r="T12" s="16"/>
      <c r="U12" s="19">
        <f t="shared" si="12"/>
        <v>62.415984185258402</v>
      </c>
      <c r="V12" s="14">
        <f t="shared" si="13"/>
        <v>62.415984185258402</v>
      </c>
      <c r="W12" s="14"/>
      <c r="X12" s="14"/>
      <c r="Y12" s="14">
        <f>VLOOKUP(A:A,[1]TDSheet!$A:$Y,25,0)</f>
        <v>33.154199999999996</v>
      </c>
      <c r="Z12" s="14">
        <f>VLOOKUP(A:A,[1]TDSheet!$A:$Z,26,0)</f>
        <v>22.038999999999998</v>
      </c>
      <c r="AA12" s="14">
        <f>VLOOKUP(A:A,[1]TDSheet!$A:$AA,27,0)</f>
        <v>17.3154</v>
      </c>
      <c r="AB12" s="14">
        <f>VLOOKUP(A:A,[3]TDSheet!$A:$D,4,0)</f>
        <v>4</v>
      </c>
      <c r="AC12" s="21" t="s">
        <v>135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  <c r="AJ12" s="14"/>
    </row>
    <row r="13" spans="1:36" s="1" customFormat="1" ht="21.95" customHeight="1" outlineLevel="1" x14ac:dyDescent="0.2">
      <c r="A13" s="7" t="s">
        <v>16</v>
      </c>
      <c r="B13" s="7" t="s">
        <v>8</v>
      </c>
      <c r="C13" s="8">
        <v>45.997</v>
      </c>
      <c r="D13" s="8">
        <v>200.43899999999999</v>
      </c>
      <c r="E13" s="8">
        <v>117.476</v>
      </c>
      <c r="F13" s="8">
        <v>128.96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111.5</v>
      </c>
      <c r="J13" s="14">
        <f t="shared" si="10"/>
        <v>5.9759999999999991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VLOOKUP(A:A,[1]TDSheet!$A:$N,14,0)</f>
        <v>20</v>
      </c>
      <c r="N13" s="14">
        <f>VLOOKUP(A:A,[1]TDSheet!$A:$T,20,0)</f>
        <v>0</v>
      </c>
      <c r="O13" s="14"/>
      <c r="P13" s="14"/>
      <c r="Q13" s="16">
        <v>40</v>
      </c>
      <c r="R13" s="16"/>
      <c r="S13" s="14">
        <f t="shared" si="11"/>
        <v>23.495200000000001</v>
      </c>
      <c r="T13" s="16"/>
      <c r="U13" s="19">
        <f t="shared" si="12"/>
        <v>8.0424937859647923</v>
      </c>
      <c r="V13" s="14">
        <f t="shared" si="13"/>
        <v>5.4887806871190712</v>
      </c>
      <c r="W13" s="14"/>
      <c r="X13" s="14"/>
      <c r="Y13" s="14">
        <f>VLOOKUP(A:A,[1]TDSheet!$A:$Y,25,0)</f>
        <v>24.289200000000001</v>
      </c>
      <c r="Z13" s="14">
        <f>VLOOKUP(A:A,[1]TDSheet!$A:$Z,26,0)</f>
        <v>23.2226</v>
      </c>
      <c r="AA13" s="14">
        <f>VLOOKUP(A:A,[1]TDSheet!$A:$AA,27,0)</f>
        <v>21.9148</v>
      </c>
      <c r="AB13" s="14">
        <f>VLOOKUP(A:A,[3]TDSheet!$A:$D,4,0)</f>
        <v>21.675000000000001</v>
      </c>
      <c r="AC13" s="14">
        <f>VLOOKUP(A:A,[1]TDSheet!$A:$AC,29,0)</f>
        <v>0</v>
      </c>
      <c r="AD13" s="14">
        <f>VLOOKUP(A:A,[1]TDSheet!$A:$AD,30,0)</f>
        <v>0</v>
      </c>
      <c r="AE13" s="14">
        <f t="shared" si="14"/>
        <v>40</v>
      </c>
      <c r="AF13" s="14">
        <f t="shared" si="15"/>
        <v>0</v>
      </c>
      <c r="AG13" s="14">
        <f t="shared" si="16"/>
        <v>0</v>
      </c>
      <c r="AH13" s="14"/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93</v>
      </c>
      <c r="D14" s="8">
        <v>162</v>
      </c>
      <c r="E14" s="8">
        <v>87</v>
      </c>
      <c r="F14" s="8">
        <v>168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88</v>
      </c>
      <c r="J14" s="14">
        <f t="shared" si="10"/>
        <v>-1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VLOOKUP(A:A,[1]TDSheet!$A:$T,20,0)</f>
        <v>0</v>
      </c>
      <c r="O14" s="14"/>
      <c r="P14" s="14"/>
      <c r="Q14" s="16"/>
      <c r="R14" s="16"/>
      <c r="S14" s="14">
        <f t="shared" si="11"/>
        <v>17.399999999999999</v>
      </c>
      <c r="T14" s="16"/>
      <c r="U14" s="19">
        <f t="shared" si="12"/>
        <v>9.655172413793105</v>
      </c>
      <c r="V14" s="14">
        <f t="shared" si="13"/>
        <v>9.655172413793105</v>
      </c>
      <c r="W14" s="14"/>
      <c r="X14" s="14"/>
      <c r="Y14" s="14">
        <f>VLOOKUP(A:A,[1]TDSheet!$A:$Y,25,0)</f>
        <v>15.4</v>
      </c>
      <c r="Z14" s="14">
        <f>VLOOKUP(A:A,[1]TDSheet!$A:$Z,26,0)</f>
        <v>28.2</v>
      </c>
      <c r="AA14" s="14">
        <f>VLOOKUP(A:A,[1]TDSheet!$A:$AA,27,0)</f>
        <v>27.2</v>
      </c>
      <c r="AB14" s="14">
        <f>VLOOKUP(A:A,[3]TDSheet!$A:$D,4,0)</f>
        <v>32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71</v>
      </c>
      <c r="D15" s="8">
        <v>60</v>
      </c>
      <c r="E15" s="8">
        <v>77</v>
      </c>
      <c r="F15" s="8">
        <v>54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78</v>
      </c>
      <c r="J15" s="14">
        <f t="shared" si="10"/>
        <v>-1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40</v>
      </c>
      <c r="N15" s="14">
        <f>VLOOKUP(A:A,[1]TDSheet!$A:$T,20,0)</f>
        <v>0</v>
      </c>
      <c r="O15" s="14"/>
      <c r="P15" s="14"/>
      <c r="Q15" s="16">
        <v>40</v>
      </c>
      <c r="R15" s="16"/>
      <c r="S15" s="14">
        <f t="shared" si="11"/>
        <v>15.4</v>
      </c>
      <c r="T15" s="16"/>
      <c r="U15" s="19">
        <f t="shared" si="12"/>
        <v>8.7012987012987004</v>
      </c>
      <c r="V15" s="14">
        <f t="shared" si="13"/>
        <v>3.5064935064935066</v>
      </c>
      <c r="W15" s="14"/>
      <c r="X15" s="14"/>
      <c r="Y15" s="14">
        <f>VLOOKUP(A:A,[1]TDSheet!$A:$Y,25,0)</f>
        <v>24.2</v>
      </c>
      <c r="Z15" s="14">
        <f>VLOOKUP(A:A,[1]TDSheet!$A:$Z,26,0)</f>
        <v>30.6</v>
      </c>
      <c r="AA15" s="14">
        <f>VLOOKUP(A:A,[1]TDSheet!$A:$AA,27,0)</f>
        <v>19.600000000000001</v>
      </c>
      <c r="AB15" s="14">
        <f>VLOOKUP(A:A,[3]TDSheet!$A:$D,4,0)</f>
        <v>16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4"/>
        <v>2.8000000000000003</v>
      </c>
      <c r="AF15" s="14">
        <f t="shared" si="15"/>
        <v>0</v>
      </c>
      <c r="AG15" s="14">
        <f t="shared" si="16"/>
        <v>0</v>
      </c>
      <c r="AH15" s="14"/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606.76300000000003</v>
      </c>
      <c r="D16" s="8">
        <v>1017.551</v>
      </c>
      <c r="E16" s="8">
        <v>572.64599999999996</v>
      </c>
      <c r="F16" s="8">
        <v>1032.6469999999999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564.4</v>
      </c>
      <c r="J16" s="14">
        <f t="shared" si="10"/>
        <v>8.2459999999999809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250</v>
      </c>
      <c r="N16" s="14">
        <f>VLOOKUP(A:A,[1]TDSheet!$A:$T,20,0)</f>
        <v>0</v>
      </c>
      <c r="O16" s="14"/>
      <c r="P16" s="14"/>
      <c r="Q16" s="16"/>
      <c r="R16" s="16"/>
      <c r="S16" s="14">
        <f t="shared" si="11"/>
        <v>114.52919999999999</v>
      </c>
      <c r="T16" s="16"/>
      <c r="U16" s="19">
        <f t="shared" si="12"/>
        <v>11.199301138923524</v>
      </c>
      <c r="V16" s="14">
        <f t="shared" si="13"/>
        <v>9.0164516996538868</v>
      </c>
      <c r="W16" s="14"/>
      <c r="X16" s="14"/>
      <c r="Y16" s="14">
        <f>VLOOKUP(A:A,[1]TDSheet!$A:$Y,25,0)</f>
        <v>130.15100000000001</v>
      </c>
      <c r="Z16" s="14">
        <f>VLOOKUP(A:A,[1]TDSheet!$A:$Z,26,0)</f>
        <v>243.43580000000003</v>
      </c>
      <c r="AA16" s="14">
        <f>VLOOKUP(A:A,[1]TDSheet!$A:$AA,27,0)</f>
        <v>120.90740000000001</v>
      </c>
      <c r="AB16" s="14">
        <f>VLOOKUP(A:A,[3]TDSheet!$A:$D,4,0)</f>
        <v>132.60900000000001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693</v>
      </c>
      <c r="D17" s="8">
        <v>877</v>
      </c>
      <c r="E17" s="8">
        <v>444</v>
      </c>
      <c r="F17" s="8">
        <v>1099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465</v>
      </c>
      <c r="J17" s="14">
        <f t="shared" si="10"/>
        <v>-21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VLOOKUP(A:A,[1]TDSheet!$A:$N,14,0)</f>
        <v>200</v>
      </c>
      <c r="N17" s="14">
        <f>VLOOKUP(A:A,[1]TDSheet!$A:$T,20,0)</f>
        <v>0</v>
      </c>
      <c r="O17" s="14"/>
      <c r="P17" s="14"/>
      <c r="Q17" s="16"/>
      <c r="R17" s="16"/>
      <c r="S17" s="14">
        <f t="shared" si="11"/>
        <v>88.8</v>
      </c>
      <c r="T17" s="16"/>
      <c r="U17" s="19">
        <f t="shared" si="12"/>
        <v>14.628378378378379</v>
      </c>
      <c r="V17" s="14">
        <f t="shared" si="13"/>
        <v>12.376126126126126</v>
      </c>
      <c r="W17" s="14"/>
      <c r="X17" s="14"/>
      <c r="Y17" s="14">
        <f>VLOOKUP(A:A,[1]TDSheet!$A:$Y,25,0)</f>
        <v>73.599999999999994</v>
      </c>
      <c r="Z17" s="14">
        <f>VLOOKUP(A:A,[1]TDSheet!$A:$Z,26,0)</f>
        <v>191.2</v>
      </c>
      <c r="AA17" s="14">
        <f>VLOOKUP(A:A,[1]TDSheet!$A:$AA,27,0)</f>
        <v>90.8</v>
      </c>
      <c r="AB17" s="14">
        <f>VLOOKUP(A:A,[3]TDSheet!$A:$D,4,0)</f>
        <v>64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6.0430000000000001</v>
      </c>
      <c r="D18" s="8">
        <v>71.965000000000003</v>
      </c>
      <c r="E18" s="8">
        <v>60.058</v>
      </c>
      <c r="F18" s="8">
        <v>11.93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97.5</v>
      </c>
      <c r="J18" s="14">
        <f t="shared" si="10"/>
        <v>-37.442</v>
      </c>
      <c r="K18" s="14">
        <f>VLOOKUP(A:A,[1]TDSheet!$A:$L,12,0)</f>
        <v>20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VLOOKUP(A:A,[1]TDSheet!$A:$T,20,0)</f>
        <v>20</v>
      </c>
      <c r="O18" s="14"/>
      <c r="P18" s="14"/>
      <c r="Q18" s="16">
        <v>20</v>
      </c>
      <c r="R18" s="16">
        <v>20</v>
      </c>
      <c r="S18" s="14">
        <f t="shared" si="11"/>
        <v>12.0116</v>
      </c>
      <c r="T18" s="16"/>
      <c r="U18" s="19">
        <f t="shared" si="12"/>
        <v>7.6534350128209407</v>
      </c>
      <c r="V18" s="14">
        <f t="shared" si="13"/>
        <v>0.99320656698524756</v>
      </c>
      <c r="W18" s="14"/>
      <c r="X18" s="14"/>
      <c r="Y18" s="14">
        <f>VLOOKUP(A:A,[1]TDSheet!$A:$Y,25,0)</f>
        <v>5.4240000000000004</v>
      </c>
      <c r="Z18" s="14">
        <f>VLOOKUP(A:A,[1]TDSheet!$A:$Z,26,0)</f>
        <v>10.450199999999999</v>
      </c>
      <c r="AA18" s="14">
        <f>VLOOKUP(A:A,[1]TDSheet!$A:$AA,27,0)</f>
        <v>8.2110000000000003</v>
      </c>
      <c r="AB18" s="14">
        <v>0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4"/>
        <v>20</v>
      </c>
      <c r="AF18" s="14">
        <f t="shared" si="15"/>
        <v>20</v>
      </c>
      <c r="AG18" s="14">
        <f t="shared" si="16"/>
        <v>0</v>
      </c>
      <c r="AH18" s="14"/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11.936</v>
      </c>
      <c r="D19" s="8"/>
      <c r="E19" s="8">
        <v>0</v>
      </c>
      <c r="F19" s="8">
        <v>11.936</v>
      </c>
      <c r="G19" s="1">
        <f>VLOOKUP(A:A,[1]TDSheet!$A:$G,7,0)</f>
        <v>0</v>
      </c>
      <c r="H19" s="1" t="e">
        <f>VLOOKUP(A:A,[1]TDSheet!$A:$H,8,0)</f>
        <v>#N/A</v>
      </c>
      <c r="I19" s="14">
        <v>0</v>
      </c>
      <c r="J19" s="14">
        <f t="shared" si="10"/>
        <v>0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VLOOKUP(A:A,[1]TDSheet!$A:$T,20,0)</f>
        <v>0</v>
      </c>
      <c r="O19" s="14"/>
      <c r="P19" s="14"/>
      <c r="Q19" s="16"/>
      <c r="R19" s="16"/>
      <c r="S19" s="14">
        <f t="shared" si="11"/>
        <v>0</v>
      </c>
      <c r="T19" s="16"/>
      <c r="U19" s="19" t="e">
        <f t="shared" si="12"/>
        <v>#DIV/0!</v>
      </c>
      <c r="V19" s="14" t="e">
        <f t="shared" si="13"/>
        <v>#DIV/0!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0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715.99199999999996</v>
      </c>
      <c r="D20" s="8">
        <v>295.53500000000003</v>
      </c>
      <c r="E20" s="8">
        <v>501.01299999999998</v>
      </c>
      <c r="F20" s="8">
        <v>490.08499999999998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499.5</v>
      </c>
      <c r="J20" s="14">
        <f t="shared" si="10"/>
        <v>1.5129999999999768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50</v>
      </c>
      <c r="N20" s="14">
        <f>VLOOKUP(A:A,[1]TDSheet!$A:$T,20,0)</f>
        <v>100</v>
      </c>
      <c r="O20" s="14"/>
      <c r="P20" s="14"/>
      <c r="Q20" s="16">
        <v>120</v>
      </c>
      <c r="R20" s="16">
        <v>50</v>
      </c>
      <c r="S20" s="14">
        <f t="shared" si="11"/>
        <v>100.20259999999999</v>
      </c>
      <c r="T20" s="16">
        <v>100</v>
      </c>
      <c r="U20" s="19">
        <f t="shared" si="12"/>
        <v>9.0824489584102626</v>
      </c>
      <c r="V20" s="14">
        <f t="shared" si="13"/>
        <v>4.8909409536279504</v>
      </c>
      <c r="W20" s="14"/>
      <c r="X20" s="14"/>
      <c r="Y20" s="14">
        <f>VLOOKUP(A:A,[1]TDSheet!$A:$Y,25,0)</f>
        <v>137.6062</v>
      </c>
      <c r="Z20" s="14">
        <f>VLOOKUP(A:A,[1]TDSheet!$A:$Z,26,0)</f>
        <v>230.52260000000001</v>
      </c>
      <c r="AA20" s="14">
        <f>VLOOKUP(A:A,[1]TDSheet!$A:$AA,27,0)</f>
        <v>86.934200000000004</v>
      </c>
      <c r="AB20" s="14">
        <f>VLOOKUP(A:A,[3]TDSheet!$A:$D,4,0)</f>
        <v>72.856999999999999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120</v>
      </c>
      <c r="AF20" s="14">
        <f t="shared" si="15"/>
        <v>50</v>
      </c>
      <c r="AG20" s="14">
        <f t="shared" si="16"/>
        <v>100</v>
      </c>
      <c r="AH20" s="14"/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2960</v>
      </c>
      <c r="D21" s="8">
        <v>67</v>
      </c>
      <c r="E21" s="8">
        <v>799</v>
      </c>
      <c r="F21" s="8">
        <v>2153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853</v>
      </c>
      <c r="J21" s="14">
        <f t="shared" si="10"/>
        <v>-54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VLOOKUP(A:A,[1]TDSheet!$A:$T,20,0)</f>
        <v>0</v>
      </c>
      <c r="O21" s="14"/>
      <c r="P21" s="14"/>
      <c r="Q21" s="16"/>
      <c r="R21" s="16"/>
      <c r="S21" s="14">
        <f t="shared" si="11"/>
        <v>159.80000000000001</v>
      </c>
      <c r="T21" s="16"/>
      <c r="U21" s="19">
        <f t="shared" si="12"/>
        <v>13.473091364205256</v>
      </c>
      <c r="V21" s="14">
        <f t="shared" si="13"/>
        <v>13.473091364205256</v>
      </c>
      <c r="W21" s="14"/>
      <c r="X21" s="14"/>
      <c r="Y21" s="14">
        <f>VLOOKUP(A:A,[1]TDSheet!$A:$Y,25,0)</f>
        <v>183.4</v>
      </c>
      <c r="Z21" s="14">
        <f>VLOOKUP(A:A,[1]TDSheet!$A:$Z,26,0)</f>
        <v>377.2</v>
      </c>
      <c r="AA21" s="14">
        <f>VLOOKUP(A:A,[1]TDSheet!$A:$AA,27,0)</f>
        <v>122.2</v>
      </c>
      <c r="AB21" s="14">
        <f>VLOOKUP(A:A,[3]TDSheet!$A:$D,4,0)</f>
        <v>86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1755.6959999999999</v>
      </c>
      <c r="D22" s="8">
        <v>455.75400000000002</v>
      </c>
      <c r="E22" s="8">
        <v>1129.1010000000001</v>
      </c>
      <c r="F22" s="8">
        <v>1040.299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1139.3</v>
      </c>
      <c r="J22" s="14">
        <f t="shared" si="10"/>
        <v>-10.198999999999842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VLOOKUP(A:A,[1]TDSheet!$A:$N,14,0)</f>
        <v>300</v>
      </c>
      <c r="N22" s="14">
        <f>VLOOKUP(A:A,[1]TDSheet!$A:$T,20,0)</f>
        <v>100</v>
      </c>
      <c r="O22" s="14"/>
      <c r="P22" s="14"/>
      <c r="Q22" s="16">
        <v>260</v>
      </c>
      <c r="R22" s="16">
        <v>110</v>
      </c>
      <c r="S22" s="14">
        <f t="shared" si="11"/>
        <v>225.82020000000003</v>
      </c>
      <c r="T22" s="16">
        <v>300</v>
      </c>
      <c r="U22" s="19">
        <f t="shared" si="12"/>
        <v>9.3450408776539913</v>
      </c>
      <c r="V22" s="14">
        <f t="shared" si="13"/>
        <v>4.6067579428235375</v>
      </c>
      <c r="W22" s="14"/>
      <c r="X22" s="14"/>
      <c r="Y22" s="14">
        <f>VLOOKUP(A:A,[1]TDSheet!$A:$Y,25,0)</f>
        <v>282.28059999999999</v>
      </c>
      <c r="Z22" s="14">
        <f>VLOOKUP(A:A,[1]TDSheet!$A:$Z,26,0)</f>
        <v>437.30680000000001</v>
      </c>
      <c r="AA22" s="14">
        <f>VLOOKUP(A:A,[1]TDSheet!$A:$AA,27,0)</f>
        <v>155.4186</v>
      </c>
      <c r="AB22" s="14">
        <f>VLOOKUP(A:A,[3]TDSheet!$A:$D,4,0)</f>
        <v>179.10499999999999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4"/>
        <v>260</v>
      </c>
      <c r="AF22" s="14">
        <f t="shared" si="15"/>
        <v>110</v>
      </c>
      <c r="AG22" s="14">
        <f t="shared" si="16"/>
        <v>300</v>
      </c>
      <c r="AH22" s="14"/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175</v>
      </c>
      <c r="D23" s="8">
        <v>329</v>
      </c>
      <c r="E23" s="8">
        <v>260</v>
      </c>
      <c r="F23" s="8">
        <v>238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261</v>
      </c>
      <c r="J23" s="14">
        <f t="shared" si="10"/>
        <v>-1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VLOOKUP(A:A,[1]TDSheet!$A:$N,14,0)</f>
        <v>80</v>
      </c>
      <c r="N23" s="14">
        <f>VLOOKUP(A:A,[1]TDSheet!$A:$T,20,0)</f>
        <v>40</v>
      </c>
      <c r="O23" s="14"/>
      <c r="P23" s="14"/>
      <c r="Q23" s="16">
        <v>40</v>
      </c>
      <c r="R23" s="16">
        <v>40</v>
      </c>
      <c r="S23" s="14">
        <f t="shared" si="11"/>
        <v>52</v>
      </c>
      <c r="T23" s="16"/>
      <c r="U23" s="19">
        <f t="shared" si="12"/>
        <v>8.4230769230769234</v>
      </c>
      <c r="V23" s="14">
        <f t="shared" si="13"/>
        <v>4.5769230769230766</v>
      </c>
      <c r="W23" s="14"/>
      <c r="X23" s="14"/>
      <c r="Y23" s="14">
        <f>VLOOKUP(A:A,[1]TDSheet!$A:$Y,25,0)</f>
        <v>58.4</v>
      </c>
      <c r="Z23" s="14">
        <f>VLOOKUP(A:A,[1]TDSheet!$A:$Z,26,0)</f>
        <v>93.6</v>
      </c>
      <c r="AA23" s="14">
        <f>VLOOKUP(A:A,[1]TDSheet!$A:$AA,27,0)</f>
        <v>49.2</v>
      </c>
      <c r="AB23" s="14">
        <f>VLOOKUP(A:A,[3]TDSheet!$A:$D,4,0)</f>
        <v>36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4"/>
        <v>6</v>
      </c>
      <c r="AF23" s="14">
        <f t="shared" si="15"/>
        <v>6</v>
      </c>
      <c r="AG23" s="14">
        <f t="shared" si="16"/>
        <v>0</v>
      </c>
      <c r="AH23" s="14"/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1521</v>
      </c>
      <c r="D24" s="8">
        <v>2648</v>
      </c>
      <c r="E24" s="8">
        <v>2227</v>
      </c>
      <c r="F24" s="8">
        <v>1907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2235</v>
      </c>
      <c r="J24" s="14">
        <f t="shared" si="10"/>
        <v>-8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VLOOKUP(A:A,[1]TDSheet!$A:$N,14,0)</f>
        <v>400</v>
      </c>
      <c r="N24" s="14">
        <f>VLOOKUP(A:A,[1]TDSheet!$A:$T,20,0)</f>
        <v>800</v>
      </c>
      <c r="O24" s="14"/>
      <c r="P24" s="14"/>
      <c r="Q24" s="16">
        <v>400</v>
      </c>
      <c r="R24" s="16">
        <v>200</v>
      </c>
      <c r="S24" s="14">
        <f t="shared" si="11"/>
        <v>445.4</v>
      </c>
      <c r="T24" s="16"/>
      <c r="U24" s="19">
        <f t="shared" si="12"/>
        <v>8.3228558599012121</v>
      </c>
      <c r="V24" s="14">
        <f t="shared" si="13"/>
        <v>4.2815446789402785</v>
      </c>
      <c r="W24" s="14"/>
      <c r="X24" s="14"/>
      <c r="Y24" s="14">
        <f>VLOOKUP(A:A,[1]TDSheet!$A:$Y,25,0)</f>
        <v>456</v>
      </c>
      <c r="Z24" s="14">
        <f>VLOOKUP(A:A,[1]TDSheet!$A:$Z,26,0)</f>
        <v>828.6</v>
      </c>
      <c r="AA24" s="14">
        <f>VLOOKUP(A:A,[1]TDSheet!$A:$AA,27,0)</f>
        <v>399.6</v>
      </c>
      <c r="AB24" s="14">
        <f>VLOOKUP(A:A,[3]TDSheet!$A:$D,4,0)</f>
        <v>288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48</v>
      </c>
      <c r="AF24" s="14">
        <f t="shared" si="15"/>
        <v>24</v>
      </c>
      <c r="AG24" s="14">
        <f t="shared" si="16"/>
        <v>0</v>
      </c>
      <c r="AH24" s="14"/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-27.879000000000001</v>
      </c>
      <c r="D25" s="8">
        <v>794.82899999999995</v>
      </c>
      <c r="E25" s="8">
        <v>336.87400000000002</v>
      </c>
      <c r="F25" s="8">
        <v>199.19900000000001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350.5</v>
      </c>
      <c r="J25" s="14">
        <f t="shared" si="10"/>
        <v>-13.625999999999976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VLOOKUP(A:A,[1]TDSheet!$A:$N,14,0)</f>
        <v>0</v>
      </c>
      <c r="N25" s="14">
        <f>VLOOKUP(A:A,[1]TDSheet!$A:$T,20,0)</f>
        <v>150</v>
      </c>
      <c r="O25" s="14"/>
      <c r="P25" s="14"/>
      <c r="Q25" s="16">
        <v>160</v>
      </c>
      <c r="R25" s="16">
        <v>50</v>
      </c>
      <c r="S25" s="14">
        <f t="shared" si="11"/>
        <v>67.374800000000008</v>
      </c>
      <c r="T25" s="16"/>
      <c r="U25" s="19">
        <f t="shared" si="12"/>
        <v>8.299824266639753</v>
      </c>
      <c r="V25" s="14">
        <f t="shared" si="13"/>
        <v>2.9565802050618331</v>
      </c>
      <c r="W25" s="14"/>
      <c r="X25" s="14"/>
      <c r="Y25" s="14">
        <f>VLOOKUP(A:A,[1]TDSheet!$A:$Y,25,0)</f>
        <v>55.672799999999995</v>
      </c>
      <c r="Z25" s="14">
        <f>VLOOKUP(A:A,[1]TDSheet!$A:$Z,26,0)</f>
        <v>54.442799999999998</v>
      </c>
      <c r="AA25" s="14">
        <f>VLOOKUP(A:A,[1]TDSheet!$A:$AA,27,0)</f>
        <v>49.948399999999999</v>
      </c>
      <c r="AB25" s="14">
        <f>VLOOKUP(A:A,[3]TDSheet!$A:$D,4,0)</f>
        <v>42.555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4"/>
        <v>160</v>
      </c>
      <c r="AF25" s="14">
        <f t="shared" si="15"/>
        <v>50</v>
      </c>
      <c r="AG25" s="14">
        <f t="shared" si="16"/>
        <v>0</v>
      </c>
      <c r="AH25" s="14"/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2901</v>
      </c>
      <c r="D26" s="8">
        <v>40</v>
      </c>
      <c r="E26" s="8">
        <v>782</v>
      </c>
      <c r="F26" s="8">
        <v>2122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817</v>
      </c>
      <c r="J26" s="14">
        <f t="shared" si="10"/>
        <v>-35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VLOOKUP(A:A,[1]TDSheet!$A:$N,14,0)</f>
        <v>400</v>
      </c>
      <c r="N26" s="14">
        <f>VLOOKUP(A:A,[1]TDSheet!$A:$T,20,0)</f>
        <v>0</v>
      </c>
      <c r="O26" s="14"/>
      <c r="P26" s="14"/>
      <c r="Q26" s="16"/>
      <c r="R26" s="16"/>
      <c r="S26" s="14">
        <f t="shared" si="11"/>
        <v>156.4</v>
      </c>
      <c r="T26" s="16"/>
      <c r="U26" s="19">
        <f t="shared" si="12"/>
        <v>16.125319693094628</v>
      </c>
      <c r="V26" s="14">
        <f t="shared" si="13"/>
        <v>13.567774936061381</v>
      </c>
      <c r="W26" s="14"/>
      <c r="X26" s="14"/>
      <c r="Y26" s="14">
        <f>VLOOKUP(A:A,[1]TDSheet!$A:$Y,25,0)</f>
        <v>191.2</v>
      </c>
      <c r="Z26" s="14">
        <f>VLOOKUP(A:A,[1]TDSheet!$A:$Z,26,0)</f>
        <v>380.6</v>
      </c>
      <c r="AA26" s="14">
        <f>VLOOKUP(A:A,[1]TDSheet!$A:$AA,27,0)</f>
        <v>139.4</v>
      </c>
      <c r="AB26" s="14">
        <f>VLOOKUP(A:A,[3]TDSheet!$A:$D,4,0)</f>
        <v>115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379.30099999999999</v>
      </c>
      <c r="D27" s="8">
        <v>0.503</v>
      </c>
      <c r="E27" s="8">
        <v>37.545999999999999</v>
      </c>
      <c r="F27" s="8">
        <v>341.755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35.200000000000003</v>
      </c>
      <c r="J27" s="14">
        <f t="shared" si="10"/>
        <v>2.3459999999999965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VLOOKUP(A:A,[1]TDSheet!$A:$T,20,0)</f>
        <v>0</v>
      </c>
      <c r="O27" s="14"/>
      <c r="P27" s="14"/>
      <c r="Q27" s="16"/>
      <c r="R27" s="16"/>
      <c r="S27" s="14">
        <f t="shared" si="11"/>
        <v>7.5091999999999999</v>
      </c>
      <c r="T27" s="16"/>
      <c r="U27" s="19">
        <f t="shared" si="12"/>
        <v>45.511505886113035</v>
      </c>
      <c r="V27" s="14">
        <f t="shared" si="13"/>
        <v>45.511505886113035</v>
      </c>
      <c r="W27" s="14"/>
      <c r="X27" s="14"/>
      <c r="Y27" s="14">
        <f>VLOOKUP(A:A,[1]TDSheet!$A:$Y,25,0)</f>
        <v>22.844799999999999</v>
      </c>
      <c r="Z27" s="14">
        <f>VLOOKUP(A:A,[1]TDSheet!$A:$Z,26,0)</f>
        <v>31.447399999999998</v>
      </c>
      <c r="AA27" s="14">
        <f>VLOOKUP(A:A,[1]TDSheet!$A:$AA,27,0)</f>
        <v>14.2654</v>
      </c>
      <c r="AB27" s="14">
        <f>VLOOKUP(A:A,[3]TDSheet!$A:$D,4,0)</f>
        <v>5.915</v>
      </c>
      <c r="AC27" s="21" t="s">
        <v>135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274.70800000000003</v>
      </c>
      <c r="D28" s="8">
        <v>927.46100000000001</v>
      </c>
      <c r="E28" s="8">
        <v>347.06700000000001</v>
      </c>
      <c r="F28" s="8">
        <v>849.72199999999998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334.45</v>
      </c>
      <c r="J28" s="14">
        <f t="shared" si="10"/>
        <v>12.617000000000019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VLOOKUP(A:A,[1]TDSheet!$A:$N,14,0)</f>
        <v>0</v>
      </c>
      <c r="N28" s="14">
        <f>VLOOKUP(A:A,[1]TDSheet!$A:$T,20,0)</f>
        <v>0</v>
      </c>
      <c r="O28" s="14"/>
      <c r="P28" s="14"/>
      <c r="Q28" s="16"/>
      <c r="R28" s="16"/>
      <c r="S28" s="14">
        <f t="shared" si="11"/>
        <v>69.413399999999996</v>
      </c>
      <c r="T28" s="16"/>
      <c r="U28" s="19">
        <f t="shared" si="12"/>
        <v>12.241469226402971</v>
      </c>
      <c r="V28" s="14">
        <f t="shared" si="13"/>
        <v>12.241469226402971</v>
      </c>
      <c r="W28" s="14"/>
      <c r="X28" s="14"/>
      <c r="Y28" s="14">
        <f>VLOOKUP(A:A,[1]TDSheet!$A:$Y,25,0)</f>
        <v>91.643200000000007</v>
      </c>
      <c r="Z28" s="14">
        <f>VLOOKUP(A:A,[1]TDSheet!$A:$Z,26,0)</f>
        <v>176.7252</v>
      </c>
      <c r="AA28" s="14">
        <f>VLOOKUP(A:A,[1]TDSheet!$A:$AA,27,0)</f>
        <v>88.911599999999993</v>
      </c>
      <c r="AB28" s="14">
        <f>VLOOKUP(A:A,[3]TDSheet!$A:$D,4,0)</f>
        <v>79.614000000000004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9</v>
      </c>
      <c r="C29" s="8">
        <v>2758</v>
      </c>
      <c r="D29" s="8">
        <v>78</v>
      </c>
      <c r="E29" s="8">
        <v>891</v>
      </c>
      <c r="F29" s="8">
        <v>1874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952</v>
      </c>
      <c r="J29" s="14">
        <f t="shared" si="10"/>
        <v>-61</v>
      </c>
      <c r="K29" s="14">
        <f>VLOOKUP(A:A,[1]TDSheet!$A:$L,12,0)</f>
        <v>0</v>
      </c>
      <c r="L29" s="14">
        <f>VLOOKUP(A:A,[1]TDSheet!$A:$M,13,0)</f>
        <v>0</v>
      </c>
      <c r="M29" s="14">
        <f>VLOOKUP(A:A,[1]TDSheet!$A:$N,14,0)</f>
        <v>800</v>
      </c>
      <c r="N29" s="14">
        <f>VLOOKUP(A:A,[1]TDSheet!$A:$T,20,0)</f>
        <v>0</v>
      </c>
      <c r="O29" s="14"/>
      <c r="P29" s="14"/>
      <c r="Q29" s="16"/>
      <c r="R29" s="16"/>
      <c r="S29" s="14">
        <f t="shared" si="11"/>
        <v>178.2</v>
      </c>
      <c r="T29" s="16"/>
      <c r="U29" s="19">
        <f t="shared" si="12"/>
        <v>15.00561167227834</v>
      </c>
      <c r="V29" s="14">
        <f t="shared" si="13"/>
        <v>10.516273849607183</v>
      </c>
      <c r="W29" s="14"/>
      <c r="X29" s="14"/>
      <c r="Y29" s="14">
        <f>VLOOKUP(A:A,[1]TDSheet!$A:$Y,25,0)</f>
        <v>232.8</v>
      </c>
      <c r="Z29" s="14">
        <f>VLOOKUP(A:A,[1]TDSheet!$A:$Z,26,0)</f>
        <v>405.8</v>
      </c>
      <c r="AA29" s="14">
        <f>VLOOKUP(A:A,[1]TDSheet!$A:$AA,27,0)</f>
        <v>156</v>
      </c>
      <c r="AB29" s="14">
        <f>VLOOKUP(A:A,[3]TDSheet!$A:$D,4,0)</f>
        <v>158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0</v>
      </c>
      <c r="AG29" s="14">
        <f t="shared" si="16"/>
        <v>0</v>
      </c>
      <c r="AH29" s="14"/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1666</v>
      </c>
      <c r="D30" s="8">
        <v>836</v>
      </c>
      <c r="E30" s="8">
        <v>1234</v>
      </c>
      <c r="F30" s="8">
        <v>1247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1240</v>
      </c>
      <c r="J30" s="14">
        <f t="shared" si="10"/>
        <v>-6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VLOOKUP(A:A,[1]TDSheet!$A:$T,20,0)</f>
        <v>200</v>
      </c>
      <c r="O30" s="14"/>
      <c r="P30" s="14"/>
      <c r="Q30" s="16">
        <v>400</v>
      </c>
      <c r="R30" s="16">
        <v>120</v>
      </c>
      <c r="S30" s="14">
        <f t="shared" si="11"/>
        <v>246.8</v>
      </c>
      <c r="T30" s="16"/>
      <c r="U30" s="19">
        <f t="shared" si="12"/>
        <v>7.970016207455429</v>
      </c>
      <c r="V30" s="14">
        <f t="shared" si="13"/>
        <v>5.0526742301458665</v>
      </c>
      <c r="W30" s="14"/>
      <c r="X30" s="14"/>
      <c r="Y30" s="14">
        <f>VLOOKUP(A:A,[1]TDSheet!$A:$Y,25,0)</f>
        <v>357</v>
      </c>
      <c r="Z30" s="14">
        <f>VLOOKUP(A:A,[1]TDSheet!$A:$Z,26,0)</f>
        <v>781.4</v>
      </c>
      <c r="AA30" s="14">
        <f>VLOOKUP(A:A,[1]TDSheet!$A:$AA,27,0)</f>
        <v>189.4</v>
      </c>
      <c r="AB30" s="14">
        <f>VLOOKUP(A:A,[3]TDSheet!$A:$D,4,0)</f>
        <v>376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4"/>
        <v>160</v>
      </c>
      <c r="AF30" s="14">
        <f t="shared" si="15"/>
        <v>48</v>
      </c>
      <c r="AG30" s="14">
        <f t="shared" si="16"/>
        <v>0</v>
      </c>
      <c r="AH30" s="14"/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17</v>
      </c>
      <c r="D31" s="8">
        <v>449</v>
      </c>
      <c r="E31" s="8">
        <v>440</v>
      </c>
      <c r="F31" s="8">
        <v>14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524</v>
      </c>
      <c r="J31" s="14">
        <f t="shared" si="10"/>
        <v>-84</v>
      </c>
      <c r="K31" s="14">
        <f>VLOOKUP(A:A,[1]TDSheet!$A:$L,12,0)</f>
        <v>160</v>
      </c>
      <c r="L31" s="14">
        <f>VLOOKUP(A:A,[1]TDSheet!$A:$M,13,0)</f>
        <v>0</v>
      </c>
      <c r="M31" s="14">
        <f>VLOOKUP(A:A,[1]TDSheet!$A:$N,14,0)</f>
        <v>160</v>
      </c>
      <c r="N31" s="14">
        <f>VLOOKUP(A:A,[1]TDSheet!$A:$T,20,0)</f>
        <v>240</v>
      </c>
      <c r="O31" s="14"/>
      <c r="P31" s="14"/>
      <c r="Q31" s="16">
        <v>80</v>
      </c>
      <c r="R31" s="16">
        <v>80</v>
      </c>
      <c r="S31" s="14">
        <f t="shared" si="11"/>
        <v>88</v>
      </c>
      <c r="T31" s="16"/>
      <c r="U31" s="19">
        <f t="shared" si="12"/>
        <v>8.3409090909090917</v>
      </c>
      <c r="V31" s="14">
        <f t="shared" si="13"/>
        <v>0.15909090909090909</v>
      </c>
      <c r="W31" s="14"/>
      <c r="X31" s="14"/>
      <c r="Y31" s="14">
        <f>VLOOKUP(A:A,[1]TDSheet!$A:$Y,25,0)</f>
        <v>97</v>
      </c>
      <c r="Z31" s="14">
        <f>VLOOKUP(A:A,[1]TDSheet!$A:$Z,26,0)</f>
        <v>138</v>
      </c>
      <c r="AA31" s="14">
        <f>VLOOKUP(A:A,[1]TDSheet!$A:$AA,27,0)</f>
        <v>43</v>
      </c>
      <c r="AB31" s="14">
        <f>VLOOKUP(A:A,[3]TDSheet!$A:$D,4,0)</f>
        <v>68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4"/>
        <v>24</v>
      </c>
      <c r="AF31" s="14">
        <f t="shared" si="15"/>
        <v>24</v>
      </c>
      <c r="AG31" s="14">
        <f t="shared" si="16"/>
        <v>0</v>
      </c>
      <c r="AH31" s="14"/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9</v>
      </c>
      <c r="C32" s="8">
        <v>156</v>
      </c>
      <c r="D32" s="8">
        <v>10</v>
      </c>
      <c r="E32" s="8">
        <v>61</v>
      </c>
      <c r="F32" s="8">
        <v>96</v>
      </c>
      <c r="G32" s="1">
        <f>VLOOKUP(A:A,[1]TDSheet!$A:$G,7,0)</f>
        <v>0.15</v>
      </c>
      <c r="H32" s="1" t="e">
        <f>VLOOKUP(A:A,[1]TDSheet!$A:$H,8,0)</f>
        <v>#N/A</v>
      </c>
      <c r="I32" s="14">
        <f>VLOOKUP(A:A,[2]TDSheet!$A:$F,6,0)</f>
        <v>82</v>
      </c>
      <c r="J32" s="14">
        <f t="shared" si="10"/>
        <v>-21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VLOOKUP(A:A,[1]TDSheet!$A:$N,14,0)</f>
        <v>0</v>
      </c>
      <c r="N32" s="14">
        <f>VLOOKUP(A:A,[1]TDSheet!$A:$T,20,0)</f>
        <v>0</v>
      </c>
      <c r="O32" s="14"/>
      <c r="P32" s="14"/>
      <c r="Q32" s="16"/>
      <c r="R32" s="16"/>
      <c r="S32" s="14">
        <f t="shared" si="11"/>
        <v>12.2</v>
      </c>
      <c r="T32" s="16"/>
      <c r="U32" s="19">
        <f t="shared" si="12"/>
        <v>7.8688524590163942</v>
      </c>
      <c r="V32" s="14">
        <f t="shared" si="13"/>
        <v>7.8688524590163942</v>
      </c>
      <c r="W32" s="14"/>
      <c r="X32" s="14"/>
      <c r="Y32" s="14">
        <f>VLOOKUP(A:A,[1]TDSheet!$A:$Y,25,0)</f>
        <v>36.6</v>
      </c>
      <c r="Z32" s="14">
        <f>VLOOKUP(A:A,[1]TDSheet!$A:$Z,26,0)</f>
        <v>34</v>
      </c>
      <c r="AA32" s="14">
        <f>VLOOKUP(A:A,[1]TDSheet!$A:$AA,27,0)</f>
        <v>11.4</v>
      </c>
      <c r="AB32" s="14">
        <f>VLOOKUP(A:A,[3]TDSheet!$A:$D,4,0)</f>
        <v>6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>
        <f t="shared" si="14"/>
        <v>0</v>
      </c>
      <c r="AF32" s="14">
        <f t="shared" si="15"/>
        <v>0</v>
      </c>
      <c r="AG32" s="14">
        <f t="shared" si="16"/>
        <v>0</v>
      </c>
      <c r="AH32" s="14"/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451</v>
      </c>
      <c r="D33" s="8">
        <v>828</v>
      </c>
      <c r="E33" s="8">
        <v>755</v>
      </c>
      <c r="F33" s="8">
        <v>495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766</v>
      </c>
      <c r="J33" s="14">
        <f t="shared" si="10"/>
        <v>-11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VLOOKUP(A:A,[1]TDSheet!$A:$N,14,0)</f>
        <v>240</v>
      </c>
      <c r="N33" s="14">
        <f>VLOOKUP(A:A,[1]TDSheet!$A:$T,20,0)</f>
        <v>200</v>
      </c>
      <c r="O33" s="14"/>
      <c r="P33" s="14"/>
      <c r="Q33" s="16">
        <v>240</v>
      </c>
      <c r="R33" s="16">
        <v>120</v>
      </c>
      <c r="S33" s="14">
        <f t="shared" si="11"/>
        <v>151</v>
      </c>
      <c r="T33" s="16"/>
      <c r="U33" s="19">
        <f t="shared" si="12"/>
        <v>8.5761589403973506</v>
      </c>
      <c r="V33" s="14">
        <f t="shared" si="13"/>
        <v>3.2781456953642385</v>
      </c>
      <c r="W33" s="14"/>
      <c r="X33" s="14"/>
      <c r="Y33" s="14">
        <f>VLOOKUP(A:A,[1]TDSheet!$A:$Y,25,0)</f>
        <v>155.19999999999999</v>
      </c>
      <c r="Z33" s="14">
        <f>VLOOKUP(A:A,[1]TDSheet!$A:$Z,26,0)</f>
        <v>253.4</v>
      </c>
      <c r="AA33" s="14">
        <f>VLOOKUP(A:A,[1]TDSheet!$A:$AA,27,0)</f>
        <v>124.4</v>
      </c>
      <c r="AB33" s="14">
        <f>VLOOKUP(A:A,[3]TDSheet!$A:$D,4,0)</f>
        <v>161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4"/>
        <v>72</v>
      </c>
      <c r="AF33" s="14">
        <f t="shared" si="15"/>
        <v>36</v>
      </c>
      <c r="AG33" s="14">
        <f t="shared" si="16"/>
        <v>0</v>
      </c>
      <c r="AH33" s="14"/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9</v>
      </c>
      <c r="C34" s="8">
        <v>64</v>
      </c>
      <c r="D34" s="8">
        <v>554</v>
      </c>
      <c r="E34" s="8">
        <v>380</v>
      </c>
      <c r="F34" s="8">
        <v>79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419</v>
      </c>
      <c r="J34" s="14">
        <f t="shared" si="10"/>
        <v>-39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VLOOKUP(A:A,[1]TDSheet!$A:$N,14,0)</f>
        <v>120</v>
      </c>
      <c r="N34" s="14">
        <f>VLOOKUP(A:A,[1]TDSheet!$A:$T,20,0)</f>
        <v>240</v>
      </c>
      <c r="O34" s="14"/>
      <c r="P34" s="14"/>
      <c r="Q34" s="16">
        <v>120</v>
      </c>
      <c r="R34" s="16">
        <v>40</v>
      </c>
      <c r="S34" s="14">
        <f t="shared" si="11"/>
        <v>76</v>
      </c>
      <c r="T34" s="16"/>
      <c r="U34" s="19">
        <f t="shared" si="12"/>
        <v>7.8815789473684212</v>
      </c>
      <c r="V34" s="14">
        <f t="shared" si="13"/>
        <v>1.0394736842105263</v>
      </c>
      <c r="W34" s="14"/>
      <c r="X34" s="14"/>
      <c r="Y34" s="14">
        <f>VLOOKUP(A:A,[1]TDSheet!$A:$Y,25,0)</f>
        <v>89</v>
      </c>
      <c r="Z34" s="14">
        <f>VLOOKUP(A:A,[1]TDSheet!$A:$Z,26,0)</f>
        <v>146.4</v>
      </c>
      <c r="AA34" s="14">
        <f>VLOOKUP(A:A,[1]TDSheet!$A:$AA,27,0)</f>
        <v>48.4</v>
      </c>
      <c r="AB34" s="14">
        <f>VLOOKUP(A:A,[3]TDSheet!$A:$D,4,0)</f>
        <v>44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4"/>
        <v>10.799999999999999</v>
      </c>
      <c r="AF34" s="14">
        <f t="shared" si="15"/>
        <v>3.5999999999999996</v>
      </c>
      <c r="AG34" s="14">
        <f t="shared" si="16"/>
        <v>0</v>
      </c>
      <c r="AH34" s="14"/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9</v>
      </c>
      <c r="C35" s="8">
        <v>12</v>
      </c>
      <c r="D35" s="8">
        <v>247</v>
      </c>
      <c r="E35" s="8">
        <v>155</v>
      </c>
      <c r="F35" s="8">
        <v>101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190</v>
      </c>
      <c r="J35" s="14">
        <f t="shared" si="10"/>
        <v>-35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VLOOKUP(A:A,[1]TDSheet!$A:$N,14,0)</f>
        <v>40</v>
      </c>
      <c r="N35" s="14">
        <f>VLOOKUP(A:A,[1]TDSheet!$A:$T,20,0)</f>
        <v>0</v>
      </c>
      <c r="O35" s="14"/>
      <c r="P35" s="14"/>
      <c r="Q35" s="16">
        <v>80</v>
      </c>
      <c r="R35" s="16">
        <v>40</v>
      </c>
      <c r="S35" s="14">
        <f t="shared" si="11"/>
        <v>31</v>
      </c>
      <c r="T35" s="16"/>
      <c r="U35" s="19">
        <f t="shared" si="12"/>
        <v>8.4193548387096779</v>
      </c>
      <c r="V35" s="14">
        <f t="shared" si="13"/>
        <v>3.2580645161290325</v>
      </c>
      <c r="W35" s="14"/>
      <c r="X35" s="14"/>
      <c r="Y35" s="14">
        <f>VLOOKUP(A:A,[1]TDSheet!$A:$Y,25,0)</f>
        <v>44.4</v>
      </c>
      <c r="Z35" s="14">
        <f>VLOOKUP(A:A,[1]TDSheet!$A:$Z,26,0)</f>
        <v>66.2</v>
      </c>
      <c r="AA35" s="14">
        <f>VLOOKUP(A:A,[1]TDSheet!$A:$AA,27,0)</f>
        <v>24.8</v>
      </c>
      <c r="AB35" s="14">
        <f>VLOOKUP(A:A,[3]TDSheet!$A:$D,4,0)</f>
        <v>18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4"/>
        <v>7.1999999999999993</v>
      </c>
      <c r="AF35" s="14">
        <f t="shared" si="15"/>
        <v>3.5999999999999996</v>
      </c>
      <c r="AG35" s="14">
        <f t="shared" si="16"/>
        <v>0</v>
      </c>
      <c r="AH35" s="14"/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32</v>
      </c>
      <c r="D36" s="8">
        <v>911</v>
      </c>
      <c r="E36" s="8">
        <v>549</v>
      </c>
      <c r="F36" s="8">
        <v>181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639</v>
      </c>
      <c r="J36" s="14">
        <f t="shared" si="10"/>
        <v>-90</v>
      </c>
      <c r="K36" s="14">
        <f>VLOOKUP(A:A,[1]TDSheet!$A:$L,12,0)</f>
        <v>200</v>
      </c>
      <c r="L36" s="14">
        <f>VLOOKUP(A:A,[1]TDSheet!$A:$M,13,0)</f>
        <v>0</v>
      </c>
      <c r="M36" s="14">
        <f>VLOOKUP(A:A,[1]TDSheet!$A:$N,14,0)</f>
        <v>240</v>
      </c>
      <c r="N36" s="14">
        <f>VLOOKUP(A:A,[1]TDSheet!$A:$T,20,0)</f>
        <v>0</v>
      </c>
      <c r="O36" s="14"/>
      <c r="P36" s="14"/>
      <c r="Q36" s="16">
        <v>200</v>
      </c>
      <c r="R36" s="16">
        <v>80</v>
      </c>
      <c r="S36" s="14">
        <f t="shared" si="11"/>
        <v>109.8</v>
      </c>
      <c r="T36" s="16"/>
      <c r="U36" s="19">
        <f t="shared" si="12"/>
        <v>8.2058287795992708</v>
      </c>
      <c r="V36" s="14">
        <f t="shared" si="13"/>
        <v>1.6484517304189437</v>
      </c>
      <c r="W36" s="14"/>
      <c r="X36" s="14"/>
      <c r="Y36" s="14">
        <f>VLOOKUP(A:A,[1]TDSheet!$A:$Y,25,0)</f>
        <v>120.4</v>
      </c>
      <c r="Z36" s="14">
        <f>VLOOKUP(A:A,[1]TDSheet!$A:$Z,26,0)</f>
        <v>194.8</v>
      </c>
      <c r="AA36" s="14">
        <f>VLOOKUP(A:A,[1]TDSheet!$A:$AA,27,0)</f>
        <v>118.2</v>
      </c>
      <c r="AB36" s="14">
        <f>VLOOKUP(A:A,[3]TDSheet!$A:$D,4,0)</f>
        <v>163</v>
      </c>
      <c r="AC36" s="14">
        <f>VLOOKUP(A:A,[1]TDSheet!$A:$AC,29,0)</f>
        <v>0</v>
      </c>
      <c r="AD36" s="14">
        <f>VLOOKUP(A:A,[1]TDSheet!$A:$AD,30,0)</f>
        <v>0</v>
      </c>
      <c r="AE36" s="14">
        <f t="shared" si="14"/>
        <v>18</v>
      </c>
      <c r="AF36" s="14">
        <f t="shared" si="15"/>
        <v>7.1999999999999993</v>
      </c>
      <c r="AG36" s="14">
        <f t="shared" si="16"/>
        <v>0</v>
      </c>
      <c r="AH36" s="14"/>
      <c r="AI36" s="14"/>
      <c r="AJ36" s="14"/>
    </row>
    <row r="37" spans="1:36" s="1" customFormat="1" ht="11.1" customHeight="1" outlineLevel="1" x14ac:dyDescent="0.2">
      <c r="A37" s="7" t="s">
        <v>40</v>
      </c>
      <c r="B37" s="7" t="s">
        <v>9</v>
      </c>
      <c r="C37" s="8">
        <v>82</v>
      </c>
      <c r="D37" s="8">
        <v>606</v>
      </c>
      <c r="E37" s="8">
        <v>295</v>
      </c>
      <c r="F37" s="8">
        <v>328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323</v>
      </c>
      <c r="J37" s="14">
        <f t="shared" si="10"/>
        <v>-28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VLOOKUP(A:A,[1]TDSheet!$A:$T,20,0)</f>
        <v>0</v>
      </c>
      <c r="O37" s="14"/>
      <c r="P37" s="14"/>
      <c r="Q37" s="16">
        <v>120</v>
      </c>
      <c r="R37" s="16">
        <v>40</v>
      </c>
      <c r="S37" s="14">
        <f t="shared" si="11"/>
        <v>59</v>
      </c>
      <c r="T37" s="16"/>
      <c r="U37" s="19">
        <f t="shared" si="12"/>
        <v>8.2711864406779654</v>
      </c>
      <c r="V37" s="14">
        <f t="shared" si="13"/>
        <v>5.5593220338983054</v>
      </c>
      <c r="W37" s="14"/>
      <c r="X37" s="14"/>
      <c r="Y37" s="14">
        <f>VLOOKUP(A:A,[1]TDSheet!$A:$Y,25,0)</f>
        <v>42.2</v>
      </c>
      <c r="Z37" s="14">
        <f>VLOOKUP(A:A,[1]TDSheet!$A:$Z,26,0)</f>
        <v>81.8</v>
      </c>
      <c r="AA37" s="14">
        <f>VLOOKUP(A:A,[1]TDSheet!$A:$AA,27,0)</f>
        <v>56</v>
      </c>
      <c r="AB37" s="14">
        <f>VLOOKUP(A:A,[3]TDSheet!$A:$D,4,0)</f>
        <v>120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4"/>
        <v>48</v>
      </c>
      <c r="AF37" s="14">
        <f t="shared" si="15"/>
        <v>16</v>
      </c>
      <c r="AG37" s="14">
        <f t="shared" si="16"/>
        <v>0</v>
      </c>
      <c r="AH37" s="14"/>
      <c r="AI37" s="14"/>
      <c r="AJ37" s="14"/>
    </row>
    <row r="38" spans="1:36" s="1" customFormat="1" ht="11.1" customHeight="1" outlineLevel="1" x14ac:dyDescent="0.2">
      <c r="A38" s="7" t="s">
        <v>41</v>
      </c>
      <c r="B38" s="7" t="s">
        <v>9</v>
      </c>
      <c r="C38" s="8">
        <v>190</v>
      </c>
      <c r="D38" s="8">
        <v>887</v>
      </c>
      <c r="E38" s="8">
        <v>492</v>
      </c>
      <c r="F38" s="8">
        <v>490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500</v>
      </c>
      <c r="J38" s="14">
        <f t="shared" si="10"/>
        <v>-8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VLOOKUP(A:A,[1]TDSheet!$A:$N,14,0)</f>
        <v>80</v>
      </c>
      <c r="N38" s="14">
        <f>VLOOKUP(A:A,[1]TDSheet!$A:$T,20,0)</f>
        <v>0</v>
      </c>
      <c r="O38" s="14"/>
      <c r="P38" s="14"/>
      <c r="Q38" s="16">
        <v>200</v>
      </c>
      <c r="R38" s="16">
        <v>40</v>
      </c>
      <c r="S38" s="14">
        <f t="shared" si="11"/>
        <v>98.4</v>
      </c>
      <c r="T38" s="16"/>
      <c r="U38" s="19">
        <f t="shared" si="12"/>
        <v>8.2317073170731696</v>
      </c>
      <c r="V38" s="14">
        <f t="shared" si="13"/>
        <v>4.9796747967479673</v>
      </c>
      <c r="W38" s="14"/>
      <c r="X38" s="14"/>
      <c r="Y38" s="14">
        <f>VLOOKUP(A:A,[1]TDSheet!$A:$Y,25,0)</f>
        <v>85.6</v>
      </c>
      <c r="Z38" s="14">
        <f>VLOOKUP(A:A,[1]TDSheet!$A:$Z,26,0)</f>
        <v>150.80000000000001</v>
      </c>
      <c r="AA38" s="14">
        <f>VLOOKUP(A:A,[1]TDSheet!$A:$AA,27,0)</f>
        <v>92</v>
      </c>
      <c r="AB38" s="14">
        <f>VLOOKUP(A:A,[3]TDSheet!$A:$D,4,0)</f>
        <v>144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4"/>
        <v>80</v>
      </c>
      <c r="AF38" s="14">
        <f t="shared" si="15"/>
        <v>16</v>
      </c>
      <c r="AG38" s="14">
        <f t="shared" si="16"/>
        <v>0</v>
      </c>
      <c r="AH38" s="14"/>
      <c r="AI38" s="14"/>
      <c r="AJ38" s="14"/>
    </row>
    <row r="39" spans="1:36" s="1" customFormat="1" ht="11.1" customHeight="1" outlineLevel="1" x14ac:dyDescent="0.2">
      <c r="A39" s="7" t="s">
        <v>42</v>
      </c>
      <c r="B39" s="7" t="s">
        <v>9</v>
      </c>
      <c r="C39" s="8">
        <v>93</v>
      </c>
      <c r="D39" s="8">
        <v>646</v>
      </c>
      <c r="E39" s="8">
        <v>249</v>
      </c>
      <c r="F39" s="8">
        <v>482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305</v>
      </c>
      <c r="J39" s="14">
        <f t="shared" si="10"/>
        <v>-56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VLOOKUP(A:A,[1]TDSheet!$A:$T,20,0)</f>
        <v>0</v>
      </c>
      <c r="O39" s="14"/>
      <c r="P39" s="14"/>
      <c r="Q39" s="16"/>
      <c r="R39" s="16"/>
      <c r="S39" s="14">
        <f t="shared" si="11"/>
        <v>49.8</v>
      </c>
      <c r="T39" s="16"/>
      <c r="U39" s="19">
        <f t="shared" si="12"/>
        <v>9.6787148594377523</v>
      </c>
      <c r="V39" s="14">
        <f t="shared" si="13"/>
        <v>9.6787148594377523</v>
      </c>
      <c r="W39" s="14"/>
      <c r="X39" s="14"/>
      <c r="Y39" s="14">
        <f>VLOOKUP(A:A,[1]TDSheet!$A:$Y,25,0)</f>
        <v>81.2</v>
      </c>
      <c r="Z39" s="14">
        <f>VLOOKUP(A:A,[1]TDSheet!$A:$Z,26,0)</f>
        <v>129.19999999999999</v>
      </c>
      <c r="AA39" s="14">
        <f>VLOOKUP(A:A,[1]TDSheet!$A:$AA,27,0)</f>
        <v>73.400000000000006</v>
      </c>
      <c r="AB39" s="14">
        <f>VLOOKUP(A:A,[3]TDSheet!$A:$D,4,0)</f>
        <v>38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4"/>
        <v>0</v>
      </c>
      <c r="AF39" s="14">
        <f t="shared" si="15"/>
        <v>0</v>
      </c>
      <c r="AG39" s="14">
        <f t="shared" si="16"/>
        <v>0</v>
      </c>
      <c r="AH39" s="14"/>
      <c r="AI39" s="14"/>
      <c r="AJ39" s="14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1.484</v>
      </c>
      <c r="D40" s="8">
        <v>799.38099999999997</v>
      </c>
      <c r="E40" s="8">
        <v>496.24599999999998</v>
      </c>
      <c r="F40" s="8">
        <v>268.29399999999998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492.9</v>
      </c>
      <c r="J40" s="14">
        <f t="shared" si="10"/>
        <v>3.3460000000000036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0</v>
      </c>
      <c r="N40" s="21">
        <v>70</v>
      </c>
      <c r="O40" s="14"/>
      <c r="P40" s="14"/>
      <c r="Q40" s="16">
        <v>300</v>
      </c>
      <c r="R40" s="16">
        <v>160</v>
      </c>
      <c r="S40" s="14">
        <f t="shared" si="11"/>
        <v>99.249200000000002</v>
      </c>
      <c r="T40" s="16">
        <v>100</v>
      </c>
      <c r="U40" s="19">
        <f t="shared" si="12"/>
        <v>9.0508941130004068</v>
      </c>
      <c r="V40" s="14">
        <f t="shared" si="13"/>
        <v>2.7032358951004136</v>
      </c>
      <c r="W40" s="14"/>
      <c r="X40" s="14"/>
      <c r="Y40" s="14">
        <f>VLOOKUP(A:A,[1]TDSheet!$A:$Y,25,0)</f>
        <v>87.8018</v>
      </c>
      <c r="Z40" s="14">
        <f>VLOOKUP(A:A,[1]TDSheet!$A:$Z,26,0)</f>
        <v>111.69980000000001</v>
      </c>
      <c r="AA40" s="14">
        <f>VLOOKUP(A:A,[1]TDSheet!$A:$AA,27,0)</f>
        <v>74.038800000000009</v>
      </c>
      <c r="AB40" s="14">
        <f>VLOOKUP(A:A,[3]TDSheet!$A:$D,4,0)</f>
        <v>79.316000000000003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4"/>
        <v>300</v>
      </c>
      <c r="AF40" s="14">
        <f t="shared" si="15"/>
        <v>160</v>
      </c>
      <c r="AG40" s="14">
        <f t="shared" si="16"/>
        <v>100</v>
      </c>
      <c r="AH40" s="14"/>
      <c r="AI40" s="14"/>
      <c r="AJ40" s="14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188</v>
      </c>
      <c r="D41" s="8">
        <v>1111</v>
      </c>
      <c r="E41" s="8">
        <v>538</v>
      </c>
      <c r="F41" s="8">
        <v>737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564</v>
      </c>
      <c r="J41" s="14">
        <f t="shared" si="10"/>
        <v>-26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VLOOKUP(A:A,[1]TDSheet!$A:$N,14,0)</f>
        <v>200</v>
      </c>
      <c r="N41" s="14">
        <f>VLOOKUP(A:A,[1]TDSheet!$A:$T,20,0)</f>
        <v>0</v>
      </c>
      <c r="O41" s="14"/>
      <c r="P41" s="14"/>
      <c r="Q41" s="16"/>
      <c r="R41" s="16"/>
      <c r="S41" s="14">
        <f t="shared" si="11"/>
        <v>107.6</v>
      </c>
      <c r="T41" s="16"/>
      <c r="U41" s="19">
        <f t="shared" si="12"/>
        <v>8.7081784386617098</v>
      </c>
      <c r="V41" s="14">
        <f t="shared" si="13"/>
        <v>6.8494423791821566</v>
      </c>
      <c r="W41" s="14"/>
      <c r="X41" s="14"/>
      <c r="Y41" s="14">
        <f>VLOOKUP(A:A,[1]TDSheet!$A:$Y,25,0)</f>
        <v>98</v>
      </c>
      <c r="Z41" s="14">
        <f>VLOOKUP(A:A,[1]TDSheet!$A:$Z,26,0)</f>
        <v>154</v>
      </c>
      <c r="AA41" s="14">
        <f>VLOOKUP(A:A,[1]TDSheet!$A:$AA,27,0)</f>
        <v>121.2</v>
      </c>
      <c r="AB41" s="14">
        <f>VLOOKUP(A:A,[3]TDSheet!$A:$D,4,0)</f>
        <v>49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  <c r="AJ41" s="14"/>
    </row>
    <row r="42" spans="1:36" s="1" customFormat="1" ht="11.1" customHeight="1" outlineLevel="1" x14ac:dyDescent="0.2">
      <c r="A42" s="7" t="s">
        <v>45</v>
      </c>
      <c r="B42" s="7" t="s">
        <v>9</v>
      </c>
      <c r="C42" s="8">
        <v>496</v>
      </c>
      <c r="D42" s="8">
        <v>692</v>
      </c>
      <c r="E42" s="8">
        <v>561</v>
      </c>
      <c r="F42" s="8">
        <v>613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578</v>
      </c>
      <c r="J42" s="14">
        <f t="shared" si="10"/>
        <v>-17</v>
      </c>
      <c r="K42" s="14">
        <f>VLOOKUP(A:A,[1]TDSheet!$A:$L,12,0)</f>
        <v>0</v>
      </c>
      <c r="L42" s="14">
        <f>VLOOKUP(A:A,[1]TDSheet!$A:$M,13,0)</f>
        <v>0</v>
      </c>
      <c r="M42" s="14">
        <f>VLOOKUP(A:A,[1]TDSheet!$A:$N,14,0)</f>
        <v>200</v>
      </c>
      <c r="N42" s="14">
        <f>VLOOKUP(A:A,[1]TDSheet!$A:$T,20,0)</f>
        <v>0</v>
      </c>
      <c r="O42" s="14"/>
      <c r="P42" s="14"/>
      <c r="Q42" s="16">
        <v>40</v>
      </c>
      <c r="R42" s="16">
        <v>40</v>
      </c>
      <c r="S42" s="14">
        <f t="shared" si="11"/>
        <v>112.2</v>
      </c>
      <c r="T42" s="16"/>
      <c r="U42" s="19">
        <f t="shared" si="12"/>
        <v>7.9590017825311943</v>
      </c>
      <c r="V42" s="14">
        <f t="shared" si="13"/>
        <v>5.4634581105169335</v>
      </c>
      <c r="W42" s="14"/>
      <c r="X42" s="14"/>
      <c r="Y42" s="14">
        <f>VLOOKUP(A:A,[1]TDSheet!$A:$Y,25,0)</f>
        <v>124.8</v>
      </c>
      <c r="Z42" s="14">
        <f>VLOOKUP(A:A,[1]TDSheet!$A:$Z,26,0)</f>
        <v>230</v>
      </c>
      <c r="AA42" s="14">
        <f>VLOOKUP(A:A,[1]TDSheet!$A:$AA,27,0)</f>
        <v>108.4</v>
      </c>
      <c r="AB42" s="14">
        <f>VLOOKUP(A:A,[3]TDSheet!$A:$D,4,0)</f>
        <v>72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4"/>
        <v>16</v>
      </c>
      <c r="AF42" s="14">
        <f t="shared" si="15"/>
        <v>16</v>
      </c>
      <c r="AG42" s="14">
        <f t="shared" si="16"/>
        <v>0</v>
      </c>
      <c r="AH42" s="14"/>
      <c r="AI42" s="14"/>
      <c r="AJ42" s="14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4499</v>
      </c>
      <c r="D43" s="8">
        <v>8000</v>
      </c>
      <c r="E43" s="8">
        <v>5927</v>
      </c>
      <c r="F43" s="8">
        <v>6408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6082</v>
      </c>
      <c r="J43" s="14">
        <f t="shared" si="10"/>
        <v>-155</v>
      </c>
      <c r="K43" s="14">
        <f>VLOOKUP(A:A,[1]TDSheet!$A:$L,12,0)</f>
        <v>1000</v>
      </c>
      <c r="L43" s="14">
        <f>VLOOKUP(A:A,[1]TDSheet!$A:$M,13,0)</f>
        <v>0</v>
      </c>
      <c r="M43" s="14">
        <f>VLOOKUP(A:A,[1]TDSheet!$A:$N,14,0)</f>
        <v>2200</v>
      </c>
      <c r="N43" s="14">
        <f>VLOOKUP(A:A,[1]TDSheet!$A:$T,20,0)</f>
        <v>0</v>
      </c>
      <c r="O43" s="14"/>
      <c r="P43" s="14"/>
      <c r="Q43" s="16"/>
      <c r="R43" s="16"/>
      <c r="S43" s="14">
        <f t="shared" si="11"/>
        <v>1185.4000000000001</v>
      </c>
      <c r="T43" s="16">
        <v>1000</v>
      </c>
      <c r="U43" s="19">
        <f t="shared" si="12"/>
        <v>8.9488780158596253</v>
      </c>
      <c r="V43" s="14">
        <f t="shared" si="13"/>
        <v>5.4057702041504969</v>
      </c>
      <c r="W43" s="14"/>
      <c r="X43" s="14"/>
      <c r="Y43" s="14">
        <f>VLOOKUP(A:A,[1]TDSheet!$A:$Y,25,0)</f>
        <v>1454.2</v>
      </c>
      <c r="Z43" s="14">
        <f>VLOOKUP(A:A,[1]TDSheet!$A:$Z,26,0)</f>
        <v>2421.4</v>
      </c>
      <c r="AA43" s="14">
        <f>VLOOKUP(A:A,[1]TDSheet!$A:$AA,27,0)</f>
        <v>1030.8</v>
      </c>
      <c r="AB43" s="14">
        <f>VLOOKUP(A:A,[3]TDSheet!$A:$D,4,0)</f>
        <v>1155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4"/>
        <v>0</v>
      </c>
      <c r="AF43" s="14">
        <f t="shared" si="15"/>
        <v>0</v>
      </c>
      <c r="AG43" s="14">
        <f t="shared" si="16"/>
        <v>400</v>
      </c>
      <c r="AH43" s="14"/>
      <c r="AI43" s="14"/>
      <c r="AJ43" s="14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335</v>
      </c>
      <c r="D44" s="8">
        <v>981</v>
      </c>
      <c r="E44" s="22">
        <v>723</v>
      </c>
      <c r="F44" s="22">
        <v>696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728</v>
      </c>
      <c r="J44" s="14">
        <f t="shared" si="10"/>
        <v>-5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VLOOKUP(A:A,[1]TDSheet!$A:$T,20,0)</f>
        <v>120</v>
      </c>
      <c r="O44" s="14"/>
      <c r="P44" s="14"/>
      <c r="Q44" s="16">
        <v>280</v>
      </c>
      <c r="R44" s="16">
        <v>80</v>
      </c>
      <c r="S44" s="14">
        <f t="shared" si="11"/>
        <v>144.6</v>
      </c>
      <c r="T44" s="16"/>
      <c r="U44" s="19">
        <f t="shared" si="12"/>
        <v>8.1327800829875514</v>
      </c>
      <c r="V44" s="14">
        <f t="shared" si="13"/>
        <v>4.813278008298755</v>
      </c>
      <c r="W44" s="14"/>
      <c r="X44" s="14"/>
      <c r="Y44" s="14">
        <f>VLOOKUP(A:A,[1]TDSheet!$A:$Y,25,0)</f>
        <v>266.8</v>
      </c>
      <c r="Z44" s="14">
        <f>VLOOKUP(A:A,[1]TDSheet!$A:$Z,26,0)</f>
        <v>354.2</v>
      </c>
      <c r="AA44" s="14">
        <f>VLOOKUP(A:A,[1]TDSheet!$A:$AA,27,0)</f>
        <v>162.4</v>
      </c>
      <c r="AB44" s="14">
        <f>VLOOKUP(A:A,[3]TDSheet!$A:$D,4,0)</f>
        <v>123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4"/>
        <v>140</v>
      </c>
      <c r="AF44" s="14">
        <f t="shared" si="15"/>
        <v>40</v>
      </c>
      <c r="AG44" s="14">
        <f t="shared" si="16"/>
        <v>0</v>
      </c>
      <c r="AH44" s="14"/>
      <c r="AI44" s="14"/>
      <c r="AJ44" s="14"/>
    </row>
    <row r="45" spans="1:36" s="1" customFormat="1" ht="11.1" customHeight="1" outlineLevel="1" x14ac:dyDescent="0.2">
      <c r="A45" s="7" t="s">
        <v>48</v>
      </c>
      <c r="B45" s="7" t="s">
        <v>9</v>
      </c>
      <c r="C45" s="8">
        <v>58</v>
      </c>
      <c r="D45" s="8">
        <v>40</v>
      </c>
      <c r="E45" s="8">
        <v>71</v>
      </c>
      <c r="F45" s="8">
        <v>27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69</v>
      </c>
      <c r="J45" s="14">
        <f t="shared" si="10"/>
        <v>2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VLOOKUP(A:A,[1]TDSheet!$A:$T,20,0)</f>
        <v>40</v>
      </c>
      <c r="O45" s="14"/>
      <c r="P45" s="14"/>
      <c r="Q45" s="16">
        <v>40</v>
      </c>
      <c r="R45" s="16"/>
      <c r="S45" s="14">
        <f t="shared" si="11"/>
        <v>14.2</v>
      </c>
      <c r="T45" s="16"/>
      <c r="U45" s="19">
        <f t="shared" si="12"/>
        <v>7.535211267605634</v>
      </c>
      <c r="V45" s="14">
        <f t="shared" si="13"/>
        <v>1.9014084507042255</v>
      </c>
      <c r="W45" s="14"/>
      <c r="X45" s="14"/>
      <c r="Y45" s="14">
        <f>VLOOKUP(A:A,[1]TDSheet!$A:$Y,25,0)</f>
        <v>11.2</v>
      </c>
      <c r="Z45" s="14">
        <f>VLOOKUP(A:A,[1]TDSheet!$A:$Z,26,0)</f>
        <v>20.399999999999999</v>
      </c>
      <c r="AA45" s="14">
        <f>VLOOKUP(A:A,[1]TDSheet!$A:$AA,27,0)</f>
        <v>10.199999999999999</v>
      </c>
      <c r="AB45" s="14">
        <f>VLOOKUP(A:A,[3]TDSheet!$A:$D,4,0)</f>
        <v>7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>
        <f t="shared" si="14"/>
        <v>20</v>
      </c>
      <c r="AF45" s="14">
        <f t="shared" si="15"/>
        <v>0</v>
      </c>
      <c r="AG45" s="14">
        <f t="shared" si="16"/>
        <v>0</v>
      </c>
      <c r="AH45" s="14"/>
      <c r="AI45" s="14"/>
      <c r="AJ45" s="14"/>
    </row>
    <row r="46" spans="1:36" s="1" customFormat="1" ht="11.1" customHeight="1" outlineLevel="1" x14ac:dyDescent="0.2">
      <c r="A46" s="7" t="s">
        <v>49</v>
      </c>
      <c r="B46" s="7" t="s">
        <v>9</v>
      </c>
      <c r="C46" s="8">
        <v>427</v>
      </c>
      <c r="D46" s="8">
        <v>4665</v>
      </c>
      <c r="E46" s="8">
        <v>2471</v>
      </c>
      <c r="F46" s="8">
        <v>2546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2542</v>
      </c>
      <c r="J46" s="14">
        <f t="shared" si="10"/>
        <v>-71</v>
      </c>
      <c r="K46" s="14">
        <f>VLOOKUP(A:A,[1]TDSheet!$A:$L,12,0)</f>
        <v>600</v>
      </c>
      <c r="L46" s="14">
        <f>VLOOKUP(A:A,[1]TDSheet!$A:$M,13,0)</f>
        <v>0</v>
      </c>
      <c r="M46" s="14">
        <f>VLOOKUP(A:A,[1]TDSheet!$A:$N,14,0)</f>
        <v>1000</v>
      </c>
      <c r="N46" s="14">
        <f>VLOOKUP(A:A,[1]TDSheet!$A:$T,20,0)</f>
        <v>0</v>
      </c>
      <c r="O46" s="14"/>
      <c r="P46" s="14"/>
      <c r="Q46" s="16"/>
      <c r="R46" s="16"/>
      <c r="S46" s="14">
        <f t="shared" si="11"/>
        <v>494.2</v>
      </c>
      <c r="T46" s="16">
        <v>600</v>
      </c>
      <c r="U46" s="19">
        <f t="shared" si="12"/>
        <v>9.6033994334277626</v>
      </c>
      <c r="V46" s="14">
        <f t="shared" si="13"/>
        <v>5.1517604208822343</v>
      </c>
      <c r="W46" s="14"/>
      <c r="X46" s="14"/>
      <c r="Y46" s="14">
        <f>VLOOKUP(A:A,[1]TDSheet!$A:$Y,25,0)</f>
        <v>358.8</v>
      </c>
      <c r="Z46" s="14">
        <f>VLOOKUP(A:A,[1]TDSheet!$A:$Z,26,0)</f>
        <v>646</v>
      </c>
      <c r="AA46" s="14">
        <f>VLOOKUP(A:A,[1]TDSheet!$A:$AA,27,0)</f>
        <v>467.6</v>
      </c>
      <c r="AB46" s="14">
        <f>VLOOKUP(A:A,[3]TDSheet!$A:$D,4,0)</f>
        <v>460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4"/>
        <v>0</v>
      </c>
      <c r="AF46" s="14">
        <f t="shared" si="15"/>
        <v>0</v>
      </c>
      <c r="AG46" s="14">
        <f t="shared" si="16"/>
        <v>240</v>
      </c>
      <c r="AH46" s="14"/>
      <c r="AI46" s="14"/>
      <c r="AJ46" s="14"/>
    </row>
    <row r="47" spans="1:36" s="1" customFormat="1" ht="11.1" customHeight="1" outlineLevel="1" x14ac:dyDescent="0.2">
      <c r="A47" s="7" t="s">
        <v>50</v>
      </c>
      <c r="B47" s="7" t="s">
        <v>9</v>
      </c>
      <c r="C47" s="8">
        <v>5062</v>
      </c>
      <c r="D47" s="8">
        <v>5546</v>
      </c>
      <c r="E47" s="8">
        <v>4679</v>
      </c>
      <c r="F47" s="8">
        <v>5789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4799</v>
      </c>
      <c r="J47" s="14">
        <f t="shared" si="10"/>
        <v>-120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VLOOKUP(A:A,[1]TDSheet!$A:$N,14,0)</f>
        <v>600</v>
      </c>
      <c r="N47" s="14">
        <f>VLOOKUP(A:A,[1]TDSheet!$A:$T,20,0)</f>
        <v>0</v>
      </c>
      <c r="O47" s="14"/>
      <c r="P47" s="14"/>
      <c r="Q47" s="16">
        <v>800</v>
      </c>
      <c r="R47" s="16"/>
      <c r="S47" s="14">
        <f t="shared" si="11"/>
        <v>935.8</v>
      </c>
      <c r="T47" s="16">
        <v>1000</v>
      </c>
      <c r="U47" s="19">
        <f t="shared" si="12"/>
        <v>8.7508014533019889</v>
      </c>
      <c r="V47" s="14">
        <f t="shared" si="13"/>
        <v>6.1861508869416548</v>
      </c>
      <c r="W47" s="14"/>
      <c r="X47" s="14"/>
      <c r="Y47" s="14">
        <f>VLOOKUP(A:A,[1]TDSheet!$A:$Y,25,0)</f>
        <v>1220.8</v>
      </c>
      <c r="Z47" s="14">
        <f>VLOOKUP(A:A,[1]TDSheet!$A:$Z,26,0)</f>
        <v>1941.2</v>
      </c>
      <c r="AA47" s="14">
        <f>VLOOKUP(A:A,[1]TDSheet!$A:$AA,27,0)</f>
        <v>718.8</v>
      </c>
      <c r="AB47" s="14">
        <f>VLOOKUP(A:A,[3]TDSheet!$A:$D,4,0)</f>
        <v>886</v>
      </c>
      <c r="AC47" s="14" t="str">
        <f>VLOOKUP(A:A,[1]TDSheet!$A:$AC,29,0)</f>
        <v>кор</v>
      </c>
      <c r="AD47" s="14" t="str">
        <f>VLOOKUP(A:A,[1]TDSheet!$A:$AD,30,0)</f>
        <v>кор</v>
      </c>
      <c r="AE47" s="14">
        <f t="shared" si="14"/>
        <v>320</v>
      </c>
      <c r="AF47" s="14">
        <f t="shared" si="15"/>
        <v>0</v>
      </c>
      <c r="AG47" s="14">
        <f t="shared" si="16"/>
        <v>400</v>
      </c>
      <c r="AH47" s="14"/>
      <c r="AI47" s="14"/>
      <c r="AJ47" s="14"/>
    </row>
    <row r="48" spans="1:36" s="1" customFormat="1" ht="11.1" customHeight="1" outlineLevel="1" x14ac:dyDescent="0.2">
      <c r="A48" s="7" t="s">
        <v>51</v>
      </c>
      <c r="B48" s="7" t="s">
        <v>9</v>
      </c>
      <c r="C48" s="8">
        <v>85</v>
      </c>
      <c r="D48" s="8">
        <v>40</v>
      </c>
      <c r="E48" s="8">
        <v>50</v>
      </c>
      <c r="F48" s="8">
        <v>66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57</v>
      </c>
      <c r="J48" s="14">
        <f t="shared" si="10"/>
        <v>-7</v>
      </c>
      <c r="K48" s="14">
        <f>VLOOKUP(A:A,[1]TDSheet!$A:$L,12,0)</f>
        <v>0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VLOOKUP(A:A,[1]TDSheet!$A:$T,20,0)</f>
        <v>30</v>
      </c>
      <c r="O48" s="14"/>
      <c r="P48" s="14"/>
      <c r="Q48" s="16"/>
      <c r="R48" s="16"/>
      <c r="S48" s="14">
        <f t="shared" si="11"/>
        <v>10</v>
      </c>
      <c r="T48" s="16"/>
      <c r="U48" s="19">
        <f t="shared" si="12"/>
        <v>9.6</v>
      </c>
      <c r="V48" s="14">
        <f t="shared" si="13"/>
        <v>6.6</v>
      </c>
      <c r="W48" s="14"/>
      <c r="X48" s="14"/>
      <c r="Y48" s="14">
        <f>VLOOKUP(A:A,[1]TDSheet!$A:$Y,25,0)</f>
        <v>13.2</v>
      </c>
      <c r="Z48" s="14">
        <f>VLOOKUP(A:A,[1]TDSheet!$A:$Z,26,0)</f>
        <v>23</v>
      </c>
      <c r="AA48" s="14">
        <f>VLOOKUP(A:A,[1]TDSheet!$A:$AA,27,0)</f>
        <v>12.4</v>
      </c>
      <c r="AB48" s="14">
        <f>VLOOKUP(A:A,[3]TDSheet!$A:$D,4,0)</f>
        <v>10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  <c r="AI48" s="14"/>
      <c r="AJ48" s="14"/>
    </row>
    <row r="49" spans="1:36" s="1" customFormat="1" ht="11.1" customHeight="1" outlineLevel="1" x14ac:dyDescent="0.2">
      <c r="A49" s="7" t="s">
        <v>52</v>
      </c>
      <c r="B49" s="7" t="s">
        <v>9</v>
      </c>
      <c r="C49" s="8">
        <v>1645</v>
      </c>
      <c r="D49" s="8">
        <v>1123</v>
      </c>
      <c r="E49" s="8">
        <v>1550</v>
      </c>
      <c r="F49" s="8">
        <v>1172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1586</v>
      </c>
      <c r="J49" s="14">
        <f t="shared" si="10"/>
        <v>-36</v>
      </c>
      <c r="K49" s="14">
        <f>VLOOKUP(A:A,[1]TDSheet!$A:$L,12,0)</f>
        <v>0</v>
      </c>
      <c r="L49" s="14">
        <f>VLOOKUP(A:A,[1]TDSheet!$A:$M,13,0)</f>
        <v>0</v>
      </c>
      <c r="M49" s="14">
        <f>VLOOKUP(A:A,[1]TDSheet!$A:$N,14,0)</f>
        <v>400</v>
      </c>
      <c r="N49" s="14">
        <f>VLOOKUP(A:A,[1]TDSheet!$A:$T,20,0)</f>
        <v>280</v>
      </c>
      <c r="O49" s="14"/>
      <c r="P49" s="14"/>
      <c r="Q49" s="16">
        <v>480</v>
      </c>
      <c r="R49" s="16">
        <v>120</v>
      </c>
      <c r="S49" s="14">
        <f t="shared" si="11"/>
        <v>310</v>
      </c>
      <c r="T49" s="16"/>
      <c r="U49" s="19">
        <f t="shared" si="12"/>
        <v>7.9096774193548391</v>
      </c>
      <c r="V49" s="14">
        <f t="shared" si="13"/>
        <v>3.7806451612903227</v>
      </c>
      <c r="W49" s="14"/>
      <c r="X49" s="14"/>
      <c r="Y49" s="14">
        <f>VLOOKUP(A:A,[1]TDSheet!$A:$Y,25,0)</f>
        <v>308</v>
      </c>
      <c r="Z49" s="14">
        <f>VLOOKUP(A:A,[1]TDSheet!$A:$Z,26,0)</f>
        <v>591.6</v>
      </c>
      <c r="AA49" s="14">
        <f>VLOOKUP(A:A,[1]TDSheet!$A:$AA,27,0)</f>
        <v>238.8</v>
      </c>
      <c r="AB49" s="14">
        <f>VLOOKUP(A:A,[3]TDSheet!$A:$D,4,0)</f>
        <v>372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4"/>
        <v>144</v>
      </c>
      <c r="AF49" s="14">
        <f t="shared" si="15"/>
        <v>36</v>
      </c>
      <c r="AG49" s="14">
        <f t="shared" si="16"/>
        <v>0</v>
      </c>
      <c r="AH49" s="14"/>
      <c r="AI49" s="14"/>
      <c r="AJ49" s="14"/>
    </row>
    <row r="50" spans="1:36" s="1" customFormat="1" ht="11.1" customHeight="1" outlineLevel="1" x14ac:dyDescent="0.2">
      <c r="A50" s="7" t="s">
        <v>53</v>
      </c>
      <c r="B50" s="7" t="s">
        <v>9</v>
      </c>
      <c r="C50" s="8">
        <v>53</v>
      </c>
      <c r="D50" s="8">
        <v>1119</v>
      </c>
      <c r="E50" s="8">
        <v>323</v>
      </c>
      <c r="F50" s="8">
        <v>639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434</v>
      </c>
      <c r="J50" s="14">
        <f t="shared" si="10"/>
        <v>-111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VLOOKUP(A:A,[1]TDSheet!$A:$N,14,0)</f>
        <v>120</v>
      </c>
      <c r="N50" s="14">
        <f>VLOOKUP(A:A,[1]TDSheet!$A:$T,20,0)</f>
        <v>0</v>
      </c>
      <c r="O50" s="14"/>
      <c r="P50" s="14"/>
      <c r="Q50" s="16"/>
      <c r="R50" s="16"/>
      <c r="S50" s="14">
        <f t="shared" si="11"/>
        <v>64.599999999999994</v>
      </c>
      <c r="T50" s="16"/>
      <c r="U50" s="19">
        <f t="shared" si="12"/>
        <v>11.749226006191952</v>
      </c>
      <c r="V50" s="14">
        <f t="shared" si="13"/>
        <v>9.8916408668730664</v>
      </c>
      <c r="W50" s="14"/>
      <c r="X50" s="14"/>
      <c r="Y50" s="14">
        <f>VLOOKUP(A:A,[1]TDSheet!$A:$Y,25,0)</f>
        <v>91.2</v>
      </c>
      <c r="Z50" s="14">
        <f>VLOOKUP(A:A,[1]TDSheet!$A:$Z,26,0)</f>
        <v>130.80000000000001</v>
      </c>
      <c r="AA50" s="14">
        <f>VLOOKUP(A:A,[1]TDSheet!$A:$AA,27,0)</f>
        <v>98.6</v>
      </c>
      <c r="AB50" s="14">
        <f>VLOOKUP(A:A,[3]TDSheet!$A:$D,4,0)</f>
        <v>27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0</v>
      </c>
      <c r="AG50" s="14">
        <f t="shared" si="16"/>
        <v>0</v>
      </c>
      <c r="AH50" s="14"/>
      <c r="AI50" s="14"/>
      <c r="AJ50" s="14"/>
    </row>
    <row r="51" spans="1:36" s="1" customFormat="1" ht="11.1" customHeight="1" outlineLevel="1" x14ac:dyDescent="0.2">
      <c r="A51" s="7" t="s">
        <v>54</v>
      </c>
      <c r="B51" s="7" t="s">
        <v>9</v>
      </c>
      <c r="C51" s="8">
        <v>952</v>
      </c>
      <c r="D51" s="8">
        <v>2566</v>
      </c>
      <c r="E51" s="8">
        <v>2076</v>
      </c>
      <c r="F51" s="8">
        <v>1378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2130</v>
      </c>
      <c r="J51" s="14">
        <f t="shared" si="10"/>
        <v>-54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VLOOKUP(A:A,[1]TDSheet!$A:$N,14,0)</f>
        <v>700</v>
      </c>
      <c r="N51" s="14">
        <f>VLOOKUP(A:A,[1]TDSheet!$A:$T,20,0)</f>
        <v>700</v>
      </c>
      <c r="O51" s="14"/>
      <c r="P51" s="14"/>
      <c r="Q51" s="16">
        <v>420</v>
      </c>
      <c r="R51" s="16">
        <v>140</v>
      </c>
      <c r="S51" s="14">
        <f t="shared" si="11"/>
        <v>415.2</v>
      </c>
      <c r="T51" s="16"/>
      <c r="U51" s="19">
        <f t="shared" si="12"/>
        <v>8.0394990366088628</v>
      </c>
      <c r="V51" s="14">
        <f t="shared" si="13"/>
        <v>3.3188824662813103</v>
      </c>
      <c r="W51" s="14"/>
      <c r="X51" s="14"/>
      <c r="Y51" s="14">
        <f>VLOOKUP(A:A,[1]TDSheet!$A:$Y,25,0)</f>
        <v>377.6</v>
      </c>
      <c r="Z51" s="14">
        <f>VLOOKUP(A:A,[1]TDSheet!$A:$Z,26,0)</f>
        <v>662.6</v>
      </c>
      <c r="AA51" s="14">
        <f>VLOOKUP(A:A,[1]TDSheet!$A:$AA,27,0)</f>
        <v>344.2</v>
      </c>
      <c r="AB51" s="14">
        <f>VLOOKUP(A:A,[3]TDSheet!$A:$D,4,0)</f>
        <v>337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4"/>
        <v>42</v>
      </c>
      <c r="AF51" s="14">
        <f t="shared" si="15"/>
        <v>14</v>
      </c>
      <c r="AG51" s="14">
        <f t="shared" si="16"/>
        <v>0</v>
      </c>
      <c r="AH51" s="14"/>
      <c r="AI51" s="14"/>
      <c r="AJ51" s="14"/>
    </row>
    <row r="52" spans="1:36" s="1" customFormat="1" ht="11.1" customHeight="1" outlineLevel="1" x14ac:dyDescent="0.2">
      <c r="A52" s="7" t="s">
        <v>55</v>
      </c>
      <c r="B52" s="7" t="s">
        <v>9</v>
      </c>
      <c r="C52" s="8">
        <v>815</v>
      </c>
      <c r="D52" s="8">
        <v>2873</v>
      </c>
      <c r="E52" s="8">
        <v>1918</v>
      </c>
      <c r="F52" s="8">
        <v>1715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1973</v>
      </c>
      <c r="J52" s="14">
        <f t="shared" si="10"/>
        <v>-55</v>
      </c>
      <c r="K52" s="14">
        <f>VLOOKUP(A:A,[1]TDSheet!$A:$L,12,0)</f>
        <v>0</v>
      </c>
      <c r="L52" s="14">
        <f>VLOOKUP(A:A,[1]TDSheet!$A:$M,13,0)</f>
        <v>0</v>
      </c>
      <c r="M52" s="14">
        <f>VLOOKUP(A:A,[1]TDSheet!$A:$N,14,0)</f>
        <v>420</v>
      </c>
      <c r="N52" s="14">
        <f>VLOOKUP(A:A,[1]TDSheet!$A:$T,20,0)</f>
        <v>420</v>
      </c>
      <c r="O52" s="14"/>
      <c r="P52" s="14"/>
      <c r="Q52" s="16">
        <v>420</v>
      </c>
      <c r="R52" s="16"/>
      <c r="S52" s="14">
        <f t="shared" si="11"/>
        <v>383.6</v>
      </c>
      <c r="T52" s="16"/>
      <c r="U52" s="19">
        <f t="shared" si="12"/>
        <v>7.7554744525547443</v>
      </c>
      <c r="V52" s="14">
        <f t="shared" si="13"/>
        <v>4.4708029197080288</v>
      </c>
      <c r="W52" s="14"/>
      <c r="X52" s="14"/>
      <c r="Y52" s="14">
        <f>VLOOKUP(A:A,[1]TDSheet!$A:$Y,25,0)</f>
        <v>363.8</v>
      </c>
      <c r="Z52" s="14">
        <f>VLOOKUP(A:A,[1]TDSheet!$A:$Z,26,0)</f>
        <v>648</v>
      </c>
      <c r="AA52" s="14">
        <f>VLOOKUP(A:A,[1]TDSheet!$A:$AA,27,0)</f>
        <v>365.4</v>
      </c>
      <c r="AB52" s="14">
        <f>VLOOKUP(A:A,[3]TDSheet!$A:$D,4,0)</f>
        <v>394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42</v>
      </c>
      <c r="AF52" s="14">
        <f t="shared" si="15"/>
        <v>0</v>
      </c>
      <c r="AG52" s="14">
        <f t="shared" si="16"/>
        <v>0</v>
      </c>
      <c r="AH52" s="14"/>
      <c r="AI52" s="14"/>
      <c r="AJ52" s="14"/>
    </row>
    <row r="53" spans="1:36" s="1" customFormat="1" ht="11.1" customHeight="1" outlineLevel="1" x14ac:dyDescent="0.2">
      <c r="A53" s="7" t="s">
        <v>56</v>
      </c>
      <c r="B53" s="7" t="s">
        <v>9</v>
      </c>
      <c r="C53" s="8">
        <v>60</v>
      </c>
      <c r="D53" s="8">
        <v>507</v>
      </c>
      <c r="E53" s="8">
        <v>390</v>
      </c>
      <c r="F53" s="8">
        <v>71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456</v>
      </c>
      <c r="J53" s="14">
        <f t="shared" si="10"/>
        <v>-66</v>
      </c>
      <c r="K53" s="14">
        <f>VLOOKUP(A:A,[1]TDSheet!$A:$L,12,0)</f>
        <v>0</v>
      </c>
      <c r="L53" s="14">
        <f>VLOOKUP(A:A,[1]TDSheet!$A:$M,13,0)</f>
        <v>0</v>
      </c>
      <c r="M53" s="14">
        <f>VLOOKUP(A:A,[1]TDSheet!$A:$N,14,0)</f>
        <v>40</v>
      </c>
      <c r="N53" s="14">
        <f>VLOOKUP(A:A,[1]TDSheet!$A:$T,20,0)</f>
        <v>120</v>
      </c>
      <c r="O53" s="14"/>
      <c r="P53" s="14"/>
      <c r="Q53" s="16">
        <v>200</v>
      </c>
      <c r="R53" s="16">
        <v>120</v>
      </c>
      <c r="S53" s="14">
        <f t="shared" si="11"/>
        <v>78</v>
      </c>
      <c r="T53" s="16"/>
      <c r="U53" s="19">
        <f t="shared" si="12"/>
        <v>7.0641025641025639</v>
      </c>
      <c r="V53" s="14">
        <f t="shared" si="13"/>
        <v>0.91025641025641024</v>
      </c>
      <c r="W53" s="14"/>
      <c r="X53" s="14"/>
      <c r="Y53" s="14">
        <f>VLOOKUP(A:A,[1]TDSheet!$A:$Y,25,0)</f>
        <v>40.6</v>
      </c>
      <c r="Z53" s="14">
        <f>VLOOKUP(A:A,[1]TDSheet!$A:$Z,26,0)</f>
        <v>69.599999999999994</v>
      </c>
      <c r="AA53" s="14">
        <f>VLOOKUP(A:A,[1]TDSheet!$A:$AA,27,0)</f>
        <v>45.4</v>
      </c>
      <c r="AB53" s="14">
        <f>VLOOKUP(A:A,[3]TDSheet!$A:$D,4,0)</f>
        <v>90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20</v>
      </c>
      <c r="AF53" s="14">
        <f t="shared" si="15"/>
        <v>12</v>
      </c>
      <c r="AG53" s="14">
        <f t="shared" si="16"/>
        <v>0</v>
      </c>
      <c r="AH53" s="14"/>
      <c r="AI53" s="14"/>
      <c r="AJ53" s="14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37.271999999999998</v>
      </c>
      <c r="D54" s="8">
        <v>110.149</v>
      </c>
      <c r="E54" s="8">
        <v>37.225999999999999</v>
      </c>
      <c r="F54" s="8">
        <v>95.668999999999997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58.5</v>
      </c>
      <c r="J54" s="14">
        <f t="shared" si="10"/>
        <v>-21.274000000000001</v>
      </c>
      <c r="K54" s="14">
        <f>VLOOKUP(A:A,[1]TDSheet!$A:$L,12,0)</f>
        <v>0</v>
      </c>
      <c r="L54" s="14">
        <f>VLOOKUP(A:A,[1]TDSheet!$A:$M,13,0)</f>
        <v>0</v>
      </c>
      <c r="M54" s="14">
        <f>VLOOKUP(A:A,[1]TDSheet!$A:$N,14,0)</f>
        <v>20</v>
      </c>
      <c r="N54" s="14">
        <f>VLOOKUP(A:A,[1]TDSheet!$A:$T,20,0)</f>
        <v>0</v>
      </c>
      <c r="O54" s="14"/>
      <c r="P54" s="14"/>
      <c r="Q54" s="16"/>
      <c r="R54" s="16"/>
      <c r="S54" s="14">
        <f t="shared" si="11"/>
        <v>7.4451999999999998</v>
      </c>
      <c r="T54" s="16"/>
      <c r="U54" s="19">
        <f t="shared" si="12"/>
        <v>15.536050072529951</v>
      </c>
      <c r="V54" s="14">
        <f t="shared" si="13"/>
        <v>12.849755547198194</v>
      </c>
      <c r="W54" s="14"/>
      <c r="X54" s="14"/>
      <c r="Y54" s="14">
        <f>VLOOKUP(A:A,[1]TDSheet!$A:$Y,25,0)</f>
        <v>8.1720000000000006</v>
      </c>
      <c r="Z54" s="14">
        <f>VLOOKUP(A:A,[1]TDSheet!$A:$Z,26,0)</f>
        <v>26.1158</v>
      </c>
      <c r="AA54" s="14">
        <f>VLOOKUP(A:A,[1]TDSheet!$A:$AA,27,0)</f>
        <v>15.543000000000001</v>
      </c>
      <c r="AB54" s="14">
        <f>VLOOKUP(A:A,[3]TDSheet!$A:$D,4,0)</f>
        <v>5.9950000000000001</v>
      </c>
      <c r="AC54" s="21" t="str">
        <f>VLOOKUP(A:A,[1]TDSheet!$A:$AC,29,0)</f>
        <v>костик</v>
      </c>
      <c r="AD54" s="14" t="str">
        <f>VLOOKUP(A:A,[1]TDSheet!$A:$AD,30,0)</f>
        <v>костик</v>
      </c>
      <c r="AE54" s="14">
        <f t="shared" si="14"/>
        <v>0</v>
      </c>
      <c r="AF54" s="14">
        <f t="shared" si="15"/>
        <v>0</v>
      </c>
      <c r="AG54" s="14">
        <f t="shared" si="16"/>
        <v>0</v>
      </c>
      <c r="AH54" s="14"/>
      <c r="AI54" s="14"/>
      <c r="AJ54" s="14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106</v>
      </c>
      <c r="D55" s="8">
        <v>322</v>
      </c>
      <c r="E55" s="8">
        <v>165</v>
      </c>
      <c r="F55" s="8">
        <v>260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168</v>
      </c>
      <c r="J55" s="14">
        <f t="shared" si="10"/>
        <v>-3</v>
      </c>
      <c r="K55" s="14">
        <f>VLOOKUP(A:A,[1]TDSheet!$A:$L,12,0)</f>
        <v>0</v>
      </c>
      <c r="L55" s="14">
        <f>VLOOKUP(A:A,[1]TDSheet!$A:$M,13,0)</f>
        <v>0</v>
      </c>
      <c r="M55" s="14">
        <f>VLOOKUP(A:A,[1]TDSheet!$A:$N,14,0)</f>
        <v>0</v>
      </c>
      <c r="N55" s="14">
        <f>VLOOKUP(A:A,[1]TDSheet!$A:$T,20,0)</f>
        <v>0</v>
      </c>
      <c r="O55" s="14"/>
      <c r="P55" s="14"/>
      <c r="Q55" s="16"/>
      <c r="R55" s="16"/>
      <c r="S55" s="14">
        <f t="shared" si="11"/>
        <v>33</v>
      </c>
      <c r="T55" s="16"/>
      <c r="U55" s="19">
        <f t="shared" si="12"/>
        <v>7.8787878787878789</v>
      </c>
      <c r="V55" s="14">
        <f t="shared" si="13"/>
        <v>7.8787878787878789</v>
      </c>
      <c r="W55" s="14"/>
      <c r="X55" s="14"/>
      <c r="Y55" s="14">
        <f>VLOOKUP(A:A,[1]TDSheet!$A:$Y,25,0)</f>
        <v>51</v>
      </c>
      <c r="Z55" s="14">
        <f>VLOOKUP(A:A,[1]TDSheet!$A:$Z,26,0)</f>
        <v>82.2</v>
      </c>
      <c r="AA55" s="14">
        <f>VLOOKUP(A:A,[1]TDSheet!$A:$AA,27,0)</f>
        <v>42</v>
      </c>
      <c r="AB55" s="14">
        <f>VLOOKUP(A:A,[3]TDSheet!$A:$D,4,0)</f>
        <v>22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  <c r="AJ55" s="14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394</v>
      </c>
      <c r="D56" s="8">
        <v>744</v>
      </c>
      <c r="E56" s="8">
        <v>630</v>
      </c>
      <c r="F56" s="8">
        <v>483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656</v>
      </c>
      <c r="J56" s="14">
        <f t="shared" si="10"/>
        <v>-26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VLOOKUP(A:A,[1]TDSheet!$A:$N,14,0)</f>
        <v>180</v>
      </c>
      <c r="N56" s="14">
        <f>VLOOKUP(A:A,[1]TDSheet!$A:$T,20,0)</f>
        <v>150</v>
      </c>
      <c r="O56" s="14"/>
      <c r="P56" s="14"/>
      <c r="Q56" s="16">
        <v>150</v>
      </c>
      <c r="R56" s="16">
        <v>60</v>
      </c>
      <c r="S56" s="14">
        <f t="shared" si="11"/>
        <v>126</v>
      </c>
      <c r="T56" s="16"/>
      <c r="U56" s="19">
        <f t="shared" si="12"/>
        <v>8.1190476190476186</v>
      </c>
      <c r="V56" s="14">
        <f t="shared" si="13"/>
        <v>3.8333333333333335</v>
      </c>
      <c r="W56" s="14"/>
      <c r="X56" s="14"/>
      <c r="Y56" s="14">
        <f>VLOOKUP(A:A,[1]TDSheet!$A:$Y,25,0)</f>
        <v>137.19999999999999</v>
      </c>
      <c r="Z56" s="14">
        <f>VLOOKUP(A:A,[1]TDSheet!$A:$Z,26,0)</f>
        <v>177</v>
      </c>
      <c r="AA56" s="14">
        <f>VLOOKUP(A:A,[1]TDSheet!$A:$AA,27,0)</f>
        <v>113.8</v>
      </c>
      <c r="AB56" s="14">
        <f>VLOOKUP(A:A,[3]TDSheet!$A:$D,4,0)</f>
        <v>80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45</v>
      </c>
      <c r="AF56" s="14">
        <f t="shared" si="15"/>
        <v>18</v>
      </c>
      <c r="AG56" s="14">
        <f t="shared" si="16"/>
        <v>0</v>
      </c>
      <c r="AH56" s="14"/>
      <c r="AI56" s="14"/>
      <c r="AJ56" s="14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161.85</v>
      </c>
      <c r="D57" s="8">
        <v>1157.0840000000001</v>
      </c>
      <c r="E57" s="8">
        <v>537.50599999999997</v>
      </c>
      <c r="F57" s="8">
        <v>341.14299999999997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559.80399999999997</v>
      </c>
      <c r="J57" s="14">
        <f t="shared" si="10"/>
        <v>-22.298000000000002</v>
      </c>
      <c r="K57" s="14">
        <f>VLOOKUP(A:A,[1]TDSheet!$A:$L,12,0)</f>
        <v>0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VLOOKUP(A:A,[1]TDSheet!$A:$T,20,0)</f>
        <v>250</v>
      </c>
      <c r="O57" s="14"/>
      <c r="P57" s="14"/>
      <c r="Q57" s="16">
        <v>200</v>
      </c>
      <c r="R57" s="16">
        <v>50</v>
      </c>
      <c r="S57" s="14">
        <f t="shared" si="11"/>
        <v>107.5012</v>
      </c>
      <c r="T57" s="16"/>
      <c r="U57" s="19">
        <f t="shared" si="12"/>
        <v>7.8244987032702893</v>
      </c>
      <c r="V57" s="14">
        <f t="shared" si="13"/>
        <v>3.1733878319497828</v>
      </c>
      <c r="W57" s="14"/>
      <c r="X57" s="14"/>
      <c r="Y57" s="14">
        <f>VLOOKUP(A:A,[1]TDSheet!$A:$Y,25,0)</f>
        <v>90.14</v>
      </c>
      <c r="Z57" s="14">
        <f>VLOOKUP(A:A,[1]TDSheet!$A:$Z,26,0)</f>
        <v>108.89739999999999</v>
      </c>
      <c r="AA57" s="14">
        <f>VLOOKUP(A:A,[1]TDSheet!$A:$AA,27,0)</f>
        <v>86.022799999999989</v>
      </c>
      <c r="AB57" s="14">
        <f>VLOOKUP(A:A,[3]TDSheet!$A:$D,4,0)</f>
        <v>89.936000000000007</v>
      </c>
      <c r="AC57" s="14">
        <f>VLOOKUP(A:A,[1]TDSheet!$A:$AC,29,0)</f>
        <v>0</v>
      </c>
      <c r="AD57" s="14">
        <f>VLOOKUP(A:A,[1]TDSheet!$A:$AD,30,0)</f>
        <v>0</v>
      </c>
      <c r="AE57" s="14">
        <f t="shared" si="14"/>
        <v>200</v>
      </c>
      <c r="AF57" s="14">
        <f t="shared" si="15"/>
        <v>50</v>
      </c>
      <c r="AG57" s="14">
        <f t="shared" si="16"/>
        <v>0</v>
      </c>
      <c r="AH57" s="14"/>
      <c r="AI57" s="14"/>
      <c r="AJ57" s="14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46</v>
      </c>
      <c r="D58" s="8">
        <v>711</v>
      </c>
      <c r="E58" s="8">
        <v>457</v>
      </c>
      <c r="F58" s="8">
        <v>281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640</v>
      </c>
      <c r="J58" s="14">
        <f t="shared" si="10"/>
        <v>-183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VLOOKUP(A:A,[1]TDSheet!$A:$N,14,0)</f>
        <v>160</v>
      </c>
      <c r="N58" s="14">
        <f>VLOOKUP(A:A,[1]TDSheet!$A:$T,20,0)</f>
        <v>40</v>
      </c>
      <c r="O58" s="14"/>
      <c r="P58" s="14"/>
      <c r="Q58" s="16">
        <v>200</v>
      </c>
      <c r="R58" s="16">
        <v>40</v>
      </c>
      <c r="S58" s="14">
        <f t="shared" si="11"/>
        <v>91.4</v>
      </c>
      <c r="T58" s="16"/>
      <c r="U58" s="19">
        <f t="shared" si="12"/>
        <v>7.8884026258205688</v>
      </c>
      <c r="V58" s="14">
        <f t="shared" si="13"/>
        <v>3.0743982494529538</v>
      </c>
      <c r="W58" s="14"/>
      <c r="X58" s="14"/>
      <c r="Y58" s="14">
        <f>VLOOKUP(A:A,[1]TDSheet!$A:$Y,25,0)</f>
        <v>70</v>
      </c>
      <c r="Z58" s="14">
        <f>VLOOKUP(A:A,[1]TDSheet!$A:$Z,26,0)</f>
        <v>104.6</v>
      </c>
      <c r="AA58" s="14">
        <f>VLOOKUP(A:A,[1]TDSheet!$A:$AA,27,0)</f>
        <v>88.6</v>
      </c>
      <c r="AB58" s="14">
        <f>VLOOKUP(A:A,[3]TDSheet!$A:$D,4,0)</f>
        <v>142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4"/>
        <v>18</v>
      </c>
      <c r="AF58" s="14">
        <f t="shared" si="15"/>
        <v>3.5999999999999996</v>
      </c>
      <c r="AG58" s="14">
        <f t="shared" si="16"/>
        <v>0</v>
      </c>
      <c r="AH58" s="14"/>
      <c r="AI58" s="14"/>
      <c r="AJ58" s="14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41</v>
      </c>
      <c r="D59" s="8">
        <v>76</v>
      </c>
      <c r="E59" s="8">
        <v>68</v>
      </c>
      <c r="F59" s="8">
        <v>46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75</v>
      </c>
      <c r="J59" s="14">
        <f t="shared" si="10"/>
        <v>-7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VLOOKUP(A:A,[1]TDSheet!$A:$N,14,0)</f>
        <v>40</v>
      </c>
      <c r="N59" s="14">
        <f>VLOOKUP(A:A,[1]TDSheet!$A:$T,20,0)</f>
        <v>0</v>
      </c>
      <c r="O59" s="14"/>
      <c r="P59" s="14"/>
      <c r="Q59" s="16"/>
      <c r="R59" s="16">
        <v>40</v>
      </c>
      <c r="S59" s="14">
        <f t="shared" si="11"/>
        <v>13.6</v>
      </c>
      <c r="T59" s="16"/>
      <c r="U59" s="19">
        <f t="shared" si="12"/>
        <v>9.264705882352942</v>
      </c>
      <c r="V59" s="14">
        <f t="shared" si="13"/>
        <v>3.3823529411764706</v>
      </c>
      <c r="W59" s="14"/>
      <c r="X59" s="14"/>
      <c r="Y59" s="14">
        <f>VLOOKUP(A:A,[1]TDSheet!$A:$Y,25,0)</f>
        <v>21.2</v>
      </c>
      <c r="Z59" s="14">
        <f>VLOOKUP(A:A,[1]TDSheet!$A:$Z,26,0)</f>
        <v>13.2</v>
      </c>
      <c r="AA59" s="14">
        <f>VLOOKUP(A:A,[1]TDSheet!$A:$AA,27,0)</f>
        <v>13.6</v>
      </c>
      <c r="AB59" s="14">
        <f>VLOOKUP(A:A,[3]TDSheet!$A:$D,4,0)</f>
        <v>23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16</v>
      </c>
      <c r="AG59" s="14">
        <f t="shared" si="16"/>
        <v>0</v>
      </c>
      <c r="AH59" s="14"/>
      <c r="AI59" s="14"/>
      <c r="AJ59" s="14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40</v>
      </c>
      <c r="D60" s="8">
        <v>167</v>
      </c>
      <c r="E60" s="8">
        <v>137</v>
      </c>
      <c r="F60" s="8">
        <v>66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141</v>
      </c>
      <c r="J60" s="14">
        <f t="shared" si="10"/>
        <v>-4</v>
      </c>
      <c r="K60" s="14">
        <f>VLOOKUP(A:A,[1]TDSheet!$A:$L,12,0)</f>
        <v>0</v>
      </c>
      <c r="L60" s="14">
        <f>VLOOKUP(A:A,[1]TDSheet!$A:$M,13,0)</f>
        <v>0</v>
      </c>
      <c r="M60" s="14">
        <f>VLOOKUP(A:A,[1]TDSheet!$A:$N,14,0)</f>
        <v>40</v>
      </c>
      <c r="N60" s="14">
        <f>VLOOKUP(A:A,[1]TDSheet!$A:$T,20,0)</f>
        <v>40</v>
      </c>
      <c r="O60" s="14"/>
      <c r="P60" s="14"/>
      <c r="Q60" s="16">
        <v>40</v>
      </c>
      <c r="R60" s="16">
        <v>40</v>
      </c>
      <c r="S60" s="14">
        <f t="shared" si="11"/>
        <v>27.4</v>
      </c>
      <c r="T60" s="16"/>
      <c r="U60" s="19">
        <f t="shared" si="12"/>
        <v>8.2481751824817522</v>
      </c>
      <c r="V60" s="14">
        <f t="shared" si="13"/>
        <v>2.4087591240875912</v>
      </c>
      <c r="W60" s="14"/>
      <c r="X60" s="14"/>
      <c r="Y60" s="14">
        <f>VLOOKUP(A:A,[1]TDSheet!$A:$Y,25,0)</f>
        <v>32.200000000000003</v>
      </c>
      <c r="Z60" s="14">
        <f>VLOOKUP(A:A,[1]TDSheet!$A:$Z,26,0)</f>
        <v>26.6</v>
      </c>
      <c r="AA60" s="14">
        <f>VLOOKUP(A:A,[1]TDSheet!$A:$AA,27,0)</f>
        <v>21.8</v>
      </c>
      <c r="AB60" s="14">
        <f>VLOOKUP(A:A,[3]TDSheet!$A:$D,4,0)</f>
        <v>35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12</v>
      </c>
      <c r="AF60" s="14">
        <f t="shared" si="15"/>
        <v>12</v>
      </c>
      <c r="AG60" s="14">
        <f t="shared" si="16"/>
        <v>0</v>
      </c>
      <c r="AH60" s="14"/>
      <c r="AI60" s="14"/>
      <c r="AJ60" s="14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856</v>
      </c>
      <c r="D61" s="8">
        <v>1578</v>
      </c>
      <c r="E61" s="8">
        <v>1525</v>
      </c>
      <c r="F61" s="8">
        <v>876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1554</v>
      </c>
      <c r="J61" s="14">
        <f t="shared" si="10"/>
        <v>-29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VLOOKUP(A:A,[1]TDSheet!$A:$N,14,0)</f>
        <v>600</v>
      </c>
      <c r="N61" s="14">
        <f>VLOOKUP(A:A,[1]TDSheet!$A:$T,20,0)</f>
        <v>320</v>
      </c>
      <c r="O61" s="14"/>
      <c r="P61" s="14"/>
      <c r="Q61" s="16">
        <v>400</v>
      </c>
      <c r="R61" s="16">
        <v>200</v>
      </c>
      <c r="S61" s="14">
        <f t="shared" si="11"/>
        <v>305</v>
      </c>
      <c r="T61" s="16"/>
      <c r="U61" s="19">
        <f t="shared" si="12"/>
        <v>7.8557377049180328</v>
      </c>
      <c r="V61" s="14">
        <f t="shared" si="13"/>
        <v>2.8721311475409834</v>
      </c>
      <c r="W61" s="14"/>
      <c r="X61" s="14"/>
      <c r="Y61" s="14">
        <f>VLOOKUP(A:A,[1]TDSheet!$A:$Y,25,0)</f>
        <v>284</v>
      </c>
      <c r="Z61" s="14">
        <f>VLOOKUP(A:A,[1]TDSheet!$A:$Z,26,0)</f>
        <v>458.2</v>
      </c>
      <c r="AA61" s="14">
        <f>VLOOKUP(A:A,[1]TDSheet!$A:$AA,27,0)</f>
        <v>241</v>
      </c>
      <c r="AB61" s="14">
        <f>VLOOKUP(A:A,[3]TDSheet!$A:$D,4,0)</f>
        <v>229</v>
      </c>
      <c r="AC61" s="14">
        <f>VLOOKUP(A:A,[1]TDSheet!$A:$AC,29,0)</f>
        <v>0</v>
      </c>
      <c r="AD61" s="14">
        <f>VLOOKUP(A:A,[1]TDSheet!$A:$AD,30,0)</f>
        <v>0</v>
      </c>
      <c r="AE61" s="14">
        <f t="shared" si="14"/>
        <v>112.00000000000001</v>
      </c>
      <c r="AF61" s="14">
        <f t="shared" si="15"/>
        <v>56.000000000000007</v>
      </c>
      <c r="AG61" s="14">
        <f t="shared" si="16"/>
        <v>0</v>
      </c>
      <c r="AH61" s="14"/>
      <c r="AI61" s="14"/>
      <c r="AJ61" s="14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2295</v>
      </c>
      <c r="D62" s="8">
        <v>3102</v>
      </c>
      <c r="E62" s="8">
        <v>3061</v>
      </c>
      <c r="F62" s="8">
        <v>2242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3134</v>
      </c>
      <c r="J62" s="14">
        <f t="shared" si="10"/>
        <v>-73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VLOOKUP(A:A,[1]TDSheet!$A:$N,14,0)</f>
        <v>800</v>
      </c>
      <c r="N62" s="14">
        <f>VLOOKUP(A:A,[1]TDSheet!$A:$T,20,0)</f>
        <v>800</v>
      </c>
      <c r="O62" s="14"/>
      <c r="P62" s="14"/>
      <c r="Q62" s="16">
        <v>600</v>
      </c>
      <c r="R62" s="16">
        <v>240</v>
      </c>
      <c r="S62" s="14">
        <f t="shared" si="11"/>
        <v>612.20000000000005</v>
      </c>
      <c r="T62" s="16">
        <v>200</v>
      </c>
      <c r="U62" s="19">
        <f t="shared" si="12"/>
        <v>7.9745181313296305</v>
      </c>
      <c r="V62" s="14">
        <f t="shared" si="13"/>
        <v>3.662201894805619</v>
      </c>
      <c r="W62" s="14"/>
      <c r="X62" s="14"/>
      <c r="Y62" s="14">
        <f>VLOOKUP(A:A,[1]TDSheet!$A:$Y,25,0)</f>
        <v>701.8</v>
      </c>
      <c r="Z62" s="14">
        <f>VLOOKUP(A:A,[1]TDSheet!$A:$Z,26,0)</f>
        <v>1207.8</v>
      </c>
      <c r="AA62" s="14">
        <f>VLOOKUP(A:A,[1]TDSheet!$A:$AA,27,0)</f>
        <v>475.2</v>
      </c>
      <c r="AB62" s="14">
        <f>VLOOKUP(A:A,[3]TDSheet!$A:$D,4,0)</f>
        <v>573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4"/>
        <v>210</v>
      </c>
      <c r="AF62" s="14">
        <f t="shared" si="15"/>
        <v>84</v>
      </c>
      <c r="AG62" s="14">
        <f t="shared" si="16"/>
        <v>70</v>
      </c>
      <c r="AH62" s="14"/>
      <c r="AI62" s="14"/>
      <c r="AJ62" s="14"/>
    </row>
    <row r="63" spans="1:36" s="1" customFormat="1" ht="11.1" customHeight="1" outlineLevel="1" x14ac:dyDescent="0.2">
      <c r="A63" s="7" t="s">
        <v>66</v>
      </c>
      <c r="B63" s="7" t="s">
        <v>9</v>
      </c>
      <c r="C63" s="8">
        <v>2553</v>
      </c>
      <c r="D63" s="8">
        <v>1900</v>
      </c>
      <c r="E63" s="8">
        <v>2739</v>
      </c>
      <c r="F63" s="8">
        <v>1624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2817</v>
      </c>
      <c r="J63" s="14">
        <f t="shared" si="10"/>
        <v>-78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VLOOKUP(A:A,[1]TDSheet!$A:$N,14,0)</f>
        <v>400</v>
      </c>
      <c r="N63" s="14">
        <f>VLOOKUP(A:A,[1]TDSheet!$A:$T,20,0)</f>
        <v>800</v>
      </c>
      <c r="O63" s="14"/>
      <c r="P63" s="14"/>
      <c r="Q63" s="16">
        <v>1200</v>
      </c>
      <c r="R63" s="16">
        <v>240</v>
      </c>
      <c r="S63" s="14">
        <f t="shared" si="11"/>
        <v>547.79999999999995</v>
      </c>
      <c r="T63" s="16">
        <v>200</v>
      </c>
      <c r="U63" s="19">
        <f t="shared" si="12"/>
        <v>8.1489594742606801</v>
      </c>
      <c r="V63" s="14">
        <f t="shared" si="13"/>
        <v>2.964585615188025</v>
      </c>
      <c r="W63" s="14"/>
      <c r="X63" s="14"/>
      <c r="Y63" s="14">
        <f>VLOOKUP(A:A,[1]TDSheet!$A:$Y,25,0)</f>
        <v>651.20000000000005</v>
      </c>
      <c r="Z63" s="14">
        <f>VLOOKUP(A:A,[1]TDSheet!$A:$Z,26,0)</f>
        <v>1121.5999999999999</v>
      </c>
      <c r="AA63" s="14">
        <f>VLOOKUP(A:A,[1]TDSheet!$A:$AA,27,0)</f>
        <v>380</v>
      </c>
      <c r="AB63" s="14">
        <f>VLOOKUP(A:A,[3]TDSheet!$A:$D,4,0)</f>
        <v>714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4"/>
        <v>336.00000000000006</v>
      </c>
      <c r="AF63" s="14">
        <f t="shared" si="15"/>
        <v>67.2</v>
      </c>
      <c r="AG63" s="14">
        <f t="shared" si="16"/>
        <v>56.000000000000007</v>
      </c>
      <c r="AH63" s="14"/>
      <c r="AI63" s="14"/>
      <c r="AJ63" s="14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3360</v>
      </c>
      <c r="D64" s="8">
        <v>2919</v>
      </c>
      <c r="E64" s="8">
        <v>3823</v>
      </c>
      <c r="F64" s="8">
        <v>2357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3913</v>
      </c>
      <c r="J64" s="14">
        <f t="shared" si="10"/>
        <v>-90</v>
      </c>
      <c r="K64" s="14">
        <f>VLOOKUP(A:A,[1]TDSheet!$A:$L,12,0)</f>
        <v>0</v>
      </c>
      <c r="L64" s="14">
        <f>VLOOKUP(A:A,[1]TDSheet!$A:$M,13,0)</f>
        <v>0</v>
      </c>
      <c r="M64" s="14">
        <f>VLOOKUP(A:A,[1]TDSheet!$A:$N,14,0)</f>
        <v>800</v>
      </c>
      <c r="N64" s="14">
        <f>VLOOKUP(A:A,[1]TDSheet!$A:$T,20,0)</f>
        <v>1400</v>
      </c>
      <c r="O64" s="14"/>
      <c r="P64" s="14"/>
      <c r="Q64" s="16">
        <v>1200</v>
      </c>
      <c r="R64" s="16">
        <v>200</v>
      </c>
      <c r="S64" s="14">
        <f t="shared" si="11"/>
        <v>764.6</v>
      </c>
      <c r="T64" s="16">
        <v>400</v>
      </c>
      <c r="U64" s="19">
        <f t="shared" si="12"/>
        <v>8.3141511901647913</v>
      </c>
      <c r="V64" s="14">
        <f t="shared" si="13"/>
        <v>3.0826575987444413</v>
      </c>
      <c r="W64" s="14"/>
      <c r="X64" s="14"/>
      <c r="Y64" s="14">
        <f>VLOOKUP(A:A,[1]TDSheet!$A:$Y,25,0)</f>
        <v>863.4</v>
      </c>
      <c r="Z64" s="14">
        <f>VLOOKUP(A:A,[1]TDSheet!$A:$Z,26,0)</f>
        <v>1382</v>
      </c>
      <c r="AA64" s="14">
        <f>VLOOKUP(A:A,[1]TDSheet!$A:$AA,27,0)</f>
        <v>525</v>
      </c>
      <c r="AB64" s="14">
        <f>VLOOKUP(A:A,[3]TDSheet!$A:$D,4,0)</f>
        <v>708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4"/>
        <v>420</v>
      </c>
      <c r="AF64" s="14">
        <f t="shared" si="15"/>
        <v>70</v>
      </c>
      <c r="AG64" s="14">
        <f t="shared" si="16"/>
        <v>140</v>
      </c>
      <c r="AH64" s="14"/>
      <c r="AI64" s="14"/>
      <c r="AJ64" s="14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5140</v>
      </c>
      <c r="D65" s="8">
        <v>4440</v>
      </c>
      <c r="E65" s="8">
        <v>5450</v>
      </c>
      <c r="F65" s="8">
        <v>3918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5653</v>
      </c>
      <c r="J65" s="14">
        <f t="shared" si="10"/>
        <v>-203</v>
      </c>
      <c r="K65" s="14">
        <f>VLOOKUP(A:A,[1]TDSheet!$A:$L,12,0)</f>
        <v>0</v>
      </c>
      <c r="L65" s="14">
        <f>VLOOKUP(A:A,[1]TDSheet!$A:$M,13,0)</f>
        <v>0</v>
      </c>
      <c r="M65" s="14">
        <f>VLOOKUP(A:A,[1]TDSheet!$A:$N,14,0)</f>
        <v>1000</v>
      </c>
      <c r="N65" s="14">
        <f>VLOOKUP(A:A,[1]TDSheet!$A:$T,20,0)</f>
        <v>1400</v>
      </c>
      <c r="O65" s="14"/>
      <c r="P65" s="14"/>
      <c r="Q65" s="16">
        <v>1800</v>
      </c>
      <c r="R65" s="16">
        <v>280</v>
      </c>
      <c r="S65" s="14">
        <f t="shared" si="11"/>
        <v>1090</v>
      </c>
      <c r="T65" s="16">
        <v>600</v>
      </c>
      <c r="U65" s="19">
        <f t="shared" si="12"/>
        <v>8.2550458715596324</v>
      </c>
      <c r="V65" s="14">
        <f t="shared" si="13"/>
        <v>3.5944954128440365</v>
      </c>
      <c r="W65" s="14"/>
      <c r="X65" s="14"/>
      <c r="Y65" s="14">
        <f>VLOOKUP(A:A,[1]TDSheet!$A:$Y,25,0)</f>
        <v>1247</v>
      </c>
      <c r="Z65" s="14">
        <f>VLOOKUP(A:A,[1]TDSheet!$A:$Z,26,0)</f>
        <v>2104.1999999999998</v>
      </c>
      <c r="AA65" s="14">
        <f>VLOOKUP(A:A,[1]TDSheet!$A:$AA,27,0)</f>
        <v>766.2</v>
      </c>
      <c r="AB65" s="14">
        <f>VLOOKUP(A:A,[3]TDSheet!$A:$D,4,0)</f>
        <v>1234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4"/>
        <v>630</v>
      </c>
      <c r="AF65" s="14">
        <f t="shared" si="15"/>
        <v>98</v>
      </c>
      <c r="AG65" s="14">
        <f t="shared" si="16"/>
        <v>210</v>
      </c>
      <c r="AH65" s="14"/>
      <c r="AI65" s="14"/>
      <c r="AJ65" s="14"/>
    </row>
    <row r="66" spans="1:36" s="1" customFormat="1" ht="11.1" customHeight="1" outlineLevel="1" x14ac:dyDescent="0.2">
      <c r="A66" s="7" t="s">
        <v>69</v>
      </c>
      <c r="B66" s="7" t="s">
        <v>9</v>
      </c>
      <c r="C66" s="8">
        <v>507</v>
      </c>
      <c r="D66" s="8">
        <v>1790</v>
      </c>
      <c r="E66" s="8">
        <v>1832</v>
      </c>
      <c r="F66" s="8">
        <v>373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1879</v>
      </c>
      <c r="J66" s="14">
        <f t="shared" si="10"/>
        <v>-47</v>
      </c>
      <c r="K66" s="14">
        <f>VLOOKUP(A:A,[1]TDSheet!$A:$L,12,0)</f>
        <v>320</v>
      </c>
      <c r="L66" s="14">
        <f>VLOOKUP(A:A,[1]TDSheet!$A:$M,13,0)</f>
        <v>0</v>
      </c>
      <c r="M66" s="14">
        <f>VLOOKUP(A:A,[1]TDSheet!$A:$N,14,0)</f>
        <v>720</v>
      </c>
      <c r="N66" s="14">
        <f>VLOOKUP(A:A,[1]TDSheet!$A:$T,20,0)</f>
        <v>800</v>
      </c>
      <c r="O66" s="14"/>
      <c r="P66" s="14"/>
      <c r="Q66" s="16">
        <v>480</v>
      </c>
      <c r="R66" s="16">
        <v>120</v>
      </c>
      <c r="S66" s="14">
        <f t="shared" si="11"/>
        <v>366.4</v>
      </c>
      <c r="T66" s="16"/>
      <c r="U66" s="19">
        <f t="shared" si="12"/>
        <v>7.6774017467248914</v>
      </c>
      <c r="V66" s="14">
        <f t="shared" si="13"/>
        <v>1.0180131004366813</v>
      </c>
      <c r="W66" s="14"/>
      <c r="X66" s="14"/>
      <c r="Y66" s="14">
        <f>VLOOKUP(A:A,[1]TDSheet!$A:$Y,25,0)</f>
        <v>291.39999999999998</v>
      </c>
      <c r="Z66" s="14">
        <f>VLOOKUP(A:A,[1]TDSheet!$A:$Z,26,0)</f>
        <v>396.2</v>
      </c>
      <c r="AA66" s="14">
        <f>VLOOKUP(A:A,[1]TDSheet!$A:$AA,27,0)</f>
        <v>239.2</v>
      </c>
      <c r="AB66" s="14">
        <f>VLOOKUP(A:A,[3]TDSheet!$A:$D,4,0)</f>
        <v>400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4"/>
        <v>196.79999999999998</v>
      </c>
      <c r="AF66" s="14">
        <f t="shared" si="15"/>
        <v>49.199999999999996</v>
      </c>
      <c r="AG66" s="14">
        <f t="shared" si="16"/>
        <v>0</v>
      </c>
      <c r="AH66" s="14"/>
      <c r="AI66" s="14"/>
      <c r="AJ66" s="14"/>
    </row>
    <row r="67" spans="1:36" s="1" customFormat="1" ht="11.1" customHeight="1" outlineLevel="1" x14ac:dyDescent="0.2">
      <c r="A67" s="7" t="s">
        <v>70</v>
      </c>
      <c r="B67" s="7" t="s">
        <v>9</v>
      </c>
      <c r="C67" s="8">
        <v>3573</v>
      </c>
      <c r="D67" s="8">
        <v>11921</v>
      </c>
      <c r="E67" s="22">
        <v>9650</v>
      </c>
      <c r="F67" s="22">
        <v>2724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9638</v>
      </c>
      <c r="J67" s="14">
        <f t="shared" si="10"/>
        <v>12</v>
      </c>
      <c r="K67" s="14">
        <f>VLOOKUP(A:A,[1]TDSheet!$A:$L,12,0)</f>
        <v>1750</v>
      </c>
      <c r="L67" s="14">
        <f>VLOOKUP(A:A,[1]TDSheet!$A:$M,13,0)</f>
        <v>0</v>
      </c>
      <c r="M67" s="14">
        <f>VLOOKUP(A:A,[1]TDSheet!$A:$N,14,0)</f>
        <v>2500</v>
      </c>
      <c r="N67" s="18">
        <v>3500</v>
      </c>
      <c r="O67" s="14"/>
      <c r="P67" s="14"/>
      <c r="Q67" s="16">
        <v>3500</v>
      </c>
      <c r="R67" s="16">
        <v>500</v>
      </c>
      <c r="S67" s="14">
        <f t="shared" si="11"/>
        <v>1930</v>
      </c>
      <c r="T67" s="16">
        <v>1000</v>
      </c>
      <c r="U67" s="19">
        <f t="shared" si="12"/>
        <v>8.0176165803108805</v>
      </c>
      <c r="V67" s="14">
        <f t="shared" si="13"/>
        <v>1.4113989637305699</v>
      </c>
      <c r="W67" s="14"/>
      <c r="X67" s="14"/>
      <c r="Y67" s="14">
        <f>VLOOKUP(A:A,[1]TDSheet!$A:$Y,25,0)</f>
        <v>1809.6</v>
      </c>
      <c r="Z67" s="14">
        <f>VLOOKUP(A:A,[1]TDSheet!$A:$Z,26,0)</f>
        <v>2346.8000000000002</v>
      </c>
      <c r="AA67" s="14">
        <f>VLOOKUP(A:A,[1]TDSheet!$A:$AA,27,0)</f>
        <v>1170.2</v>
      </c>
      <c r="AB67" s="14">
        <f>VLOOKUP(A:A,[3]TDSheet!$A:$D,4,0)</f>
        <v>2111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4"/>
        <v>1435</v>
      </c>
      <c r="AF67" s="14">
        <f t="shared" si="15"/>
        <v>205</v>
      </c>
      <c r="AG67" s="14">
        <f t="shared" si="16"/>
        <v>410</v>
      </c>
      <c r="AH67" s="14"/>
      <c r="AI67" s="14"/>
      <c r="AJ67" s="14"/>
    </row>
    <row r="68" spans="1:36" s="1" customFormat="1" ht="11.1" customHeight="1" outlineLevel="1" x14ac:dyDescent="0.2">
      <c r="A68" s="7" t="s">
        <v>102</v>
      </c>
      <c r="B68" s="7" t="s">
        <v>9</v>
      </c>
      <c r="C68" s="8">
        <v>37</v>
      </c>
      <c r="D68" s="8">
        <v>85</v>
      </c>
      <c r="E68" s="8">
        <v>58</v>
      </c>
      <c r="F68" s="8">
        <v>61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70</v>
      </c>
      <c r="J68" s="14">
        <f t="shared" si="10"/>
        <v>-12</v>
      </c>
      <c r="K68" s="14">
        <f>VLOOKUP(A:A,[1]TDSheet!$A:$L,12,0)</f>
        <v>80</v>
      </c>
      <c r="L68" s="14">
        <f>VLOOKUP(A:A,[1]TDSheet!$A:$M,13,0)</f>
        <v>0</v>
      </c>
      <c r="M68" s="14">
        <f>VLOOKUP(A:A,[1]TDSheet!$A:$N,14,0)</f>
        <v>40</v>
      </c>
      <c r="N68" s="14">
        <f>VLOOKUP(A:A,[1]TDSheet!$A:$T,20,0)</f>
        <v>0</v>
      </c>
      <c r="O68" s="14"/>
      <c r="P68" s="14"/>
      <c r="Q68" s="16"/>
      <c r="R68" s="16"/>
      <c r="S68" s="14">
        <f t="shared" si="11"/>
        <v>11.6</v>
      </c>
      <c r="T68" s="16"/>
      <c r="U68" s="19">
        <f t="shared" si="12"/>
        <v>15.603448275862069</v>
      </c>
      <c r="V68" s="14">
        <f t="shared" si="13"/>
        <v>5.2586206896551726</v>
      </c>
      <c r="W68" s="14"/>
      <c r="X68" s="14"/>
      <c r="Y68" s="14">
        <f>VLOOKUP(A:A,[1]TDSheet!$A:$Y,25,0)</f>
        <v>0</v>
      </c>
      <c r="Z68" s="14">
        <f>VLOOKUP(A:A,[1]TDSheet!$A:$Z,26,0)</f>
        <v>0</v>
      </c>
      <c r="AA68" s="14">
        <f>VLOOKUP(A:A,[1]TDSheet!$A:$AA,27,0)</f>
        <v>12.6</v>
      </c>
      <c r="AB68" s="14">
        <f>VLOOKUP(A:A,[3]TDSheet!$A:$D,4,0)</f>
        <v>10</v>
      </c>
      <c r="AC68" s="14" t="e">
        <f>VLOOKUP(A:A,[1]TDSheet!$A:$AC,29,0)</f>
        <v>#N/A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  <c r="AJ68" s="14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787</v>
      </c>
      <c r="D69" s="8">
        <v>4295</v>
      </c>
      <c r="E69" s="8">
        <v>3719</v>
      </c>
      <c r="F69" s="8">
        <v>1269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3786</v>
      </c>
      <c r="J69" s="14">
        <f t="shared" si="10"/>
        <v>-67</v>
      </c>
      <c r="K69" s="14">
        <f>VLOOKUP(A:A,[1]TDSheet!$A:$L,12,0)</f>
        <v>900</v>
      </c>
      <c r="L69" s="14">
        <f>VLOOKUP(A:A,[1]TDSheet!$A:$M,13,0)</f>
        <v>0</v>
      </c>
      <c r="M69" s="14">
        <f>VLOOKUP(A:A,[1]TDSheet!$A:$N,14,0)</f>
        <v>1100</v>
      </c>
      <c r="N69" s="14">
        <f>VLOOKUP(A:A,[1]TDSheet!$A:$T,20,0)</f>
        <v>1200</v>
      </c>
      <c r="O69" s="14"/>
      <c r="P69" s="14"/>
      <c r="Q69" s="16">
        <v>1000</v>
      </c>
      <c r="R69" s="16">
        <v>200</v>
      </c>
      <c r="S69" s="14">
        <f t="shared" si="11"/>
        <v>743.8</v>
      </c>
      <c r="T69" s="16">
        <v>200</v>
      </c>
      <c r="U69" s="19">
        <f t="shared" si="12"/>
        <v>7.8905619790266206</v>
      </c>
      <c r="V69" s="14">
        <f t="shared" si="13"/>
        <v>1.7061037913417587</v>
      </c>
      <c r="W69" s="14"/>
      <c r="X69" s="14"/>
      <c r="Y69" s="14">
        <f>VLOOKUP(A:A,[1]TDSheet!$A:$Y,25,0)</f>
        <v>653.79999999999995</v>
      </c>
      <c r="Z69" s="14">
        <f>VLOOKUP(A:A,[1]TDSheet!$A:$Z,26,0)</f>
        <v>792</v>
      </c>
      <c r="AA69" s="14">
        <f>VLOOKUP(A:A,[1]TDSheet!$A:$AA,27,0)</f>
        <v>502.2</v>
      </c>
      <c r="AB69" s="14">
        <f>VLOOKUP(A:A,[3]TDSheet!$A:$D,4,0)</f>
        <v>743</v>
      </c>
      <c r="AC69" s="14">
        <f>VLOOKUP(A:A,[1]TDSheet!$A:$AC,29,0)</f>
        <v>0</v>
      </c>
      <c r="AD69" s="14">
        <f>VLOOKUP(A:A,[1]TDSheet!$A:$AD,30,0)</f>
        <v>0</v>
      </c>
      <c r="AE69" s="14">
        <f t="shared" si="14"/>
        <v>410</v>
      </c>
      <c r="AF69" s="14">
        <f t="shared" si="15"/>
        <v>82</v>
      </c>
      <c r="AG69" s="14">
        <f t="shared" si="16"/>
        <v>82</v>
      </c>
      <c r="AH69" s="14"/>
      <c r="AI69" s="14"/>
      <c r="AJ69" s="14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41.244999999999997</v>
      </c>
      <c r="D70" s="8">
        <v>35.994</v>
      </c>
      <c r="E70" s="8">
        <v>28.759</v>
      </c>
      <c r="F70" s="8">
        <v>15.14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46.5</v>
      </c>
      <c r="J70" s="14">
        <f t="shared" si="10"/>
        <v>-17.741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VLOOKUP(A:A,[1]TDSheet!$A:$T,20,0)</f>
        <v>20</v>
      </c>
      <c r="O70" s="14"/>
      <c r="P70" s="14"/>
      <c r="Q70" s="16"/>
      <c r="R70" s="16">
        <v>10</v>
      </c>
      <c r="S70" s="14">
        <f t="shared" si="11"/>
        <v>5.7518000000000002</v>
      </c>
      <c r="T70" s="16"/>
      <c r="U70" s="19">
        <f t="shared" si="12"/>
        <v>7.8479780242706632</v>
      </c>
      <c r="V70" s="14">
        <f t="shared" si="13"/>
        <v>2.6322194791195801</v>
      </c>
      <c r="W70" s="14"/>
      <c r="X70" s="14"/>
      <c r="Y70" s="14">
        <f>VLOOKUP(A:A,[1]TDSheet!$A:$Y,25,0)</f>
        <v>9.6509999999999998</v>
      </c>
      <c r="Z70" s="14">
        <f>VLOOKUP(A:A,[1]TDSheet!$A:$Z,26,0)</f>
        <v>10.641</v>
      </c>
      <c r="AA70" s="14">
        <f>VLOOKUP(A:A,[1]TDSheet!$A:$AA,27,0)</f>
        <v>2.0964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10</v>
      </c>
      <c r="AG70" s="14">
        <f t="shared" si="16"/>
        <v>0</v>
      </c>
      <c r="AH70" s="14"/>
      <c r="AI70" s="14"/>
      <c r="AJ70" s="14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131</v>
      </c>
      <c r="D71" s="8">
        <v>362</v>
      </c>
      <c r="E71" s="8">
        <v>232</v>
      </c>
      <c r="F71" s="8">
        <v>241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265</v>
      </c>
      <c r="J71" s="14">
        <f t="shared" si="10"/>
        <v>-33</v>
      </c>
      <c r="K71" s="14">
        <f>VLOOKUP(A:A,[1]TDSheet!$A:$L,12,0)</f>
        <v>0</v>
      </c>
      <c r="L71" s="14">
        <f>VLOOKUP(A:A,[1]TDSheet!$A:$M,13,0)</f>
        <v>0</v>
      </c>
      <c r="M71" s="14">
        <f>VLOOKUP(A:A,[1]TDSheet!$A:$N,14,0)</f>
        <v>160</v>
      </c>
      <c r="N71" s="14">
        <f>VLOOKUP(A:A,[1]TDSheet!$A:$T,20,0)</f>
        <v>0</v>
      </c>
      <c r="O71" s="14"/>
      <c r="P71" s="14"/>
      <c r="Q71" s="16"/>
      <c r="R71" s="16"/>
      <c r="S71" s="14">
        <f t="shared" si="11"/>
        <v>46.4</v>
      </c>
      <c r="T71" s="16"/>
      <c r="U71" s="19">
        <f t="shared" si="12"/>
        <v>8.6422413793103452</v>
      </c>
      <c r="V71" s="14">
        <f t="shared" si="13"/>
        <v>5.1939655172413799</v>
      </c>
      <c r="W71" s="14"/>
      <c r="X71" s="14"/>
      <c r="Y71" s="14">
        <f>VLOOKUP(A:A,[1]TDSheet!$A:$Y,25,0)</f>
        <v>55.6</v>
      </c>
      <c r="Z71" s="14">
        <f>VLOOKUP(A:A,[1]TDSheet!$A:$Z,26,0)</f>
        <v>31.2</v>
      </c>
      <c r="AA71" s="14">
        <f>VLOOKUP(A:A,[1]TDSheet!$A:$AA,27,0)</f>
        <v>45.6</v>
      </c>
      <c r="AB71" s="14">
        <f>VLOOKUP(A:A,[3]TDSheet!$A:$D,4,0)</f>
        <v>81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  <c r="AI71" s="14"/>
      <c r="AJ71" s="14"/>
    </row>
    <row r="72" spans="1:36" s="1" customFormat="1" ht="11.1" customHeight="1" outlineLevel="1" x14ac:dyDescent="0.2">
      <c r="A72" s="7" t="s">
        <v>74</v>
      </c>
      <c r="B72" s="7" t="s">
        <v>9</v>
      </c>
      <c r="C72" s="8">
        <v>179</v>
      </c>
      <c r="D72" s="8">
        <v>1159</v>
      </c>
      <c r="E72" s="8">
        <v>922</v>
      </c>
      <c r="F72" s="8">
        <v>382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956</v>
      </c>
      <c r="J72" s="14">
        <f t="shared" ref="J72:J105" si="17">E72-I72</f>
        <v>-34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320</v>
      </c>
      <c r="N72" s="14">
        <f>VLOOKUP(A:A,[1]TDSheet!$A:$T,20,0)</f>
        <v>480</v>
      </c>
      <c r="O72" s="14"/>
      <c r="P72" s="14"/>
      <c r="Q72" s="16">
        <v>180</v>
      </c>
      <c r="R72" s="16">
        <v>90</v>
      </c>
      <c r="S72" s="14">
        <f t="shared" ref="S72:S105" si="18">E72/5</f>
        <v>184.4</v>
      </c>
      <c r="T72" s="16"/>
      <c r="U72" s="19">
        <f t="shared" ref="U72:U105" si="19">(F72+K72+L72+M72+N72+Q72+R72+T72)/S72</f>
        <v>7.8741865509761384</v>
      </c>
      <c r="V72" s="14">
        <f t="shared" ref="V72:V105" si="20">F72/S72</f>
        <v>2.0715835140997831</v>
      </c>
      <c r="W72" s="14"/>
      <c r="X72" s="14"/>
      <c r="Y72" s="14">
        <f>VLOOKUP(A:A,[1]TDSheet!$A:$Y,25,0)</f>
        <v>153</v>
      </c>
      <c r="Z72" s="14">
        <f>VLOOKUP(A:A,[1]TDSheet!$A:$Z,26,0)</f>
        <v>192</v>
      </c>
      <c r="AA72" s="14">
        <f>VLOOKUP(A:A,[1]TDSheet!$A:$AA,27,0)</f>
        <v>145</v>
      </c>
      <c r="AB72" s="14">
        <f>VLOOKUP(A:A,[3]TDSheet!$A:$D,4,0)</f>
        <v>141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5" si="21">Q72*G72</f>
        <v>64.8</v>
      </c>
      <c r="AF72" s="14">
        <f t="shared" ref="AF72:AF105" si="22">R72*G72</f>
        <v>32.4</v>
      </c>
      <c r="AG72" s="14">
        <f t="shared" ref="AG72:AG105" si="23">T72*G72</f>
        <v>0</v>
      </c>
      <c r="AH72" s="14"/>
      <c r="AI72" s="14"/>
      <c r="AJ72" s="14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495</v>
      </c>
      <c r="D73" s="8">
        <v>661</v>
      </c>
      <c r="E73" s="8">
        <v>640</v>
      </c>
      <c r="F73" s="8">
        <v>428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714</v>
      </c>
      <c r="J73" s="14">
        <f t="shared" si="17"/>
        <v>-74</v>
      </c>
      <c r="K73" s="14">
        <f>VLOOKUP(A:A,[1]TDSheet!$A:$L,12,0)</f>
        <v>0</v>
      </c>
      <c r="L73" s="14">
        <f>VLOOKUP(A:A,[1]TDSheet!$A:$M,13,0)</f>
        <v>0</v>
      </c>
      <c r="M73" s="14">
        <f>VLOOKUP(A:A,[1]TDSheet!$A:$N,14,0)</f>
        <v>160</v>
      </c>
      <c r="N73" s="14">
        <f>VLOOKUP(A:A,[1]TDSheet!$A:$T,20,0)</f>
        <v>320</v>
      </c>
      <c r="O73" s="14"/>
      <c r="P73" s="14"/>
      <c r="Q73" s="16">
        <v>40</v>
      </c>
      <c r="R73" s="16">
        <v>40</v>
      </c>
      <c r="S73" s="14">
        <f t="shared" si="18"/>
        <v>128</v>
      </c>
      <c r="T73" s="16"/>
      <c r="U73" s="19">
        <f t="shared" si="19"/>
        <v>7.71875</v>
      </c>
      <c r="V73" s="14">
        <f t="shared" si="20"/>
        <v>3.34375</v>
      </c>
      <c r="W73" s="14"/>
      <c r="X73" s="14"/>
      <c r="Y73" s="14">
        <f>VLOOKUP(A:A,[1]TDSheet!$A:$Y,25,0)</f>
        <v>127.2</v>
      </c>
      <c r="Z73" s="14">
        <f>VLOOKUP(A:A,[1]TDSheet!$A:$Z,26,0)</f>
        <v>187.2</v>
      </c>
      <c r="AA73" s="14">
        <f>VLOOKUP(A:A,[1]TDSheet!$A:$AA,27,0)</f>
        <v>109.2</v>
      </c>
      <c r="AB73" s="14">
        <f>VLOOKUP(A:A,[3]TDSheet!$A:$D,4,0)</f>
        <v>123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21"/>
        <v>11.200000000000001</v>
      </c>
      <c r="AF73" s="14">
        <f t="shared" si="22"/>
        <v>11.200000000000001</v>
      </c>
      <c r="AG73" s="14">
        <f t="shared" si="23"/>
        <v>0</v>
      </c>
      <c r="AH73" s="14"/>
      <c r="AI73" s="14"/>
      <c r="AJ73" s="14"/>
    </row>
    <row r="74" spans="1:36" s="1" customFormat="1" ht="11.1" customHeight="1" outlineLevel="1" x14ac:dyDescent="0.2">
      <c r="A74" s="7" t="s">
        <v>76</v>
      </c>
      <c r="B74" s="7" t="s">
        <v>9</v>
      </c>
      <c r="C74" s="8">
        <v>961</v>
      </c>
      <c r="D74" s="8">
        <v>1163</v>
      </c>
      <c r="E74" s="8">
        <v>1676</v>
      </c>
      <c r="F74" s="8">
        <v>369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1797</v>
      </c>
      <c r="J74" s="14">
        <f t="shared" si="17"/>
        <v>-121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VLOOKUP(A:A,[1]TDSheet!$A:$N,14,0)</f>
        <v>840</v>
      </c>
      <c r="N74" s="14">
        <f>VLOOKUP(A:A,[1]TDSheet!$A:$T,20,0)</f>
        <v>960</v>
      </c>
      <c r="O74" s="14"/>
      <c r="P74" s="14"/>
      <c r="Q74" s="16">
        <v>360</v>
      </c>
      <c r="R74" s="16">
        <v>80</v>
      </c>
      <c r="S74" s="14">
        <f t="shared" si="18"/>
        <v>335.2</v>
      </c>
      <c r="T74" s="16"/>
      <c r="U74" s="19">
        <f t="shared" si="19"/>
        <v>7.7834128878281623</v>
      </c>
      <c r="V74" s="14">
        <f t="shared" si="20"/>
        <v>1.1008353221957041</v>
      </c>
      <c r="W74" s="14"/>
      <c r="X74" s="14"/>
      <c r="Y74" s="14">
        <f>VLOOKUP(A:A,[1]TDSheet!$A:$Y,25,0)</f>
        <v>318.8</v>
      </c>
      <c r="Z74" s="14">
        <f>VLOOKUP(A:A,[1]TDSheet!$A:$Z,26,0)</f>
        <v>399.4</v>
      </c>
      <c r="AA74" s="14">
        <f>VLOOKUP(A:A,[1]TDSheet!$A:$AA,27,0)</f>
        <v>209</v>
      </c>
      <c r="AB74" s="14">
        <f>VLOOKUP(A:A,[3]TDSheet!$A:$D,4,0)</f>
        <v>355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21"/>
        <v>144</v>
      </c>
      <c r="AF74" s="14">
        <f t="shared" si="22"/>
        <v>32</v>
      </c>
      <c r="AG74" s="14">
        <f t="shared" si="23"/>
        <v>0</v>
      </c>
      <c r="AH74" s="14"/>
      <c r="AI74" s="14"/>
      <c r="AJ74" s="14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234</v>
      </c>
      <c r="D75" s="8">
        <v>593</v>
      </c>
      <c r="E75" s="8">
        <v>444</v>
      </c>
      <c r="F75" s="8">
        <v>358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469</v>
      </c>
      <c r="J75" s="14">
        <f t="shared" si="17"/>
        <v>-25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VLOOKUP(A:A,[1]TDSheet!$A:$N,14,0)</f>
        <v>200</v>
      </c>
      <c r="N75" s="14">
        <f>VLOOKUP(A:A,[1]TDSheet!$A:$T,20,0)</f>
        <v>40</v>
      </c>
      <c r="O75" s="14"/>
      <c r="P75" s="14"/>
      <c r="Q75" s="16">
        <v>80</v>
      </c>
      <c r="R75" s="16">
        <v>40</v>
      </c>
      <c r="S75" s="14">
        <f t="shared" si="18"/>
        <v>88.8</v>
      </c>
      <c r="T75" s="16"/>
      <c r="U75" s="19">
        <f t="shared" si="19"/>
        <v>8.0855855855855854</v>
      </c>
      <c r="V75" s="14">
        <f t="shared" si="20"/>
        <v>4.0315315315315319</v>
      </c>
      <c r="W75" s="14"/>
      <c r="X75" s="14"/>
      <c r="Y75" s="14">
        <f>VLOOKUP(A:A,[1]TDSheet!$A:$Y,25,0)</f>
        <v>87.6</v>
      </c>
      <c r="Z75" s="14">
        <f>VLOOKUP(A:A,[1]TDSheet!$A:$Z,26,0)</f>
        <v>136.6</v>
      </c>
      <c r="AA75" s="14">
        <f>VLOOKUP(A:A,[1]TDSheet!$A:$AA,27,0)</f>
        <v>83</v>
      </c>
      <c r="AB75" s="14">
        <f>VLOOKUP(A:A,[3]TDSheet!$A:$D,4,0)</f>
        <v>91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21"/>
        <v>26.400000000000002</v>
      </c>
      <c r="AF75" s="14">
        <f t="shared" si="22"/>
        <v>13.200000000000001</v>
      </c>
      <c r="AG75" s="14">
        <f t="shared" si="23"/>
        <v>0</v>
      </c>
      <c r="AH75" s="14"/>
      <c r="AI75" s="14"/>
      <c r="AJ75" s="14"/>
    </row>
    <row r="76" spans="1:36" s="1" customFormat="1" ht="11.1" customHeight="1" outlineLevel="1" x14ac:dyDescent="0.2">
      <c r="A76" s="7" t="s">
        <v>78</v>
      </c>
      <c r="B76" s="7" t="s">
        <v>9</v>
      </c>
      <c r="C76" s="8">
        <v>255</v>
      </c>
      <c r="D76" s="8">
        <v>378</v>
      </c>
      <c r="E76" s="8">
        <v>327</v>
      </c>
      <c r="F76" s="8">
        <v>292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346</v>
      </c>
      <c r="J76" s="14">
        <f t="shared" si="17"/>
        <v>-19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VLOOKUP(A:A,[1]TDSheet!$A:$N,14,0)</f>
        <v>40</v>
      </c>
      <c r="N76" s="14">
        <f>VLOOKUP(A:A,[1]TDSheet!$A:$T,20,0)</f>
        <v>80</v>
      </c>
      <c r="O76" s="14"/>
      <c r="P76" s="14"/>
      <c r="Q76" s="16">
        <v>80</v>
      </c>
      <c r="R76" s="16">
        <v>40</v>
      </c>
      <c r="S76" s="14">
        <f t="shared" si="18"/>
        <v>65.400000000000006</v>
      </c>
      <c r="T76" s="16"/>
      <c r="U76" s="19">
        <f t="shared" si="19"/>
        <v>8.1345565749235469</v>
      </c>
      <c r="V76" s="14">
        <f t="shared" si="20"/>
        <v>4.4648318042813449</v>
      </c>
      <c r="W76" s="14"/>
      <c r="X76" s="14"/>
      <c r="Y76" s="14">
        <f>VLOOKUP(A:A,[1]TDSheet!$A:$Y,25,0)</f>
        <v>74</v>
      </c>
      <c r="Z76" s="14">
        <f>VLOOKUP(A:A,[1]TDSheet!$A:$Z,26,0)</f>
        <v>114.8</v>
      </c>
      <c r="AA76" s="14">
        <f>VLOOKUP(A:A,[1]TDSheet!$A:$AA,27,0)</f>
        <v>61.6</v>
      </c>
      <c r="AB76" s="14">
        <f>VLOOKUP(A:A,[3]TDSheet!$A:$D,4,0)</f>
        <v>72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21"/>
        <v>26.400000000000002</v>
      </c>
      <c r="AF76" s="14">
        <f t="shared" si="22"/>
        <v>13.200000000000001</v>
      </c>
      <c r="AG76" s="14">
        <f t="shared" si="23"/>
        <v>0</v>
      </c>
      <c r="AH76" s="14"/>
      <c r="AI76" s="14"/>
      <c r="AJ76" s="14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31</v>
      </c>
      <c r="D77" s="8">
        <v>8</v>
      </c>
      <c r="E77" s="8">
        <v>19</v>
      </c>
      <c r="F77" s="8">
        <v>14</v>
      </c>
      <c r="G77" s="1">
        <f>VLOOKUP(A:A,[1]TDSheet!$A:$G,7,0)</f>
        <v>0</v>
      </c>
      <c r="H77" s="1" t="e">
        <f>VLOOKUP(A:A,[1]TDSheet!$A:$H,8,0)</f>
        <v>#N/A</v>
      </c>
      <c r="I77" s="14">
        <f>VLOOKUP(A:A,[2]TDSheet!$A:$F,6,0)</f>
        <v>100</v>
      </c>
      <c r="J77" s="14">
        <f t="shared" si="17"/>
        <v>-81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VLOOKUP(A:A,[1]TDSheet!$A:$N,14,0)</f>
        <v>0</v>
      </c>
      <c r="N77" s="14">
        <f>VLOOKUP(A:A,[1]TDSheet!$A:$T,20,0)</f>
        <v>0</v>
      </c>
      <c r="O77" s="14"/>
      <c r="P77" s="14"/>
      <c r="Q77" s="16"/>
      <c r="R77" s="16"/>
      <c r="S77" s="14">
        <f t="shared" si="18"/>
        <v>3.8</v>
      </c>
      <c r="T77" s="16"/>
      <c r="U77" s="19">
        <f t="shared" si="19"/>
        <v>3.6842105263157898</v>
      </c>
      <c r="V77" s="14">
        <f t="shared" si="20"/>
        <v>3.6842105263157898</v>
      </c>
      <c r="W77" s="14"/>
      <c r="X77" s="14"/>
      <c r="Y77" s="14">
        <f>VLOOKUP(A:A,[1]TDSheet!$A:$Y,25,0)</f>
        <v>79.400000000000006</v>
      </c>
      <c r="Z77" s="14">
        <f>VLOOKUP(A:A,[1]TDSheet!$A:$Z,26,0)</f>
        <v>87.6</v>
      </c>
      <c r="AA77" s="14">
        <f>VLOOKUP(A:A,[1]TDSheet!$A:$AA,27,0)</f>
        <v>39.4</v>
      </c>
      <c r="AB77" s="14">
        <f>VLOOKUP(A:A,[3]TDSheet!$A:$D,4,0)</f>
        <v>1</v>
      </c>
      <c r="AC77" s="18" t="str">
        <f>VLOOKUP(A:A,[1]TDSheet!$A:$AC,29,0)</f>
        <v>вывод</v>
      </c>
      <c r="AD77" s="14" t="str">
        <f>VLOOKUP(A:A,[1]TDSheet!$A:$AD,30,0)</f>
        <v>костик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  <c r="AJ77" s="14"/>
    </row>
    <row r="78" spans="1:36" s="1" customFormat="1" ht="11.1" customHeight="1" outlineLevel="1" x14ac:dyDescent="0.2">
      <c r="A78" s="7" t="s">
        <v>80</v>
      </c>
      <c r="B78" s="7" t="s">
        <v>9</v>
      </c>
      <c r="C78" s="8">
        <v>293</v>
      </c>
      <c r="D78" s="8">
        <v>1191</v>
      </c>
      <c r="E78" s="8">
        <v>799</v>
      </c>
      <c r="F78" s="8">
        <v>661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822</v>
      </c>
      <c r="J78" s="14">
        <f t="shared" si="17"/>
        <v>-23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VLOOKUP(A:A,[1]TDSheet!$A:$N,14,0)</f>
        <v>120</v>
      </c>
      <c r="N78" s="14">
        <f>VLOOKUP(A:A,[1]TDSheet!$A:$T,20,0)</f>
        <v>240</v>
      </c>
      <c r="O78" s="14"/>
      <c r="P78" s="14"/>
      <c r="Q78" s="16">
        <v>200</v>
      </c>
      <c r="R78" s="16">
        <v>40</v>
      </c>
      <c r="S78" s="14">
        <f t="shared" si="18"/>
        <v>159.80000000000001</v>
      </c>
      <c r="T78" s="16"/>
      <c r="U78" s="19">
        <f t="shared" si="19"/>
        <v>7.891113892365456</v>
      </c>
      <c r="V78" s="14">
        <f t="shared" si="20"/>
        <v>4.136420525657071</v>
      </c>
      <c r="W78" s="14"/>
      <c r="X78" s="14"/>
      <c r="Y78" s="14">
        <f>VLOOKUP(A:A,[1]TDSheet!$A:$Y,25,0)</f>
        <v>163.6</v>
      </c>
      <c r="Z78" s="14">
        <f>VLOOKUP(A:A,[1]TDSheet!$A:$Z,26,0)</f>
        <v>253</v>
      </c>
      <c r="AA78" s="14">
        <f>VLOOKUP(A:A,[1]TDSheet!$A:$AA,27,0)</f>
        <v>146.6</v>
      </c>
      <c r="AB78" s="14">
        <f>VLOOKUP(A:A,[3]TDSheet!$A:$D,4,0)</f>
        <v>150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1"/>
        <v>66</v>
      </c>
      <c r="AF78" s="14">
        <f t="shared" si="22"/>
        <v>13.200000000000001</v>
      </c>
      <c r="AG78" s="14">
        <f t="shared" si="23"/>
        <v>0</v>
      </c>
      <c r="AH78" s="14"/>
      <c r="AI78" s="14"/>
      <c r="AJ78" s="14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38.064</v>
      </c>
      <c r="D79" s="8">
        <v>11.321</v>
      </c>
      <c r="E79" s="8">
        <v>23.835999999999999</v>
      </c>
      <c r="F79" s="8">
        <v>24.885999999999999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31.6</v>
      </c>
      <c r="J79" s="14">
        <f t="shared" si="17"/>
        <v>-7.7640000000000029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VLOOKUP(A:A,[1]TDSheet!$A:$N,14,0)</f>
        <v>0</v>
      </c>
      <c r="N79" s="14">
        <f>VLOOKUP(A:A,[1]TDSheet!$A:$T,20,0)</f>
        <v>10</v>
      </c>
      <c r="O79" s="14"/>
      <c r="P79" s="14"/>
      <c r="Q79" s="16">
        <v>10</v>
      </c>
      <c r="R79" s="16"/>
      <c r="S79" s="14">
        <f t="shared" si="18"/>
        <v>4.7671999999999999</v>
      </c>
      <c r="T79" s="16"/>
      <c r="U79" s="19">
        <f t="shared" si="19"/>
        <v>9.4155898640711531</v>
      </c>
      <c r="V79" s="14">
        <f t="shared" si="20"/>
        <v>5.2202550763550928</v>
      </c>
      <c r="W79" s="14"/>
      <c r="X79" s="14"/>
      <c r="Y79" s="14">
        <f>VLOOKUP(A:A,[1]TDSheet!$A:$Y,25,0)</f>
        <v>7.8331999999999997</v>
      </c>
      <c r="Z79" s="14">
        <f>VLOOKUP(A:A,[1]TDSheet!$A:$Z,26,0)</f>
        <v>14.2446</v>
      </c>
      <c r="AA79" s="14">
        <f>VLOOKUP(A:A,[1]TDSheet!$A:$AA,27,0)</f>
        <v>5.0556000000000001</v>
      </c>
      <c r="AB79" s="14">
        <v>0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1"/>
        <v>10</v>
      </c>
      <c r="AF79" s="14">
        <f t="shared" si="22"/>
        <v>0</v>
      </c>
      <c r="AG79" s="14">
        <f t="shared" si="23"/>
        <v>0</v>
      </c>
      <c r="AH79" s="14"/>
      <c r="AI79" s="14"/>
      <c r="AJ79" s="14"/>
    </row>
    <row r="80" spans="1:36" s="1" customFormat="1" ht="11.1" customHeight="1" outlineLevel="1" x14ac:dyDescent="0.2">
      <c r="A80" s="7" t="s">
        <v>82</v>
      </c>
      <c r="B80" s="7" t="s">
        <v>9</v>
      </c>
      <c r="C80" s="8"/>
      <c r="D80" s="8">
        <v>4</v>
      </c>
      <c r="E80" s="8">
        <v>1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1</v>
      </c>
      <c r="J80" s="14">
        <f t="shared" si="17"/>
        <v>0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VLOOKUP(A:A,[1]TDSheet!$A:$T,20,0)</f>
        <v>0</v>
      </c>
      <c r="O80" s="14"/>
      <c r="P80" s="14"/>
      <c r="Q80" s="16"/>
      <c r="R80" s="16"/>
      <c r="S80" s="14">
        <f t="shared" si="18"/>
        <v>0.2</v>
      </c>
      <c r="T80" s="16"/>
      <c r="U80" s="19">
        <f t="shared" si="19"/>
        <v>15</v>
      </c>
      <c r="V80" s="14">
        <f t="shared" si="20"/>
        <v>15</v>
      </c>
      <c r="W80" s="14"/>
      <c r="X80" s="14"/>
      <c r="Y80" s="14">
        <f>VLOOKUP(A:A,[1]TDSheet!$A:$Y,25,0)</f>
        <v>25.2</v>
      </c>
      <c r="Z80" s="14">
        <f>VLOOKUP(A:A,[1]TDSheet!$A:$Z,26,0)</f>
        <v>32</v>
      </c>
      <c r="AA80" s="14">
        <f>VLOOKUP(A:A,[1]TDSheet!$A:$AA,27,0)</f>
        <v>14</v>
      </c>
      <c r="AB80" s="14">
        <f>VLOOKUP(A:A,[3]TDSheet!$A:$D,4,0)</f>
        <v>1</v>
      </c>
      <c r="AC80" s="18" t="str">
        <f>VLOOKUP(A:A,[1]TDSheet!$A:$AC,29,0)</f>
        <v>вывод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  <c r="AJ80" s="14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61</v>
      </c>
      <c r="D81" s="8">
        <v>124</v>
      </c>
      <c r="E81" s="8">
        <v>114</v>
      </c>
      <c r="F81" s="8">
        <v>70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117</v>
      </c>
      <c r="J81" s="14">
        <f t="shared" si="17"/>
        <v>-3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VLOOKUP(A:A,[1]TDSheet!$A:$N,14,0)</f>
        <v>40</v>
      </c>
      <c r="N81" s="14">
        <f>VLOOKUP(A:A,[1]TDSheet!$A:$T,20,0)</f>
        <v>0</v>
      </c>
      <c r="O81" s="14"/>
      <c r="P81" s="14"/>
      <c r="Q81" s="16">
        <v>80</v>
      </c>
      <c r="R81" s="16"/>
      <c r="S81" s="14">
        <f t="shared" si="18"/>
        <v>22.8</v>
      </c>
      <c r="T81" s="16"/>
      <c r="U81" s="19">
        <f t="shared" si="19"/>
        <v>8.3333333333333339</v>
      </c>
      <c r="V81" s="14">
        <f t="shared" si="20"/>
        <v>3.070175438596491</v>
      </c>
      <c r="W81" s="14"/>
      <c r="X81" s="14"/>
      <c r="Y81" s="14">
        <f>VLOOKUP(A:A,[1]TDSheet!$A:$Y,25,0)</f>
        <v>20</v>
      </c>
      <c r="Z81" s="14">
        <f>VLOOKUP(A:A,[1]TDSheet!$A:$Z,26,0)</f>
        <v>25.4</v>
      </c>
      <c r="AA81" s="14">
        <f>VLOOKUP(A:A,[1]TDSheet!$A:$AA,27,0)</f>
        <v>26.2</v>
      </c>
      <c r="AB81" s="14">
        <f>VLOOKUP(A:A,[3]TDSheet!$A:$D,4,0)</f>
        <v>16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1"/>
        <v>32</v>
      </c>
      <c r="AF81" s="14">
        <f t="shared" si="22"/>
        <v>0</v>
      </c>
      <c r="AG81" s="14">
        <f t="shared" si="23"/>
        <v>0</v>
      </c>
      <c r="AH81" s="14"/>
      <c r="AI81" s="14"/>
      <c r="AJ81" s="14"/>
    </row>
    <row r="82" spans="1:36" s="1" customFormat="1" ht="11.1" customHeight="1" outlineLevel="1" x14ac:dyDescent="0.2">
      <c r="A82" s="7" t="s">
        <v>84</v>
      </c>
      <c r="B82" s="7" t="s">
        <v>9</v>
      </c>
      <c r="C82" s="8">
        <v>6</v>
      </c>
      <c r="D82" s="8"/>
      <c r="E82" s="8">
        <v>0</v>
      </c>
      <c r="F82" s="8">
        <v>6</v>
      </c>
      <c r="G82" s="1">
        <f>VLOOKUP(A:A,[1]TDSheet!$A:$G,7,0)</f>
        <v>0</v>
      </c>
      <c r="H82" s="1" t="e">
        <f>VLOOKUP(A:A,[1]TDSheet!$A:$H,8,0)</f>
        <v>#N/A</v>
      </c>
      <c r="I82" s="14">
        <v>0</v>
      </c>
      <c r="J82" s="14">
        <f t="shared" si="17"/>
        <v>0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VLOOKUP(A:A,[1]TDSheet!$A:$N,14,0)</f>
        <v>0</v>
      </c>
      <c r="N82" s="14">
        <f>VLOOKUP(A:A,[1]TDSheet!$A:$T,20,0)</f>
        <v>0</v>
      </c>
      <c r="O82" s="14"/>
      <c r="P82" s="14"/>
      <c r="Q82" s="16"/>
      <c r="R82" s="16"/>
      <c r="S82" s="14">
        <f t="shared" si="18"/>
        <v>0</v>
      </c>
      <c r="T82" s="16"/>
      <c r="U82" s="19" t="e">
        <f t="shared" si="19"/>
        <v>#DIV/0!</v>
      </c>
      <c r="V82" s="14" t="e">
        <f t="shared" si="20"/>
        <v>#DIV/0!</v>
      </c>
      <c r="W82" s="14"/>
      <c r="X82" s="14"/>
      <c r="Y82" s="14">
        <f>VLOOKUP(A:A,[1]TDSheet!$A:$Y,25,0)</f>
        <v>25.4</v>
      </c>
      <c r="Z82" s="14">
        <f>VLOOKUP(A:A,[1]TDSheet!$A:$Z,26,0)</f>
        <v>39</v>
      </c>
      <c r="AA82" s="14">
        <f>VLOOKUP(A:A,[1]TDSheet!$A:$AA,27,0)</f>
        <v>5.8</v>
      </c>
      <c r="AB82" s="14">
        <v>0</v>
      </c>
      <c r="AC82" s="18" t="str">
        <f>VLOOKUP(A:A,[1]TDSheet!$A:$AC,29,0)</f>
        <v>вывод</v>
      </c>
      <c r="AD82" s="14" t="str">
        <f>VLOOKUP(A:A,[1]TDSheet!$A:$AD,30,0)</f>
        <v>костик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  <c r="AJ82" s="14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3.6999999999999998E-2</v>
      </c>
      <c r="D83" s="8">
        <v>805.30499999999995</v>
      </c>
      <c r="E83" s="8">
        <v>559.59400000000005</v>
      </c>
      <c r="F83" s="8">
        <v>213.904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524.20000000000005</v>
      </c>
      <c r="J83" s="14">
        <f t="shared" si="17"/>
        <v>35.394000000000005</v>
      </c>
      <c r="K83" s="14">
        <f>VLOOKUP(A:A,[1]TDSheet!$A:$L,12,0)</f>
        <v>80</v>
      </c>
      <c r="L83" s="14">
        <f>VLOOKUP(A:A,[1]TDSheet!$A:$M,13,0)</f>
        <v>0</v>
      </c>
      <c r="M83" s="14">
        <f>VLOOKUP(A:A,[1]TDSheet!$A:$N,14,0)</f>
        <v>250</v>
      </c>
      <c r="N83" s="14">
        <f>VLOOKUP(A:A,[1]TDSheet!$A:$T,20,0)</f>
        <v>60</v>
      </c>
      <c r="O83" s="14"/>
      <c r="P83" s="14"/>
      <c r="Q83" s="16">
        <v>200</v>
      </c>
      <c r="R83" s="16">
        <v>60</v>
      </c>
      <c r="S83" s="14">
        <f t="shared" si="18"/>
        <v>111.9188</v>
      </c>
      <c r="T83" s="16"/>
      <c r="U83" s="19">
        <f t="shared" si="19"/>
        <v>7.7190248644553012</v>
      </c>
      <c r="V83" s="14">
        <f t="shared" si="20"/>
        <v>1.9112427938827077</v>
      </c>
      <c r="W83" s="14"/>
      <c r="X83" s="14"/>
      <c r="Y83" s="14">
        <f>VLOOKUP(A:A,[1]TDSheet!$A:$Y,25,0)</f>
        <v>106.56440000000001</v>
      </c>
      <c r="Z83" s="14">
        <f>VLOOKUP(A:A,[1]TDSheet!$A:$Z,26,0)</f>
        <v>120.79159999999999</v>
      </c>
      <c r="AA83" s="14">
        <f>VLOOKUP(A:A,[1]TDSheet!$A:$AA,27,0)</f>
        <v>77.227400000000003</v>
      </c>
      <c r="AB83" s="14">
        <f>VLOOKUP(A:A,[3]TDSheet!$A:$D,4,0)</f>
        <v>147.28899999999999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21"/>
        <v>200</v>
      </c>
      <c r="AF83" s="14">
        <f t="shared" si="22"/>
        <v>60</v>
      </c>
      <c r="AG83" s="14">
        <f t="shared" si="23"/>
        <v>0</v>
      </c>
      <c r="AH83" s="14"/>
      <c r="AI83" s="14"/>
      <c r="AJ83" s="14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556</v>
      </c>
      <c r="D84" s="8">
        <v>1431</v>
      </c>
      <c r="E84" s="8">
        <v>1510</v>
      </c>
      <c r="F84" s="8">
        <v>448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1498</v>
      </c>
      <c r="J84" s="14">
        <f t="shared" si="17"/>
        <v>12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VLOOKUP(A:A,[1]TDSheet!$A:$N,14,0)</f>
        <v>600</v>
      </c>
      <c r="N84" s="14">
        <f>VLOOKUP(A:A,[1]TDSheet!$A:$T,20,0)</f>
        <v>840</v>
      </c>
      <c r="O84" s="14"/>
      <c r="P84" s="14"/>
      <c r="Q84" s="16">
        <v>360</v>
      </c>
      <c r="R84" s="16">
        <v>120</v>
      </c>
      <c r="S84" s="14">
        <f t="shared" si="18"/>
        <v>302</v>
      </c>
      <c r="T84" s="16"/>
      <c r="U84" s="19">
        <f t="shared" si="19"/>
        <v>7.8410596026490067</v>
      </c>
      <c r="V84" s="14">
        <f t="shared" si="20"/>
        <v>1.4834437086092715</v>
      </c>
      <c r="W84" s="14"/>
      <c r="X84" s="14"/>
      <c r="Y84" s="14">
        <f>VLOOKUP(A:A,[1]TDSheet!$A:$Y,25,0)</f>
        <v>273</v>
      </c>
      <c r="Z84" s="14">
        <f>VLOOKUP(A:A,[1]TDSheet!$A:$Z,26,0)</f>
        <v>359.6</v>
      </c>
      <c r="AA84" s="14">
        <f>VLOOKUP(A:A,[1]TDSheet!$A:$AA,27,0)</f>
        <v>197</v>
      </c>
      <c r="AB84" s="14">
        <f>VLOOKUP(A:A,[3]TDSheet!$A:$D,4,0)</f>
        <v>346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144</v>
      </c>
      <c r="AF84" s="14">
        <f t="shared" si="22"/>
        <v>48</v>
      </c>
      <c r="AG84" s="14">
        <f t="shared" si="23"/>
        <v>0</v>
      </c>
      <c r="AH84" s="14"/>
      <c r="AI84" s="14"/>
      <c r="AJ84" s="14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121</v>
      </c>
      <c r="D85" s="8">
        <v>43</v>
      </c>
      <c r="E85" s="8">
        <v>59</v>
      </c>
      <c r="F85" s="8">
        <v>101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60</v>
      </c>
      <c r="J85" s="14">
        <f t="shared" si="17"/>
        <v>-1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VLOOKUP(A:A,[1]TDSheet!$A:$T,20,0)</f>
        <v>40</v>
      </c>
      <c r="O85" s="14"/>
      <c r="P85" s="14"/>
      <c r="Q85" s="16"/>
      <c r="R85" s="16"/>
      <c r="S85" s="14">
        <f t="shared" si="18"/>
        <v>11.8</v>
      </c>
      <c r="T85" s="16"/>
      <c r="U85" s="19">
        <f t="shared" si="19"/>
        <v>11.949152542372881</v>
      </c>
      <c r="V85" s="14">
        <f t="shared" si="20"/>
        <v>8.5593220338983045</v>
      </c>
      <c r="W85" s="14"/>
      <c r="X85" s="14"/>
      <c r="Y85" s="14">
        <f>VLOOKUP(A:A,[1]TDSheet!$A:$Y,25,0)</f>
        <v>29</v>
      </c>
      <c r="Z85" s="14">
        <f>VLOOKUP(A:A,[1]TDSheet!$A:$Z,26,0)</f>
        <v>20.8</v>
      </c>
      <c r="AA85" s="14">
        <f>VLOOKUP(A:A,[1]TDSheet!$A:$AA,27,0)</f>
        <v>17.600000000000001</v>
      </c>
      <c r="AB85" s="14">
        <f>VLOOKUP(A:A,[3]TDSheet!$A:$D,4,0)</f>
        <v>3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  <c r="AJ85" s="14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575</v>
      </c>
      <c r="D86" s="8">
        <v>4005</v>
      </c>
      <c r="E86" s="8">
        <v>3024</v>
      </c>
      <c r="F86" s="8">
        <v>1462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3089</v>
      </c>
      <c r="J86" s="14">
        <f t="shared" si="17"/>
        <v>-65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1400</v>
      </c>
      <c r="N86" s="14">
        <f>VLOOKUP(A:A,[1]TDSheet!$A:$T,20,0)</f>
        <v>720</v>
      </c>
      <c r="O86" s="14"/>
      <c r="P86" s="14"/>
      <c r="Q86" s="16">
        <v>960</v>
      </c>
      <c r="R86" s="16">
        <v>120</v>
      </c>
      <c r="S86" s="14">
        <f t="shared" si="18"/>
        <v>604.79999999999995</v>
      </c>
      <c r="T86" s="16"/>
      <c r="U86" s="19">
        <f t="shared" si="19"/>
        <v>7.7083333333333339</v>
      </c>
      <c r="V86" s="14">
        <f t="shared" si="20"/>
        <v>2.4173280423280423</v>
      </c>
      <c r="W86" s="14"/>
      <c r="X86" s="14"/>
      <c r="Y86" s="14">
        <f>VLOOKUP(A:A,[1]TDSheet!$A:$Y,25,0)</f>
        <v>501.6</v>
      </c>
      <c r="Z86" s="14">
        <f>VLOOKUP(A:A,[1]TDSheet!$A:$Z,26,0)</f>
        <v>643.6</v>
      </c>
      <c r="AA86" s="14">
        <f>VLOOKUP(A:A,[1]TDSheet!$A:$AA,27,0)</f>
        <v>459.2</v>
      </c>
      <c r="AB86" s="14">
        <f>VLOOKUP(A:A,[3]TDSheet!$A:$D,4,0)</f>
        <v>637</v>
      </c>
      <c r="AC86" s="14" t="str">
        <f>VLOOKUP(A:A,[1]TDSheet!$A:$AC,29,0)</f>
        <v>увел</v>
      </c>
      <c r="AD86" s="14" t="str">
        <f>VLOOKUP(A:A,[1]TDSheet!$A:$AD,30,0)</f>
        <v>увел</v>
      </c>
      <c r="AE86" s="14">
        <f t="shared" si="21"/>
        <v>336</v>
      </c>
      <c r="AF86" s="14">
        <f t="shared" si="22"/>
        <v>42</v>
      </c>
      <c r="AG86" s="14">
        <f t="shared" si="23"/>
        <v>0</v>
      </c>
      <c r="AH86" s="14"/>
      <c r="AI86" s="14"/>
      <c r="AJ86" s="14"/>
    </row>
    <row r="87" spans="1:36" s="1" customFormat="1" ht="11.1" customHeight="1" outlineLevel="1" x14ac:dyDescent="0.2">
      <c r="A87" s="7" t="s">
        <v>89</v>
      </c>
      <c r="B87" s="7" t="s">
        <v>9</v>
      </c>
      <c r="C87" s="8">
        <v>47</v>
      </c>
      <c r="D87" s="8">
        <v>660</v>
      </c>
      <c r="E87" s="8">
        <v>372</v>
      </c>
      <c r="F87" s="8">
        <v>312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393</v>
      </c>
      <c r="J87" s="14">
        <f t="shared" si="17"/>
        <v>-21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VLOOKUP(A:A,[1]TDSheet!$A:$T,20,0)</f>
        <v>120</v>
      </c>
      <c r="O87" s="14"/>
      <c r="P87" s="14"/>
      <c r="Q87" s="16">
        <v>120</v>
      </c>
      <c r="R87" s="16">
        <v>30</v>
      </c>
      <c r="S87" s="14">
        <f t="shared" si="18"/>
        <v>74.400000000000006</v>
      </c>
      <c r="T87" s="16"/>
      <c r="U87" s="19">
        <f t="shared" si="19"/>
        <v>7.82258064516129</v>
      </c>
      <c r="V87" s="14">
        <f t="shared" si="20"/>
        <v>4.193548387096774</v>
      </c>
      <c r="W87" s="14"/>
      <c r="X87" s="14"/>
      <c r="Y87" s="14">
        <f>VLOOKUP(A:A,[1]TDSheet!$A:$Y,25,0)</f>
        <v>55.2</v>
      </c>
      <c r="Z87" s="14">
        <f>VLOOKUP(A:A,[1]TDSheet!$A:$Z,26,0)</f>
        <v>77</v>
      </c>
      <c r="AA87" s="14">
        <f>VLOOKUP(A:A,[1]TDSheet!$A:$AA,27,0)</f>
        <v>69.8</v>
      </c>
      <c r="AB87" s="14">
        <f>VLOOKUP(A:A,[3]TDSheet!$A:$D,4,0)</f>
        <v>35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21"/>
        <v>72</v>
      </c>
      <c r="AF87" s="14">
        <f t="shared" si="22"/>
        <v>18</v>
      </c>
      <c r="AG87" s="14">
        <f t="shared" si="23"/>
        <v>0</v>
      </c>
      <c r="AH87" s="14"/>
      <c r="AI87" s="14"/>
      <c r="AJ87" s="14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229.053</v>
      </c>
      <c r="D88" s="8">
        <v>400.041</v>
      </c>
      <c r="E88" s="22">
        <v>251</v>
      </c>
      <c r="F88" s="22">
        <v>326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233.1</v>
      </c>
      <c r="J88" s="14">
        <f t="shared" si="17"/>
        <v>17.900000000000006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VLOOKUP(A:A,[1]TDSheet!$A:$T,20,0)</f>
        <v>150</v>
      </c>
      <c r="O88" s="14"/>
      <c r="P88" s="14"/>
      <c r="Q88" s="16"/>
      <c r="R88" s="16"/>
      <c r="S88" s="14">
        <f t="shared" si="18"/>
        <v>50.2</v>
      </c>
      <c r="T88" s="16"/>
      <c r="U88" s="19">
        <f t="shared" si="19"/>
        <v>9.482071713147409</v>
      </c>
      <c r="V88" s="14">
        <f t="shared" si="20"/>
        <v>6.4940239043824697</v>
      </c>
      <c r="W88" s="14"/>
      <c r="X88" s="14"/>
      <c r="Y88" s="14">
        <f>VLOOKUP(A:A,[1]TDSheet!$A:$Y,25,0)</f>
        <v>82.8</v>
      </c>
      <c r="Z88" s="14">
        <f>VLOOKUP(A:A,[1]TDSheet!$A:$Z,26,0)</f>
        <v>68.400000000000006</v>
      </c>
      <c r="AA88" s="14">
        <f>VLOOKUP(A:A,[1]TDSheet!$A:$AA,27,0)</f>
        <v>58.2</v>
      </c>
      <c r="AB88" s="14">
        <f>VLOOKUP(A:A,[3]TDSheet!$A:$D,4,0)</f>
        <v>15.927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  <c r="AJ88" s="14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4.4829999999999997</v>
      </c>
      <c r="D89" s="8">
        <v>91.347999999999999</v>
      </c>
      <c r="E89" s="8">
        <v>30.346</v>
      </c>
      <c r="F89" s="8">
        <v>65.484999999999999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41</v>
      </c>
      <c r="J89" s="14">
        <f t="shared" si="17"/>
        <v>-10.654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VLOOKUP(A:A,[1]TDSheet!$A:$T,20,0)</f>
        <v>0</v>
      </c>
      <c r="O89" s="14"/>
      <c r="P89" s="14"/>
      <c r="Q89" s="16"/>
      <c r="R89" s="16"/>
      <c r="S89" s="14">
        <f t="shared" si="18"/>
        <v>6.0692000000000004</v>
      </c>
      <c r="T89" s="16"/>
      <c r="U89" s="19">
        <f t="shared" si="19"/>
        <v>10.789725169709351</v>
      </c>
      <c r="V89" s="14">
        <f t="shared" si="20"/>
        <v>10.789725169709351</v>
      </c>
      <c r="W89" s="14"/>
      <c r="X89" s="14"/>
      <c r="Y89" s="14">
        <f>VLOOKUP(A:A,[1]TDSheet!$A:$Y,25,0)</f>
        <v>9.4792000000000005</v>
      </c>
      <c r="Z89" s="14">
        <f>VLOOKUP(A:A,[1]TDSheet!$A:$Z,26,0)</f>
        <v>7.5162000000000004</v>
      </c>
      <c r="AA89" s="14">
        <f>VLOOKUP(A:A,[1]TDSheet!$A:$AA,27,0)</f>
        <v>12.145199999999999</v>
      </c>
      <c r="AB89" s="14">
        <f>VLOOKUP(A:A,[3]TDSheet!$A:$D,4,0)</f>
        <v>8.15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  <c r="AJ89" s="14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241.268</v>
      </c>
      <c r="D90" s="8">
        <v>93.47</v>
      </c>
      <c r="E90" s="8">
        <v>194.82</v>
      </c>
      <c r="F90" s="8">
        <v>135.43799999999999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194.8</v>
      </c>
      <c r="J90" s="14">
        <f t="shared" si="17"/>
        <v>1.999999999998181E-2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VLOOKUP(A:A,[1]TDSheet!$A:$N,14,0)</f>
        <v>30</v>
      </c>
      <c r="N90" s="14">
        <f>VLOOKUP(A:A,[1]TDSheet!$A:$T,20,0)</f>
        <v>50</v>
      </c>
      <c r="O90" s="14"/>
      <c r="P90" s="14"/>
      <c r="Q90" s="16">
        <v>100</v>
      </c>
      <c r="R90" s="16">
        <v>30</v>
      </c>
      <c r="S90" s="14">
        <f t="shared" si="18"/>
        <v>38.963999999999999</v>
      </c>
      <c r="T90" s="16"/>
      <c r="U90" s="19">
        <f t="shared" si="19"/>
        <v>8.8655682168155217</v>
      </c>
      <c r="V90" s="14">
        <f t="shared" si="20"/>
        <v>3.4759778256852476</v>
      </c>
      <c r="W90" s="14"/>
      <c r="X90" s="14"/>
      <c r="Y90" s="14">
        <f>VLOOKUP(A:A,[1]TDSheet!$A:$Y,25,0)</f>
        <v>38.363799999999998</v>
      </c>
      <c r="Z90" s="14">
        <f>VLOOKUP(A:A,[1]TDSheet!$A:$Z,26,0)</f>
        <v>71.748400000000004</v>
      </c>
      <c r="AA90" s="14">
        <f>VLOOKUP(A:A,[1]TDSheet!$A:$AA,27,0)</f>
        <v>31.354599999999998</v>
      </c>
      <c r="AB90" s="14">
        <f>VLOOKUP(A:A,[3]TDSheet!$A:$D,4,0)</f>
        <v>65.459999999999994</v>
      </c>
      <c r="AC90" s="14" t="str">
        <f>VLOOKUP(A:A,[1]TDSheet!$A:$AC,29,0)</f>
        <v>Витал</v>
      </c>
      <c r="AD90" s="14" t="str">
        <f>VLOOKUP(A:A,[1]TDSheet!$A:$AD,30,0)</f>
        <v>Витал</v>
      </c>
      <c r="AE90" s="14">
        <f t="shared" si="21"/>
        <v>100</v>
      </c>
      <c r="AF90" s="14">
        <f t="shared" si="22"/>
        <v>30</v>
      </c>
      <c r="AG90" s="14">
        <f t="shared" si="23"/>
        <v>0</v>
      </c>
      <c r="AH90" s="14"/>
      <c r="AI90" s="14"/>
      <c r="AJ90" s="14"/>
    </row>
    <row r="91" spans="1:36" s="1" customFormat="1" ht="11.1" customHeight="1" outlineLevel="1" x14ac:dyDescent="0.2">
      <c r="A91" s="7" t="s">
        <v>93</v>
      </c>
      <c r="B91" s="7" t="s">
        <v>9</v>
      </c>
      <c r="C91" s="8">
        <v>17</v>
      </c>
      <c r="D91" s="8">
        <v>134</v>
      </c>
      <c r="E91" s="8">
        <v>90</v>
      </c>
      <c r="F91" s="8">
        <v>52</v>
      </c>
      <c r="G91" s="1">
        <f>VLOOKUP(A:A,[1]TDSheet!$A:$G,7,0)</f>
        <v>0</v>
      </c>
      <c r="H91" s="1">
        <f>VLOOKUP(A:A,[1]TDSheet!$A:$H,8,0)</f>
        <v>45</v>
      </c>
      <c r="I91" s="14">
        <f>VLOOKUP(A:A,[2]TDSheet!$A:$F,6,0)</f>
        <v>91</v>
      </c>
      <c r="J91" s="14">
        <f t="shared" si="17"/>
        <v>-1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VLOOKUP(A:A,[1]TDSheet!$A:$T,20,0)</f>
        <v>120</v>
      </c>
      <c r="O91" s="14"/>
      <c r="P91" s="14"/>
      <c r="Q91" s="16"/>
      <c r="R91" s="16"/>
      <c r="S91" s="14">
        <f t="shared" si="18"/>
        <v>18</v>
      </c>
      <c r="T91" s="16"/>
      <c r="U91" s="19">
        <f t="shared" si="19"/>
        <v>9.5555555555555554</v>
      </c>
      <c r="V91" s="14">
        <f t="shared" si="20"/>
        <v>2.8888888888888888</v>
      </c>
      <c r="W91" s="14"/>
      <c r="X91" s="14"/>
      <c r="Y91" s="14">
        <f>VLOOKUP(A:A,[1]TDSheet!$A:$Y,25,0)</f>
        <v>28</v>
      </c>
      <c r="Z91" s="14">
        <f>VLOOKUP(A:A,[1]TDSheet!$A:$Z,26,0)</f>
        <v>23.8</v>
      </c>
      <c r="AA91" s="14">
        <f>VLOOKUP(A:A,[1]TDSheet!$A:$AA,27,0)</f>
        <v>16.8</v>
      </c>
      <c r="AB91" s="14">
        <f>VLOOKUP(A:A,[3]TDSheet!$A:$D,4,0)</f>
        <v>15</v>
      </c>
      <c r="AC91" s="14" t="str">
        <f>VLOOKUP(A:A,[1]TDSheet!$A:$AC,29,0)</f>
        <v>вывод</v>
      </c>
      <c r="AD91" s="14" t="str">
        <f>VLOOKUP(A:A,[1]TDSheet!$A:$AD,30,0)</f>
        <v>вывод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  <c r="AJ91" s="14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8</v>
      </c>
      <c r="D92" s="8">
        <v>506</v>
      </c>
      <c r="E92" s="8">
        <v>428</v>
      </c>
      <c r="F92" s="8">
        <v>62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497</v>
      </c>
      <c r="J92" s="14">
        <f t="shared" si="17"/>
        <v>-69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VLOOKUP(A:A,[1]TDSheet!$A:$N,14,0)</f>
        <v>120</v>
      </c>
      <c r="N92" s="14">
        <f>VLOOKUP(A:A,[1]TDSheet!$A:$T,20,0)</f>
        <v>120</v>
      </c>
      <c r="O92" s="14"/>
      <c r="P92" s="14"/>
      <c r="Q92" s="16">
        <v>160</v>
      </c>
      <c r="R92" s="16">
        <v>120</v>
      </c>
      <c r="S92" s="14">
        <f t="shared" si="18"/>
        <v>85.6</v>
      </c>
      <c r="T92" s="16"/>
      <c r="U92" s="19">
        <f t="shared" si="19"/>
        <v>6.7990654205607477</v>
      </c>
      <c r="V92" s="14">
        <f t="shared" si="20"/>
        <v>0.72429906542056077</v>
      </c>
      <c r="W92" s="14"/>
      <c r="X92" s="14"/>
      <c r="Y92" s="14">
        <f>VLOOKUP(A:A,[1]TDSheet!$A:$Y,25,0)</f>
        <v>112.4</v>
      </c>
      <c r="Z92" s="14">
        <f>VLOOKUP(A:A,[1]TDSheet!$A:$Z,26,0)</f>
        <v>112.4</v>
      </c>
      <c r="AA92" s="14">
        <f>VLOOKUP(A:A,[1]TDSheet!$A:$AA,27,0)</f>
        <v>95.6</v>
      </c>
      <c r="AB92" s="14">
        <f>VLOOKUP(A:A,[3]TDSheet!$A:$D,4,0)</f>
        <v>93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21"/>
        <v>52.800000000000004</v>
      </c>
      <c r="AF92" s="14">
        <f t="shared" si="22"/>
        <v>39.6</v>
      </c>
      <c r="AG92" s="14">
        <f t="shared" si="23"/>
        <v>0</v>
      </c>
      <c r="AH92" s="14"/>
      <c r="AI92" s="14"/>
      <c r="AJ92" s="14"/>
    </row>
    <row r="93" spans="1:36" s="1" customFormat="1" ht="11.1" customHeight="1" outlineLevel="1" x14ac:dyDescent="0.2">
      <c r="A93" s="7" t="s">
        <v>95</v>
      </c>
      <c r="B93" s="7" t="s">
        <v>9</v>
      </c>
      <c r="C93" s="8">
        <v>186</v>
      </c>
      <c r="D93" s="8">
        <v>457</v>
      </c>
      <c r="E93" s="8">
        <v>386</v>
      </c>
      <c r="F93" s="8">
        <v>245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396</v>
      </c>
      <c r="J93" s="14">
        <f t="shared" si="17"/>
        <v>-10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VLOOKUP(A:A,[1]TDSheet!$A:$N,14,0)</f>
        <v>80</v>
      </c>
      <c r="N93" s="14">
        <f>VLOOKUP(A:A,[1]TDSheet!$A:$T,20,0)</f>
        <v>160</v>
      </c>
      <c r="O93" s="14"/>
      <c r="P93" s="14"/>
      <c r="Q93" s="16">
        <v>120</v>
      </c>
      <c r="R93" s="16"/>
      <c r="S93" s="14">
        <f t="shared" si="18"/>
        <v>77.2</v>
      </c>
      <c r="T93" s="16"/>
      <c r="U93" s="19">
        <f t="shared" si="19"/>
        <v>7.8367875647668388</v>
      </c>
      <c r="V93" s="14">
        <f t="shared" si="20"/>
        <v>3.1735751295336785</v>
      </c>
      <c r="W93" s="14"/>
      <c r="X93" s="14"/>
      <c r="Y93" s="14">
        <f>VLOOKUP(A:A,[1]TDSheet!$A:$Y,25,0)</f>
        <v>69.8</v>
      </c>
      <c r="Z93" s="14">
        <f>VLOOKUP(A:A,[1]TDSheet!$A:$Z,26,0)</f>
        <v>112.8</v>
      </c>
      <c r="AA93" s="14">
        <f>VLOOKUP(A:A,[1]TDSheet!$A:$AA,27,0)</f>
        <v>65.400000000000006</v>
      </c>
      <c r="AB93" s="14">
        <f>VLOOKUP(A:A,[3]TDSheet!$A:$D,4,0)</f>
        <v>49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21"/>
        <v>21.599999999999998</v>
      </c>
      <c r="AF93" s="14">
        <f t="shared" si="22"/>
        <v>0</v>
      </c>
      <c r="AG93" s="14">
        <f t="shared" si="23"/>
        <v>0</v>
      </c>
      <c r="AH93" s="14"/>
      <c r="AI93" s="14"/>
      <c r="AJ93" s="14"/>
    </row>
    <row r="94" spans="1:36" s="1" customFormat="1" ht="11.1" customHeight="1" outlineLevel="1" x14ac:dyDescent="0.2">
      <c r="A94" s="7" t="s">
        <v>96</v>
      </c>
      <c r="B94" s="7" t="s">
        <v>9</v>
      </c>
      <c r="C94" s="8">
        <v>97</v>
      </c>
      <c r="D94" s="8">
        <v>1613</v>
      </c>
      <c r="E94" s="8">
        <v>1096</v>
      </c>
      <c r="F94" s="8">
        <v>564</v>
      </c>
      <c r="G94" s="1">
        <f>VLOOKUP(A:A,[1]TDSheet!$A:$G,7,0)</f>
        <v>0.14000000000000001</v>
      </c>
      <c r="H94" s="1" t="e">
        <f>VLOOKUP(A:A,[1]TDSheet!$A:$H,8,0)</f>
        <v>#N/A</v>
      </c>
      <c r="I94" s="14">
        <f>VLOOKUP(A:A,[2]TDSheet!$A:$F,6,0)</f>
        <v>1147</v>
      </c>
      <c r="J94" s="14">
        <f t="shared" si="17"/>
        <v>-51</v>
      </c>
      <c r="K94" s="14">
        <f>VLOOKUP(A:A,[1]TDSheet!$A:$L,12,0)</f>
        <v>200</v>
      </c>
      <c r="L94" s="14">
        <f>VLOOKUP(A:A,[1]TDSheet!$A:$M,13,0)</f>
        <v>0</v>
      </c>
      <c r="M94" s="14">
        <f>VLOOKUP(A:A,[1]TDSheet!$A:$N,14,0)</f>
        <v>360</v>
      </c>
      <c r="N94" s="14">
        <f>VLOOKUP(A:A,[1]TDSheet!$A:$T,20,0)</f>
        <v>200</v>
      </c>
      <c r="O94" s="14"/>
      <c r="P94" s="14"/>
      <c r="Q94" s="16">
        <v>320</v>
      </c>
      <c r="R94" s="16">
        <v>100</v>
      </c>
      <c r="S94" s="14">
        <f t="shared" si="18"/>
        <v>219.2</v>
      </c>
      <c r="T94" s="16"/>
      <c r="U94" s="19">
        <f t="shared" si="19"/>
        <v>7.9562043795620445</v>
      </c>
      <c r="V94" s="14">
        <f t="shared" si="20"/>
        <v>2.5729927007299271</v>
      </c>
      <c r="W94" s="14"/>
      <c r="X94" s="14"/>
      <c r="Y94" s="14">
        <f>VLOOKUP(A:A,[1]TDSheet!$A:$Y,25,0)</f>
        <v>202</v>
      </c>
      <c r="Z94" s="14">
        <f>VLOOKUP(A:A,[1]TDSheet!$A:$Z,26,0)</f>
        <v>328.4</v>
      </c>
      <c r="AA94" s="14">
        <f>VLOOKUP(A:A,[1]TDSheet!$A:$AA,27,0)</f>
        <v>204.8</v>
      </c>
      <c r="AB94" s="14">
        <f>VLOOKUP(A:A,[3]TDSheet!$A:$D,4,0)</f>
        <v>166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>
        <f t="shared" si="21"/>
        <v>44.800000000000004</v>
      </c>
      <c r="AF94" s="14">
        <f t="shared" si="22"/>
        <v>14.000000000000002</v>
      </c>
      <c r="AG94" s="14">
        <f t="shared" si="23"/>
        <v>0</v>
      </c>
      <c r="AH94" s="14"/>
      <c r="AI94" s="14"/>
      <c r="AJ94" s="14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46.02</v>
      </c>
      <c r="D95" s="8">
        <v>554.82899999999995</v>
      </c>
      <c r="E95" s="8">
        <v>297.47000000000003</v>
      </c>
      <c r="F95" s="8">
        <v>169.72200000000001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307</v>
      </c>
      <c r="J95" s="14">
        <f t="shared" si="17"/>
        <v>-9.5299999999999727</v>
      </c>
      <c r="K95" s="14">
        <f>VLOOKUP(A:A,[1]TDSheet!$A:$L,12,0)</f>
        <v>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VLOOKUP(A:A,[1]TDSheet!$A:$T,20,0)</f>
        <v>200</v>
      </c>
      <c r="O95" s="14"/>
      <c r="P95" s="14"/>
      <c r="Q95" s="16">
        <v>80</v>
      </c>
      <c r="R95" s="16"/>
      <c r="S95" s="14">
        <f t="shared" si="18"/>
        <v>59.494000000000007</v>
      </c>
      <c r="T95" s="16"/>
      <c r="U95" s="19">
        <f t="shared" si="19"/>
        <v>7.55911520489461</v>
      </c>
      <c r="V95" s="14">
        <f t="shared" si="20"/>
        <v>2.8527582613372777</v>
      </c>
      <c r="W95" s="14"/>
      <c r="X95" s="14"/>
      <c r="Y95" s="14">
        <f>VLOOKUP(A:A,[1]TDSheet!$A:$Y,25,0)</f>
        <v>53.422000000000004</v>
      </c>
      <c r="Z95" s="14">
        <f>VLOOKUP(A:A,[1]TDSheet!$A:$Z,26,0)</f>
        <v>64.161799999999999</v>
      </c>
      <c r="AA95" s="14">
        <f>VLOOKUP(A:A,[1]TDSheet!$A:$AA,27,0)</f>
        <v>47.791000000000004</v>
      </c>
      <c r="AB95" s="14">
        <f>VLOOKUP(A:A,[3]TDSheet!$A:$D,4,0)</f>
        <v>44.31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80</v>
      </c>
      <c r="AF95" s="14">
        <f t="shared" si="22"/>
        <v>0</v>
      </c>
      <c r="AG95" s="14">
        <f t="shared" si="23"/>
        <v>0</v>
      </c>
      <c r="AH95" s="14"/>
      <c r="AI95" s="14"/>
      <c r="AJ95" s="14"/>
    </row>
    <row r="96" spans="1:36" s="1" customFormat="1" ht="11.1" customHeight="1" outlineLevel="1" x14ac:dyDescent="0.2">
      <c r="A96" s="7" t="s">
        <v>98</v>
      </c>
      <c r="B96" s="7" t="s">
        <v>8</v>
      </c>
      <c r="C96" s="8">
        <v>3.2730000000000001</v>
      </c>
      <c r="D96" s="8">
        <v>329.09399999999999</v>
      </c>
      <c r="E96" s="8">
        <v>122.794</v>
      </c>
      <c r="F96" s="8">
        <v>139.328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167.9</v>
      </c>
      <c r="J96" s="14">
        <f t="shared" si="17"/>
        <v>-45.106000000000009</v>
      </c>
      <c r="K96" s="14">
        <f>VLOOKUP(A:A,[1]TDSheet!$A:$L,12,0)</f>
        <v>80</v>
      </c>
      <c r="L96" s="14">
        <f>VLOOKUP(A:A,[1]TDSheet!$A:$M,13,0)</f>
        <v>0</v>
      </c>
      <c r="M96" s="14">
        <f>VLOOKUP(A:A,[1]TDSheet!$A:$N,14,0)</f>
        <v>30</v>
      </c>
      <c r="N96" s="14">
        <f>VLOOKUP(A:A,[1]TDSheet!$A:$T,20,0)</f>
        <v>0</v>
      </c>
      <c r="O96" s="14"/>
      <c r="P96" s="14"/>
      <c r="Q96" s="16"/>
      <c r="R96" s="16"/>
      <c r="S96" s="14">
        <f t="shared" si="18"/>
        <v>24.558799999999998</v>
      </c>
      <c r="T96" s="16"/>
      <c r="U96" s="19">
        <f t="shared" si="19"/>
        <v>10.152287571053961</v>
      </c>
      <c r="V96" s="14">
        <f t="shared" si="20"/>
        <v>5.6732413635845402</v>
      </c>
      <c r="W96" s="14"/>
      <c r="X96" s="14"/>
      <c r="Y96" s="14">
        <f>VLOOKUP(A:A,[1]TDSheet!$A:$Y,25,0)</f>
        <v>20.550999999999998</v>
      </c>
      <c r="Z96" s="14">
        <f>VLOOKUP(A:A,[1]TDSheet!$A:$Z,26,0)</f>
        <v>23.2134</v>
      </c>
      <c r="AA96" s="14">
        <f>VLOOKUP(A:A,[1]TDSheet!$A:$AA,27,0)</f>
        <v>28.179000000000002</v>
      </c>
      <c r="AB96" s="14">
        <f>VLOOKUP(A:A,[3]TDSheet!$A:$D,4,0)</f>
        <v>28.375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/>
      <c r="AI96" s="14"/>
      <c r="AJ96" s="14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1639.9069999999999</v>
      </c>
      <c r="D97" s="8">
        <v>5468.8879999999999</v>
      </c>
      <c r="E97" s="22">
        <v>4319</v>
      </c>
      <c r="F97" s="22">
        <v>2061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4042.8</v>
      </c>
      <c r="J97" s="14">
        <f t="shared" si="17"/>
        <v>276.19999999999982</v>
      </c>
      <c r="K97" s="14">
        <f>VLOOKUP(A:A,[1]TDSheet!$A:$L,12,0)</f>
        <v>500</v>
      </c>
      <c r="L97" s="14">
        <f>VLOOKUP(A:A,[1]TDSheet!$A:$M,13,0)</f>
        <v>1000</v>
      </c>
      <c r="M97" s="14">
        <f>VLOOKUP(A:A,[1]TDSheet!$A:$N,14,0)</f>
        <v>1500</v>
      </c>
      <c r="N97" s="18">
        <v>600</v>
      </c>
      <c r="O97" s="14"/>
      <c r="P97" s="14"/>
      <c r="Q97" s="16">
        <v>900</v>
      </c>
      <c r="R97" s="16">
        <v>300</v>
      </c>
      <c r="S97" s="14">
        <f t="shared" si="18"/>
        <v>863.8</v>
      </c>
      <c r="T97" s="16">
        <v>300</v>
      </c>
      <c r="U97" s="19">
        <f t="shared" si="19"/>
        <v>8.2901134521880078</v>
      </c>
      <c r="V97" s="14">
        <f t="shared" si="20"/>
        <v>2.3859689742996064</v>
      </c>
      <c r="W97" s="14"/>
      <c r="X97" s="14"/>
      <c r="Y97" s="14">
        <f>VLOOKUP(A:A,[1]TDSheet!$A:$Y,25,0)</f>
        <v>713.2</v>
      </c>
      <c r="Z97" s="14">
        <f>VLOOKUP(A:A,[1]TDSheet!$A:$Z,26,0)</f>
        <v>874.2</v>
      </c>
      <c r="AA97" s="14">
        <f>VLOOKUP(A:A,[1]TDSheet!$A:$AA,27,0)</f>
        <v>588.4</v>
      </c>
      <c r="AB97" s="14">
        <f>VLOOKUP(A:A,[3]TDSheet!$A:$D,4,0)</f>
        <v>655.827</v>
      </c>
      <c r="AC97" s="14" t="str">
        <f>VLOOKUP(A:A,[1]TDSheet!$A:$AC,29,0)</f>
        <v>кофшар</v>
      </c>
      <c r="AD97" s="14" t="str">
        <f>VLOOKUP(A:A,[1]TDSheet!$A:$AD,30,0)</f>
        <v>кофшар</v>
      </c>
      <c r="AE97" s="14">
        <f t="shared" si="21"/>
        <v>900</v>
      </c>
      <c r="AF97" s="14">
        <f t="shared" si="22"/>
        <v>300</v>
      </c>
      <c r="AG97" s="14">
        <f t="shared" si="23"/>
        <v>300</v>
      </c>
      <c r="AH97" s="14"/>
      <c r="AI97" s="14"/>
      <c r="AJ97" s="14"/>
    </row>
    <row r="98" spans="1:36" s="1" customFormat="1" ht="11.1" customHeight="1" outlineLevel="1" x14ac:dyDescent="0.2">
      <c r="A98" s="7" t="s">
        <v>103</v>
      </c>
      <c r="B98" s="7" t="s">
        <v>9</v>
      </c>
      <c r="C98" s="8">
        <v>84</v>
      </c>
      <c r="D98" s="8">
        <v>299</v>
      </c>
      <c r="E98" s="8">
        <v>331</v>
      </c>
      <c r="F98" s="8">
        <v>32</v>
      </c>
      <c r="G98" s="1">
        <f>VLOOKUP(A:A,[1]TDSheet!$A:$G,7,0)</f>
        <v>0.35</v>
      </c>
      <c r="H98" s="1" t="e">
        <f>VLOOKUP(A:A,[1]TDSheet!$A:$H,8,0)</f>
        <v>#N/A</v>
      </c>
      <c r="I98" s="14">
        <f>VLOOKUP(A:A,[2]TDSheet!$A:$F,6,0)</f>
        <v>418</v>
      </c>
      <c r="J98" s="14">
        <f t="shared" si="17"/>
        <v>-87</v>
      </c>
      <c r="K98" s="14">
        <f>VLOOKUP(A:A,[1]TDSheet!$A:$L,12,0)</f>
        <v>80</v>
      </c>
      <c r="L98" s="14">
        <f>VLOOKUP(A:A,[1]TDSheet!$A:$M,13,0)</f>
        <v>0</v>
      </c>
      <c r="M98" s="14">
        <f>VLOOKUP(A:A,[1]TDSheet!$A:$N,14,0)</f>
        <v>200</v>
      </c>
      <c r="N98" s="14">
        <f>VLOOKUP(A:A,[1]TDSheet!$A:$T,20,0)</f>
        <v>120</v>
      </c>
      <c r="O98" s="14"/>
      <c r="P98" s="14"/>
      <c r="Q98" s="16">
        <v>120</v>
      </c>
      <c r="R98" s="16">
        <v>120</v>
      </c>
      <c r="S98" s="14">
        <f t="shared" si="18"/>
        <v>66.2</v>
      </c>
      <c r="T98" s="16"/>
      <c r="U98" s="19">
        <f t="shared" si="19"/>
        <v>10.151057401812688</v>
      </c>
      <c r="V98" s="14">
        <f t="shared" si="20"/>
        <v>0.4833836858006042</v>
      </c>
      <c r="W98" s="14"/>
      <c r="X98" s="14"/>
      <c r="Y98" s="14">
        <f>VLOOKUP(A:A,[1]TDSheet!$A:$Y,25,0)</f>
        <v>0</v>
      </c>
      <c r="Z98" s="14">
        <f>VLOOKUP(A:A,[1]TDSheet!$A:$Z,26,0)</f>
        <v>0</v>
      </c>
      <c r="AA98" s="14">
        <f>VLOOKUP(A:A,[1]TDSheet!$A:$AA,27,0)</f>
        <v>31.2</v>
      </c>
      <c r="AB98" s="14">
        <f>VLOOKUP(A:A,[3]TDSheet!$A:$D,4,0)</f>
        <v>58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21"/>
        <v>42</v>
      </c>
      <c r="AF98" s="14">
        <f t="shared" si="22"/>
        <v>42</v>
      </c>
      <c r="AG98" s="14">
        <f t="shared" si="23"/>
        <v>0</v>
      </c>
      <c r="AH98" s="14"/>
      <c r="AI98" s="14"/>
      <c r="AJ98" s="14"/>
    </row>
    <row r="99" spans="1:36" s="1" customFormat="1" ht="11.1" customHeight="1" outlineLevel="1" x14ac:dyDescent="0.2">
      <c r="A99" s="7" t="s">
        <v>104</v>
      </c>
      <c r="B99" s="7" t="s">
        <v>8</v>
      </c>
      <c r="C99" s="8">
        <v>12.442</v>
      </c>
      <c r="D99" s="8">
        <v>53.552999999999997</v>
      </c>
      <c r="E99" s="8">
        <v>29.126000000000001</v>
      </c>
      <c r="F99" s="8">
        <v>35.167999999999999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58.2</v>
      </c>
      <c r="J99" s="14">
        <f t="shared" si="17"/>
        <v>-29.074000000000002</v>
      </c>
      <c r="K99" s="14">
        <f>VLOOKUP(A:A,[1]TDSheet!$A:$L,12,0)</f>
        <v>0</v>
      </c>
      <c r="L99" s="14">
        <f>VLOOKUP(A:A,[1]TDSheet!$A:$M,13,0)</f>
        <v>0</v>
      </c>
      <c r="M99" s="14">
        <f>VLOOKUP(A:A,[1]TDSheet!$A:$N,14,0)</f>
        <v>50</v>
      </c>
      <c r="N99" s="14">
        <f>VLOOKUP(A:A,[1]TDSheet!$A:$T,20,0)</f>
        <v>0</v>
      </c>
      <c r="O99" s="14"/>
      <c r="P99" s="14"/>
      <c r="Q99" s="16"/>
      <c r="R99" s="16"/>
      <c r="S99" s="14">
        <f t="shared" si="18"/>
        <v>5.8252000000000006</v>
      </c>
      <c r="T99" s="16"/>
      <c r="U99" s="19">
        <f t="shared" si="19"/>
        <v>14.62061388450182</v>
      </c>
      <c r="V99" s="14">
        <f t="shared" si="20"/>
        <v>6.0372176062624447</v>
      </c>
      <c r="W99" s="14"/>
      <c r="X99" s="14"/>
      <c r="Y99" s="14">
        <f>VLOOKUP(A:A,[1]TDSheet!$A:$Y,25,0)</f>
        <v>0</v>
      </c>
      <c r="Z99" s="14">
        <f>VLOOKUP(A:A,[1]TDSheet!$A:$Z,26,0)</f>
        <v>0</v>
      </c>
      <c r="AA99" s="14">
        <f>VLOOKUP(A:A,[1]TDSheet!$A:$AA,27,0)</f>
        <v>3.742</v>
      </c>
      <c r="AB99" s="14">
        <v>0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0</v>
      </c>
      <c r="AG99" s="14">
        <f t="shared" si="23"/>
        <v>0</v>
      </c>
      <c r="AH99" s="14"/>
      <c r="AI99" s="14"/>
      <c r="AJ99" s="14"/>
    </row>
    <row r="100" spans="1:36" s="1" customFormat="1" ht="11.1" customHeight="1" outlineLevel="1" x14ac:dyDescent="0.2">
      <c r="A100" s="7" t="s">
        <v>105</v>
      </c>
      <c r="B100" s="7" t="s">
        <v>9</v>
      </c>
      <c r="C100" s="8"/>
      <c r="D100" s="8">
        <v>162</v>
      </c>
      <c r="E100" s="8">
        <v>102</v>
      </c>
      <c r="F100" s="8">
        <v>58</v>
      </c>
      <c r="G100" s="1">
        <f>VLOOKUP(A:A,[1]TDSheet!$A:$G,7,0)</f>
        <v>0.27</v>
      </c>
      <c r="H100" s="1" t="e">
        <f>VLOOKUP(A:A,[1]TDSheet!$A:$H,8,0)</f>
        <v>#N/A</v>
      </c>
      <c r="I100" s="14">
        <f>VLOOKUP(A:A,[2]TDSheet!$A:$F,6,0)</f>
        <v>165</v>
      </c>
      <c r="J100" s="14">
        <f t="shared" si="17"/>
        <v>-63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VLOOKUP(A:A,[1]TDSheet!$A:$N,14,0)</f>
        <v>40</v>
      </c>
      <c r="N100" s="14">
        <f>VLOOKUP(A:A,[1]TDSheet!$A:$T,20,0)</f>
        <v>0</v>
      </c>
      <c r="O100" s="14"/>
      <c r="P100" s="14"/>
      <c r="Q100" s="16">
        <v>80</v>
      </c>
      <c r="R100" s="16">
        <v>40</v>
      </c>
      <c r="S100" s="14">
        <f t="shared" si="18"/>
        <v>20.399999999999999</v>
      </c>
      <c r="T100" s="16"/>
      <c r="U100" s="19">
        <f t="shared" si="19"/>
        <v>10.686274509803923</v>
      </c>
      <c r="V100" s="14">
        <f t="shared" si="20"/>
        <v>2.8431372549019609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20.399999999999999</v>
      </c>
      <c r="AB100" s="14">
        <f>VLOOKUP(A:A,[3]TDSheet!$A:$D,4,0)</f>
        <v>53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1"/>
        <v>21.6</v>
      </c>
      <c r="AF100" s="14">
        <f t="shared" si="22"/>
        <v>10.8</v>
      </c>
      <c r="AG100" s="14">
        <f t="shared" si="23"/>
        <v>0</v>
      </c>
      <c r="AH100" s="14"/>
      <c r="AI100" s="14"/>
      <c r="AJ100" s="14"/>
    </row>
    <row r="101" spans="1:36" s="1" customFormat="1" ht="11.1" customHeight="1" outlineLevel="1" x14ac:dyDescent="0.2">
      <c r="A101" s="7" t="s">
        <v>100</v>
      </c>
      <c r="B101" s="7" t="s">
        <v>9</v>
      </c>
      <c r="C101" s="8">
        <v>90</v>
      </c>
      <c r="D101" s="8">
        <v>4</v>
      </c>
      <c r="E101" s="8">
        <v>46</v>
      </c>
      <c r="F101" s="8">
        <v>45</v>
      </c>
      <c r="G101" s="1">
        <f>VLOOKUP(A:A,[1]TDSheet!$A:$G,7,0)</f>
        <v>0.25</v>
      </c>
      <c r="H101" s="1" t="e">
        <f>VLOOKUP(A:A,[1]TDSheet!$A:$H,8,0)</f>
        <v>#N/A</v>
      </c>
      <c r="I101" s="14">
        <f>VLOOKUP(A:A,[2]TDSheet!$A:$F,6,0)</f>
        <v>49</v>
      </c>
      <c r="J101" s="14">
        <f t="shared" si="17"/>
        <v>-3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VLOOKUP(A:A,[1]TDSheet!$A:$T,20,0)</f>
        <v>35</v>
      </c>
      <c r="O101" s="14"/>
      <c r="P101" s="14"/>
      <c r="Q101" s="16"/>
      <c r="R101" s="16"/>
      <c r="S101" s="14">
        <f t="shared" si="18"/>
        <v>9.1999999999999993</v>
      </c>
      <c r="T101" s="16"/>
      <c r="U101" s="19">
        <f t="shared" si="19"/>
        <v>8.6956521739130448</v>
      </c>
      <c r="V101" s="14">
        <f t="shared" si="20"/>
        <v>4.8913043478260869</v>
      </c>
      <c r="W101" s="14"/>
      <c r="X101" s="14"/>
      <c r="Y101" s="14">
        <f>VLOOKUP(A:A,[1]TDSheet!$A:$Y,25,0)</f>
        <v>16.399999999999999</v>
      </c>
      <c r="Z101" s="14">
        <f>VLOOKUP(A:A,[1]TDSheet!$A:$Z,26,0)</f>
        <v>22.6</v>
      </c>
      <c r="AA101" s="14">
        <f>VLOOKUP(A:A,[1]TDSheet!$A:$AA,27,0)</f>
        <v>9</v>
      </c>
      <c r="AB101" s="14">
        <f>VLOOKUP(A:A,[3]TDSheet!$A:$D,4,0)</f>
        <v>5</v>
      </c>
      <c r="AC101" s="14" t="str">
        <f>VLOOKUP(A:A,[1]TDSheet!$A:$AC,29,0)</f>
        <v>увел</v>
      </c>
      <c r="AD101" s="14" t="str">
        <f>VLOOKUP(A:A,[1]TDSheet!$A:$AD,30,0)</f>
        <v>увел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  <c r="AJ101" s="14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174</v>
      </c>
      <c r="D102" s="8"/>
      <c r="E102" s="22">
        <v>51</v>
      </c>
      <c r="F102" s="22">
        <v>123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49</v>
      </c>
      <c r="J102" s="14">
        <f t="shared" si="17"/>
        <v>2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VLOOKUP(A:A,[1]TDSheet!$A:$T,20,0)</f>
        <v>0</v>
      </c>
      <c r="O102" s="14"/>
      <c r="P102" s="14"/>
      <c r="Q102" s="16"/>
      <c r="R102" s="16"/>
      <c r="S102" s="14">
        <f t="shared" si="18"/>
        <v>10.199999999999999</v>
      </c>
      <c r="T102" s="16"/>
      <c r="U102" s="19">
        <f t="shared" si="19"/>
        <v>12.058823529411766</v>
      </c>
      <c r="V102" s="14">
        <f t="shared" si="20"/>
        <v>12.058823529411766</v>
      </c>
      <c r="W102" s="14"/>
      <c r="X102" s="14"/>
      <c r="Y102" s="14">
        <f>VLOOKUP(A:A,[1]TDSheet!$A:$Y,25,0)</f>
        <v>4.5999999999999996</v>
      </c>
      <c r="Z102" s="14">
        <f>VLOOKUP(A:A,[1]TDSheet!$A:$Z,26,0)</f>
        <v>6.2</v>
      </c>
      <c r="AA102" s="14">
        <f>VLOOKUP(A:A,[1]TDSheet!$A:$AA,27,0)</f>
        <v>6.2</v>
      </c>
      <c r="AB102" s="14">
        <f>VLOOKUP(A:A,[3]TDSheet!$A:$D,4,0)</f>
        <v>13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  <c r="AJ102" s="14"/>
    </row>
    <row r="103" spans="1:36" s="1" customFormat="1" ht="11.1" customHeight="1" outlineLevel="1" x14ac:dyDescent="0.2">
      <c r="A103" s="7" t="s">
        <v>107</v>
      </c>
      <c r="B103" s="7" t="s">
        <v>8</v>
      </c>
      <c r="C103" s="8">
        <v>24.922999999999998</v>
      </c>
      <c r="D103" s="8">
        <v>40</v>
      </c>
      <c r="E103" s="22">
        <v>21.875</v>
      </c>
      <c r="F103" s="22">
        <v>43.048000000000002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22</v>
      </c>
      <c r="J103" s="14">
        <f t="shared" si="17"/>
        <v>-0.125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VLOOKUP(A:A,[1]TDSheet!$A:$T,20,0)</f>
        <v>0</v>
      </c>
      <c r="O103" s="14"/>
      <c r="P103" s="14"/>
      <c r="Q103" s="16"/>
      <c r="R103" s="16"/>
      <c r="S103" s="14">
        <f t="shared" si="18"/>
        <v>4.375</v>
      </c>
      <c r="T103" s="16"/>
      <c r="U103" s="19">
        <f t="shared" si="19"/>
        <v>9.8395428571428578</v>
      </c>
      <c r="V103" s="14">
        <f t="shared" si="20"/>
        <v>9.8395428571428578</v>
      </c>
      <c r="W103" s="14"/>
      <c r="X103" s="14"/>
      <c r="Y103" s="14">
        <f>VLOOKUP(A:A,[1]TDSheet!$A:$Y,25,0)</f>
        <v>5.9611999999999998</v>
      </c>
      <c r="Z103" s="14">
        <f>VLOOKUP(A:A,[1]TDSheet!$A:$Z,26,0)</f>
        <v>5.0877999999999997</v>
      </c>
      <c r="AA103" s="14">
        <f>VLOOKUP(A:A,[1]TDSheet!$A:$AA,27,0)</f>
        <v>5.4569999999999999</v>
      </c>
      <c r="AB103" s="14">
        <v>0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  <c r="AJ103" s="14"/>
    </row>
    <row r="104" spans="1:36" s="1" customFormat="1" ht="11.1" customHeight="1" outlineLevel="1" x14ac:dyDescent="0.2">
      <c r="A104" s="7" t="s">
        <v>108</v>
      </c>
      <c r="B104" s="7" t="s">
        <v>8</v>
      </c>
      <c r="C104" s="8">
        <v>82.665000000000006</v>
      </c>
      <c r="D104" s="8">
        <v>300</v>
      </c>
      <c r="E104" s="22">
        <v>262.90499999999997</v>
      </c>
      <c r="F104" s="22">
        <v>109.134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269</v>
      </c>
      <c r="J104" s="14">
        <f t="shared" si="17"/>
        <v>-6.0950000000000273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VLOOKUP(A:A,[1]TDSheet!$A:$T,20,0)</f>
        <v>0</v>
      </c>
      <c r="O104" s="14"/>
      <c r="P104" s="14"/>
      <c r="Q104" s="16"/>
      <c r="R104" s="16"/>
      <c r="S104" s="14">
        <f t="shared" si="18"/>
        <v>52.580999999999996</v>
      </c>
      <c r="T104" s="16"/>
      <c r="U104" s="19">
        <f t="shared" si="19"/>
        <v>2.0755405945113257</v>
      </c>
      <c r="V104" s="14">
        <f t="shared" si="20"/>
        <v>2.0755405945113257</v>
      </c>
      <c r="W104" s="14"/>
      <c r="X104" s="14"/>
      <c r="Y104" s="14">
        <f>VLOOKUP(A:A,[1]TDSheet!$A:$Y,25,0)</f>
        <v>49.194400000000002</v>
      </c>
      <c r="Z104" s="14">
        <f>VLOOKUP(A:A,[1]TDSheet!$A:$Z,26,0)</f>
        <v>69.124400000000009</v>
      </c>
      <c r="AA104" s="14">
        <f>VLOOKUP(A:A,[1]TDSheet!$A:$AA,27,0)</f>
        <v>39.799799999999998</v>
      </c>
      <c r="AB104" s="14">
        <f>VLOOKUP(A:A,[3]TDSheet!$A:$D,4,0)</f>
        <v>18.638000000000002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  <c r="AJ104" s="14"/>
    </row>
    <row r="105" spans="1:36" s="1" customFormat="1" ht="11.1" customHeight="1" outlineLevel="1" x14ac:dyDescent="0.2">
      <c r="A105" s="7" t="s">
        <v>101</v>
      </c>
      <c r="B105" s="7" t="s">
        <v>9</v>
      </c>
      <c r="C105" s="8">
        <v>171</v>
      </c>
      <c r="D105" s="8">
        <v>701</v>
      </c>
      <c r="E105" s="22">
        <v>159</v>
      </c>
      <c r="F105" s="22">
        <v>711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157</v>
      </c>
      <c r="J105" s="14">
        <f t="shared" si="17"/>
        <v>2</v>
      </c>
      <c r="K105" s="14">
        <f>VLOOKUP(A:A,[1]TDSheet!$A:$L,12,0)</f>
        <v>0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VLOOKUP(A:A,[1]TDSheet!$A:$T,20,0)</f>
        <v>0</v>
      </c>
      <c r="O105" s="14"/>
      <c r="P105" s="14"/>
      <c r="Q105" s="16"/>
      <c r="R105" s="16"/>
      <c r="S105" s="14">
        <f t="shared" si="18"/>
        <v>31.8</v>
      </c>
      <c r="T105" s="16"/>
      <c r="U105" s="19">
        <f t="shared" si="19"/>
        <v>22.358490566037734</v>
      </c>
      <c r="V105" s="14">
        <f t="shared" si="20"/>
        <v>22.358490566037734</v>
      </c>
      <c r="W105" s="14"/>
      <c r="X105" s="14"/>
      <c r="Y105" s="14">
        <f>VLOOKUP(A:A,[1]TDSheet!$A:$Y,25,0)</f>
        <v>31.2</v>
      </c>
      <c r="Z105" s="14">
        <f>VLOOKUP(A:A,[1]TDSheet!$A:$Z,26,0)</f>
        <v>35</v>
      </c>
      <c r="AA105" s="14">
        <f>VLOOKUP(A:A,[1]TDSheet!$A:$AA,27,0)</f>
        <v>26.8</v>
      </c>
      <c r="AB105" s="14">
        <f>VLOOKUP(A:A,[3]TDSheet!$A:$D,4,0)</f>
        <v>11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  <c r="AJ105" s="14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2025-01-17T08:33:08Z</dcterms:created>
  <dcterms:modified xsi:type="dcterms:W3CDTF">2025-01-17T12:15:06Z</dcterms:modified>
</cp:coreProperties>
</file>