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2,24\30,12,24 Ост КИ филиалы\"/>
    </mc:Choice>
  </mc:AlternateContent>
  <xr:revisionPtr revIDLastSave="0" documentId="13_ncr:1_{5CAABFB0-03F7-49F1-A408-FC81169BA75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10" i="1"/>
  <c r="AH11" i="1"/>
  <c r="AH12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9" i="1"/>
  <c r="AH30" i="1"/>
  <c r="AH31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1" i="1"/>
  <c r="AH52" i="1"/>
  <c r="AH53" i="1"/>
  <c r="AH54" i="1"/>
  <c r="AH56" i="1"/>
  <c r="AH59" i="1"/>
  <c r="AH62" i="1"/>
  <c r="AH63" i="1"/>
  <c r="AH64" i="1"/>
  <c r="AH65" i="1"/>
  <c r="AH66" i="1"/>
  <c r="AH70" i="1"/>
  <c r="AH71" i="1"/>
  <c r="AH72" i="1"/>
  <c r="AH74" i="1"/>
  <c r="AH76" i="1"/>
  <c r="AH77" i="1"/>
  <c r="AH79" i="1"/>
  <c r="AH80" i="1"/>
  <c r="AH82" i="1"/>
  <c r="AH83" i="1"/>
  <c r="AH84" i="1"/>
  <c r="AH85" i="1"/>
  <c r="AH90" i="1"/>
  <c r="AH91" i="1"/>
  <c r="AH93" i="1"/>
  <c r="AH94" i="1"/>
  <c r="AH95" i="1"/>
  <c r="AH96" i="1"/>
  <c r="AH97" i="1"/>
  <c r="AH98" i="1"/>
  <c r="AH99" i="1"/>
  <c r="AH100" i="1"/>
  <c r="S92" i="1" l="1"/>
  <c r="AH92" i="1" s="1"/>
  <c r="S89" i="1"/>
  <c r="AH89" i="1" s="1"/>
  <c r="S81" i="1"/>
  <c r="AH81" i="1" s="1"/>
  <c r="S78" i="1"/>
  <c r="AH78" i="1" s="1"/>
  <c r="S75" i="1"/>
  <c r="AH75" i="1" s="1"/>
  <c r="S68" i="1"/>
  <c r="AH68" i="1" s="1"/>
  <c r="S61" i="1"/>
  <c r="AH61" i="1" s="1"/>
  <c r="S50" i="1"/>
  <c r="AH50" i="1" s="1"/>
  <c r="S48" i="1"/>
  <c r="AH48" i="1" s="1"/>
  <c r="S47" i="1"/>
  <c r="AH47" i="1" s="1"/>
  <c r="S33" i="1"/>
  <c r="AH33" i="1" s="1"/>
  <c r="S27" i="1"/>
  <c r="AH27" i="1" s="1"/>
  <c r="S13" i="1"/>
  <c r="AH13" i="1" s="1"/>
  <c r="S9" i="1"/>
  <c r="AH9" i="1" s="1"/>
  <c r="S6" i="1"/>
  <c r="AH6" i="1" s="1"/>
  <c r="F32" i="1" l="1"/>
  <c r="E32" i="1"/>
  <c r="F96" i="1"/>
  <c r="E96" i="1"/>
  <c r="Q96" i="1" s="1"/>
  <c r="F56" i="1"/>
  <c r="E56" i="1"/>
  <c r="Q56" i="1" s="1"/>
  <c r="E91" i="1"/>
  <c r="Q91" i="1" s="1"/>
  <c r="V91" i="1" s="1"/>
  <c r="AI7" i="1"/>
  <c r="AI8" i="1"/>
  <c r="R8" i="1" s="1"/>
  <c r="AI9" i="1"/>
  <c r="AI10" i="1"/>
  <c r="AI11" i="1"/>
  <c r="R11" i="1" s="1"/>
  <c r="AI12" i="1"/>
  <c r="AI13" i="1"/>
  <c r="AI14" i="1"/>
  <c r="R14" i="1" s="1"/>
  <c r="AI15" i="1"/>
  <c r="R15" i="1" s="1"/>
  <c r="AI16" i="1"/>
  <c r="AI17" i="1"/>
  <c r="R17" i="1" s="1"/>
  <c r="AI18" i="1"/>
  <c r="AI19" i="1"/>
  <c r="R19" i="1" s="1"/>
  <c r="S19" i="1" s="1"/>
  <c r="AH19" i="1" s="1"/>
  <c r="AI20" i="1"/>
  <c r="R20" i="1" s="1"/>
  <c r="AI21" i="1"/>
  <c r="AI22" i="1"/>
  <c r="AI23" i="1"/>
  <c r="R23" i="1" s="1"/>
  <c r="AI24" i="1"/>
  <c r="AI25" i="1"/>
  <c r="AI26" i="1"/>
  <c r="AI27" i="1"/>
  <c r="AI28" i="1"/>
  <c r="R28" i="1" s="1"/>
  <c r="S28" i="1" s="1"/>
  <c r="AH28" i="1" s="1"/>
  <c r="AI29" i="1"/>
  <c r="R29" i="1" s="1"/>
  <c r="AI30" i="1"/>
  <c r="AI31" i="1"/>
  <c r="AI32" i="1"/>
  <c r="R32" i="1" s="1"/>
  <c r="S32" i="1" s="1"/>
  <c r="AH32" i="1" s="1"/>
  <c r="AI33" i="1"/>
  <c r="AI34" i="1"/>
  <c r="AI35" i="1"/>
  <c r="AI36" i="1"/>
  <c r="AI37" i="1"/>
  <c r="AI38" i="1"/>
  <c r="AI39" i="1"/>
  <c r="AI40" i="1"/>
  <c r="R40" i="1" s="1"/>
  <c r="AI41" i="1"/>
  <c r="R41" i="1" s="1"/>
  <c r="AI42" i="1"/>
  <c r="AI43" i="1"/>
  <c r="AI44" i="1"/>
  <c r="AI45" i="1"/>
  <c r="R45" i="1" s="1"/>
  <c r="AI46" i="1"/>
  <c r="R46" i="1" s="1"/>
  <c r="AI47" i="1"/>
  <c r="AI48" i="1"/>
  <c r="AI49" i="1"/>
  <c r="R49" i="1" s="1"/>
  <c r="AI50" i="1"/>
  <c r="AI51" i="1"/>
  <c r="R51" i="1" s="1"/>
  <c r="AI52" i="1"/>
  <c r="R52" i="1" s="1"/>
  <c r="AI53" i="1"/>
  <c r="AI54" i="1"/>
  <c r="R54" i="1" s="1"/>
  <c r="AI55" i="1"/>
  <c r="R55" i="1" s="1"/>
  <c r="S55" i="1" s="1"/>
  <c r="AH55" i="1" s="1"/>
  <c r="AI56" i="1"/>
  <c r="AI57" i="1"/>
  <c r="R57" i="1" s="1"/>
  <c r="S57" i="1" s="1"/>
  <c r="AH57" i="1" s="1"/>
  <c r="AI58" i="1"/>
  <c r="R58" i="1" s="1"/>
  <c r="S58" i="1" s="1"/>
  <c r="AH58" i="1" s="1"/>
  <c r="AI59" i="1"/>
  <c r="AI60" i="1"/>
  <c r="R60" i="1" s="1"/>
  <c r="S60" i="1" s="1"/>
  <c r="AH60" i="1" s="1"/>
  <c r="AI61" i="1"/>
  <c r="AI62" i="1"/>
  <c r="R62" i="1" s="1"/>
  <c r="AI63" i="1"/>
  <c r="R63" i="1" s="1"/>
  <c r="AI64" i="1"/>
  <c r="R64" i="1" s="1"/>
  <c r="AI65" i="1"/>
  <c r="R65" i="1" s="1"/>
  <c r="AI66" i="1"/>
  <c r="AI67" i="1"/>
  <c r="R67" i="1" s="1"/>
  <c r="S67" i="1" s="1"/>
  <c r="AH67" i="1" s="1"/>
  <c r="AI68" i="1"/>
  <c r="AI69" i="1"/>
  <c r="R69" i="1" s="1"/>
  <c r="S69" i="1" s="1"/>
  <c r="AH69" i="1" s="1"/>
  <c r="AI70" i="1"/>
  <c r="AI71" i="1"/>
  <c r="AI72" i="1"/>
  <c r="AI73" i="1"/>
  <c r="R73" i="1" s="1"/>
  <c r="S73" i="1" s="1"/>
  <c r="AH73" i="1" s="1"/>
  <c r="AI74" i="1"/>
  <c r="R74" i="1" s="1"/>
  <c r="AI75" i="1"/>
  <c r="AI76" i="1"/>
  <c r="AI77" i="1"/>
  <c r="AI78" i="1"/>
  <c r="AI79" i="1"/>
  <c r="AI80" i="1"/>
  <c r="R80" i="1" s="1"/>
  <c r="AI81" i="1"/>
  <c r="AI82" i="1"/>
  <c r="R82" i="1" s="1"/>
  <c r="AI83" i="1"/>
  <c r="R83" i="1" s="1"/>
  <c r="AI84" i="1"/>
  <c r="R84" i="1" s="1"/>
  <c r="AI85" i="1"/>
  <c r="AI86" i="1"/>
  <c r="R86" i="1" s="1"/>
  <c r="S86" i="1" s="1"/>
  <c r="AH86" i="1" s="1"/>
  <c r="AI87" i="1"/>
  <c r="R87" i="1" s="1"/>
  <c r="S87" i="1" s="1"/>
  <c r="AH87" i="1" s="1"/>
  <c r="AI88" i="1"/>
  <c r="R88" i="1" s="1"/>
  <c r="S88" i="1" s="1"/>
  <c r="AH88" i="1" s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6" i="1"/>
  <c r="Q7" i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Q15" i="1"/>
  <c r="Q16" i="1"/>
  <c r="V16" i="1" s="1"/>
  <c r="Q17" i="1"/>
  <c r="Q18" i="1"/>
  <c r="V18" i="1" s="1"/>
  <c r="Q19" i="1"/>
  <c r="Q20" i="1"/>
  <c r="Q21" i="1"/>
  <c r="V21" i="1" s="1"/>
  <c r="Q22" i="1"/>
  <c r="V22" i="1" s="1"/>
  <c r="Q23" i="1"/>
  <c r="Q24" i="1"/>
  <c r="V24" i="1" s="1"/>
  <c r="Q25" i="1"/>
  <c r="V25" i="1" s="1"/>
  <c r="Q26" i="1"/>
  <c r="V26" i="1" s="1"/>
  <c r="Q27" i="1"/>
  <c r="V27" i="1" s="1"/>
  <c r="Q28" i="1"/>
  <c r="Q29" i="1"/>
  <c r="Q30" i="1"/>
  <c r="V30" i="1" s="1"/>
  <c r="Q31" i="1"/>
  <c r="V31" i="1" s="1"/>
  <c r="Q33" i="1"/>
  <c r="V33" i="1" s="1"/>
  <c r="Q34" i="1"/>
  <c r="V34" i="1" s="1"/>
  <c r="Q35" i="1"/>
  <c r="V35" i="1" s="1"/>
  <c r="Q36" i="1"/>
  <c r="V36" i="1" s="1"/>
  <c r="Q37" i="1"/>
  <c r="V37" i="1" s="1"/>
  <c r="Q38" i="1"/>
  <c r="V38" i="1" s="1"/>
  <c r="Q39" i="1"/>
  <c r="V39" i="1" s="1"/>
  <c r="Q40" i="1"/>
  <c r="Q41" i="1"/>
  <c r="Q42" i="1"/>
  <c r="V42" i="1" s="1"/>
  <c r="Q43" i="1"/>
  <c r="V43" i="1" s="1"/>
  <c r="Q44" i="1"/>
  <c r="V44" i="1" s="1"/>
  <c r="Q45" i="1"/>
  <c r="Q46" i="1"/>
  <c r="Q47" i="1"/>
  <c r="V47" i="1" s="1"/>
  <c r="Q48" i="1"/>
  <c r="V48" i="1" s="1"/>
  <c r="Q49" i="1"/>
  <c r="Q50" i="1"/>
  <c r="V50" i="1" s="1"/>
  <c r="Q51" i="1"/>
  <c r="Q52" i="1"/>
  <c r="Q53" i="1"/>
  <c r="V53" i="1" s="1"/>
  <c r="Q54" i="1"/>
  <c r="Q55" i="1"/>
  <c r="Q57" i="1"/>
  <c r="Q58" i="1"/>
  <c r="Q59" i="1"/>
  <c r="V59" i="1" s="1"/>
  <c r="Q60" i="1"/>
  <c r="Q61" i="1"/>
  <c r="V61" i="1" s="1"/>
  <c r="Q62" i="1"/>
  <c r="Q63" i="1"/>
  <c r="Q64" i="1"/>
  <c r="Q65" i="1"/>
  <c r="Q66" i="1"/>
  <c r="V66" i="1" s="1"/>
  <c r="Q67" i="1"/>
  <c r="Q68" i="1"/>
  <c r="V68" i="1" s="1"/>
  <c r="Q69" i="1"/>
  <c r="Q70" i="1"/>
  <c r="V70" i="1" s="1"/>
  <c r="Q71" i="1"/>
  <c r="V71" i="1" s="1"/>
  <c r="Q72" i="1"/>
  <c r="V72" i="1" s="1"/>
  <c r="Q73" i="1"/>
  <c r="Q74" i="1"/>
  <c r="Q75" i="1"/>
  <c r="V75" i="1" s="1"/>
  <c r="Q76" i="1"/>
  <c r="V76" i="1" s="1"/>
  <c r="Q77" i="1"/>
  <c r="V77" i="1" s="1"/>
  <c r="Q78" i="1"/>
  <c r="V78" i="1" s="1"/>
  <c r="Q79" i="1"/>
  <c r="V79" i="1" s="1"/>
  <c r="Q80" i="1"/>
  <c r="Q81" i="1"/>
  <c r="V81" i="1" s="1"/>
  <c r="Q82" i="1"/>
  <c r="Q83" i="1"/>
  <c r="Q84" i="1"/>
  <c r="Q85" i="1"/>
  <c r="V85" i="1" s="1"/>
  <c r="Q86" i="1"/>
  <c r="Q87" i="1"/>
  <c r="Q88" i="1"/>
  <c r="Q89" i="1"/>
  <c r="V89" i="1" s="1"/>
  <c r="Q90" i="1"/>
  <c r="V90" i="1" s="1"/>
  <c r="Q92" i="1"/>
  <c r="W92" i="1" s="1"/>
  <c r="Q93" i="1"/>
  <c r="W93" i="1" s="1"/>
  <c r="Q94" i="1"/>
  <c r="W94" i="1" s="1"/>
  <c r="Q95" i="1"/>
  <c r="W95" i="1" s="1"/>
  <c r="Q97" i="1"/>
  <c r="W97" i="1" s="1"/>
  <c r="Q98" i="1"/>
  <c r="W98" i="1" s="1"/>
  <c r="Q99" i="1"/>
  <c r="W99" i="1" s="1"/>
  <c r="Q100" i="1"/>
  <c r="W100" i="1" s="1"/>
  <c r="Q6" i="1"/>
  <c r="V6" i="1" s="1"/>
  <c r="V95" i="1" l="1"/>
  <c r="V93" i="1"/>
  <c r="V88" i="1"/>
  <c r="V86" i="1"/>
  <c r="V84" i="1"/>
  <c r="V82" i="1"/>
  <c r="V80" i="1"/>
  <c r="V74" i="1"/>
  <c r="V64" i="1"/>
  <c r="V62" i="1"/>
  <c r="V60" i="1"/>
  <c r="V58" i="1"/>
  <c r="V54" i="1"/>
  <c r="V52" i="1"/>
  <c r="V46" i="1"/>
  <c r="V40" i="1"/>
  <c r="V28" i="1"/>
  <c r="V20" i="1"/>
  <c r="V14" i="1"/>
  <c r="V94" i="1"/>
  <c r="V87" i="1"/>
  <c r="V83" i="1"/>
  <c r="V73" i="1"/>
  <c r="V69" i="1"/>
  <c r="V67" i="1"/>
  <c r="V65" i="1"/>
  <c r="V63" i="1"/>
  <c r="V57" i="1"/>
  <c r="V55" i="1"/>
  <c r="V51" i="1"/>
  <c r="V49" i="1"/>
  <c r="V45" i="1"/>
  <c r="V41" i="1"/>
  <c r="V29" i="1"/>
  <c r="V23" i="1"/>
  <c r="V19" i="1"/>
  <c r="V17" i="1"/>
  <c r="V15" i="1"/>
  <c r="V92" i="1"/>
  <c r="Q32" i="1"/>
  <c r="V32" i="1" s="1"/>
  <c r="R96" i="1"/>
  <c r="V96" i="1" s="1"/>
  <c r="R56" i="1"/>
  <c r="W96" i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99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28" i="1"/>
  <c r="W24" i="1"/>
  <c r="W20" i="1"/>
  <c r="W16" i="1"/>
  <c r="W12" i="1"/>
  <c r="W8" i="1"/>
  <c r="V100" i="1"/>
  <c r="V98" i="1"/>
  <c r="V97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Q5" i="1" l="1"/>
  <c r="W32" i="1"/>
  <c r="S5" i="1"/>
  <c r="V56" i="1"/>
  <c r="R5" i="1"/>
  <c r="AH5" i="1"/>
  <c r="K5" i="1"/>
</calcChain>
</file>

<file path=xl/sharedStrings.xml><?xml version="1.0" encoding="utf-8"?>
<sst xmlns="http://schemas.openxmlformats.org/spreadsheetml/2006/main" count="386" uniqueCount="160">
  <si>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</si>
  <si>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</si>
  <si>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</si>
  <si>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</si>
  <si>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</si>
  <si>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</si>
  <si>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</si>
  <si>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</si>
  <si>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</si>
  <si>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</si>
  <si>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</si>
  <si>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</si>
  <si>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</si>
  <si>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</si>
  <si>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</si>
  <si>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</si>
  <si>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</si>
  <si>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</si>
  <si>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</si>
  <si>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</si>
  <si>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</si>
  <si>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</si>
  <si>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</si>
  <si>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</si>
  <si>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04,01,</t>
  </si>
  <si>
    <t>06,01,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</si>
  <si>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</si>
  <si>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</si>
  <si>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</si>
  <si>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</si>
  <si>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</si>
  <si>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</si>
  <si>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</si>
  <si>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</si>
  <si>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</si>
  <si>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</si>
  <si>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</si>
  <si>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</si>
  <si>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</si>
  <si>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</si>
  <si>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</si>
  <si>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</si>
  <si>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</si>
  <si>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</si>
  <si>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</si>
  <si>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</si>
  <si>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</si>
  <si>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</si>
  <si>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</si>
  <si>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</si>
  <si>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</si>
  <si>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</si>
  <si>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</si>
  <si>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</si>
  <si>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</si>
  <si>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</si>
  <si>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</si>
  <si>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</si>
  <si>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</si>
  <si>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</si>
  <si>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</si>
  <si>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</si>
  <si>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</si>
  <si>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</si>
  <si>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</si>
  <si>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</si>
  <si>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</si>
  <si>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</si>
  <si>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</si>
  <si>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</si>
  <si>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</si>
  <si>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</si>
  <si>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</si>
  <si>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</si>
  <si>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</si>
  <si>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</si>
  <si>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 БАЛЫКОВАЯ Коровино п/к в/у 0.84кг 6шт.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</si>
  <si>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</si>
  <si>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</si>
  <si>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</si>
  <si>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</si>
  <si>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</si>
  <si>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</si>
  <si>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</si>
  <si>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</si>
  <si>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</si>
  <si>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</si>
  <si>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</si>
  <si>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</si>
  <si>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</si>
  <si>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</si>
  <si>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</si>
  <si>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</si>
  <si>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</si>
  <si>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</si>
  <si>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</si>
  <si>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</si>
  <si>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</si>
  <si>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</si>
  <si>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</si>
  <si>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</si>
  <si>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</si>
  <si>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</si>
  <si>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</si>
  <si>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необходимо увеличить продажи!!!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</si>
  <si>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</si>
  <si>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</si>
  <si>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</si>
  <si>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</si>
  <si>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</si>
  <si>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</si>
  <si>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</si>
  <si>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</si>
  <si>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</si>
  <si>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</si>
  <si>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</si>
  <si>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</si>
  <si>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</si>
  <si>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</si>
  <si>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</si>
  <si>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</si>
  <si>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</si>
  <si>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</si>
  <si>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</si>
  <si>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</si>
  <si>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</si>
  <si>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</si>
  <si>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</si>
  <si>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</si>
  <si>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</si>
  <si>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</si>
  <si>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</si>
  <si>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</si>
  <si>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</si>
  <si>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</si>
  <si>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</si>
  <si>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 в матрице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</si>
  <si>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</si>
  <si>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</si>
  <si>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</si>
  <si>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</si>
  <si>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</si>
  <si>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</si>
  <si>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</si>
  <si>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</si>
  <si>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</si>
  <si>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</si>
  <si>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450кг / вместо 3812 и 6113 / есть дубль</t>
  </si>
  <si>
    <t>6956 СОЧНЫЕ Папа может сос п/о мгс 1.5*4  ОСТАНКИНО</t>
  </si>
  <si>
    <t>дубль на 6955</t>
  </si>
  <si>
    <t>бонус</t>
  </si>
  <si>
    <t>БОНУС_6087 СОЧНЫЕ ПМ сос п/о мгс 0,41кг 10шт.  ОСТАНКИНО</t>
  </si>
  <si>
    <t>БОНУС_6088 СОЧНЫЕ сос п/о мгс 1*6 ОСТАНКИНО</t>
  </si>
  <si>
    <t>БОНУС_6305 ДОМАШНИЙ РЕЦЕПТ Коровино 0,5кг 8шт.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</si>
  <si>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</si>
  <si>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ТС Обжора / 11,10,24 в уценку 88шт</t>
  </si>
  <si>
    <t>16,11,24 в уценку 20кг</t>
  </si>
  <si>
    <t>03,01,25 Зверев обнулил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</si>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</sst>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0" borderId="1" xfId="1" applyNumberFormat="1" applyFont="1"/>
    <xf numFmtId="164" fontId="8" fillId="6" borderId="1" xfId="1" applyNumberFormat="1" applyFont="1" applyFill="1"/>
    <xf numFmtId="164" fontId="9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0" fontId="0" fillId="0" borderId="1" xfId="0" applyBorder="1"/>
    <xf numFmtId="164" fontId="1" fillId="0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7" style="27" customWidth="1"/>
    <col min="20" max="20" width="7" customWidth="1"/>
    <col min="21" max="21" width="21" customWidth="1"/>
    <col min="22" max="23" width="5" customWidth="1"/>
    <col min="24" max="25" width="6" customWidth="1"/>
    <col min="26" max="27" width="6" style="10" customWidth="1"/>
    <col min="28" max="32" width="6" customWidth="1"/>
    <col min="33" max="33" width="32.28515625" customWidth="1"/>
    <col min="34" max="34" width="7" customWidth="1"/>
    <col min="35" max="35" width="8" customWidth="1"/>
    <col min="36" max="49" width="3" customWidth="1"/>
  </cols>
  <sheetData>
    <row r="1" spans="1:49" x14ac:dyDescent="0.25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7"/>
      <c r="AA1" s="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7"/>
      <c r="AA2" s="7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8" t="s">
        <v>20</v>
      </c>
      <c r="AA3" s="8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23</v>
      </c>
      <c r="R4" s="1"/>
      <c r="S4" s="1" t="s">
        <v>159</v>
      </c>
      <c r="T4" s="1"/>
      <c r="U4" s="1"/>
      <c r="V4" s="1"/>
      <c r="W4" s="1"/>
      <c r="X4" s="1" t="s">
        <v>26</v>
      </c>
      <c r="Y4" s="1" t="s">
        <v>27</v>
      </c>
      <c r="Z4" s="7" t="s">
        <v>28</v>
      </c>
      <c r="AA4" s="7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21170.468999999997</v>
      </c>
      <c r="F5" s="4">
        <f>SUM(F6:F498)</f>
        <v>7916.5900000000011</v>
      </c>
      <c r="G5" s="11"/>
      <c r="H5" s="1"/>
      <c r="I5" s="1"/>
      <c r="J5" s="4">
        <f t="shared" ref="J5:T5" si="0">SUM(J6:J498)</f>
        <v>23201.579999999998</v>
      </c>
      <c r="K5" s="4">
        <f t="shared" si="0"/>
        <v>-2031.1110000000003</v>
      </c>
      <c r="L5" s="4">
        <f t="shared" si="0"/>
        <v>0</v>
      </c>
      <c r="M5" s="4">
        <f t="shared" si="0"/>
        <v>0</v>
      </c>
      <c r="N5" s="4">
        <f t="shared" si="0"/>
        <v>12469.9236</v>
      </c>
      <c r="O5" s="4">
        <f t="shared" si="0"/>
        <v>8778</v>
      </c>
      <c r="P5" s="4">
        <f t="shared" si="0"/>
        <v>10458</v>
      </c>
      <c r="Q5" s="4">
        <f t="shared" si="0"/>
        <v>4234.0938000000006</v>
      </c>
      <c r="R5" s="4">
        <f t="shared" si="0"/>
        <v>2965.5011999999997</v>
      </c>
      <c r="S5" s="4">
        <f t="shared" si="0"/>
        <v>6883</v>
      </c>
      <c r="T5" s="4">
        <f t="shared" si="0"/>
        <v>8980</v>
      </c>
      <c r="U5" s="1"/>
      <c r="V5" s="1"/>
      <c r="W5" s="1"/>
      <c r="X5" s="4">
        <f t="shared" ref="X5:AF5" si="1">SUM(X6:X498)</f>
        <v>3646.7641999999996</v>
      </c>
      <c r="Y5" s="4">
        <f t="shared" si="1"/>
        <v>2690.1583999999998</v>
      </c>
      <c r="Z5" s="9">
        <f t="shared" si="1"/>
        <v>2814.8715999999999</v>
      </c>
      <c r="AA5" s="9">
        <f t="shared" si="1"/>
        <v>2663.0416</v>
      </c>
      <c r="AB5" s="4">
        <f t="shared" si="1"/>
        <v>2346.7125999999994</v>
      </c>
      <c r="AC5" s="4">
        <f t="shared" si="1"/>
        <v>2728.7205999999978</v>
      </c>
      <c r="AD5" s="4">
        <f t="shared" si="1"/>
        <v>2972.8367999999978</v>
      </c>
      <c r="AE5" s="4">
        <f t="shared" si="1"/>
        <v>2517.9940000000011</v>
      </c>
      <c r="AF5" s="4">
        <f t="shared" si="1"/>
        <v>2660.6609999999996</v>
      </c>
      <c r="AG5" s="1"/>
      <c r="AH5" s="4">
        <f>SUM(AH6:AH498)</f>
        <v>4385.7099999999991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91</v>
      </c>
      <c r="D6" s="1">
        <v>16</v>
      </c>
      <c r="E6" s="1">
        <v>105</v>
      </c>
      <c r="F6" s="1"/>
      <c r="G6" s="11">
        <v>0.4</v>
      </c>
      <c r="H6" s="1">
        <v>60</v>
      </c>
      <c r="I6" s="1" t="s">
        <v>37</v>
      </c>
      <c r="J6" s="1">
        <v>164</v>
      </c>
      <c r="K6" s="1">
        <f t="shared" ref="K6:K37" si="2">E6-J6</f>
        <v>-59</v>
      </c>
      <c r="L6" s="1"/>
      <c r="M6" s="1"/>
      <c r="N6" s="1">
        <v>90</v>
      </c>
      <c r="O6" s="1">
        <v>76</v>
      </c>
      <c r="P6" s="1">
        <v>80</v>
      </c>
      <c r="Q6" s="1">
        <f>E6/5</f>
        <v>21</v>
      </c>
      <c r="R6" s="5"/>
      <c r="S6" s="5">
        <f>ROUND(R6,0)</f>
        <v>0</v>
      </c>
      <c r="T6" s="5">
        <v>60</v>
      </c>
      <c r="U6" s="1"/>
      <c r="V6" s="1">
        <f>(F6+N6+O6+P6+S6)/Q6</f>
        <v>11.714285714285714</v>
      </c>
      <c r="W6" s="1">
        <f>(F6+N6+O6+P6)/Q6</f>
        <v>11.714285714285714</v>
      </c>
      <c r="X6" s="1">
        <v>23</v>
      </c>
      <c r="Y6" s="1">
        <v>13</v>
      </c>
      <c r="Z6" s="7">
        <v>10.6</v>
      </c>
      <c r="AA6" s="7">
        <v>12.8</v>
      </c>
      <c r="AB6" s="1">
        <v>18.2</v>
      </c>
      <c r="AC6" s="1">
        <v>9.4</v>
      </c>
      <c r="AD6" s="1">
        <v>21</v>
      </c>
      <c r="AE6" s="1">
        <v>15.2</v>
      </c>
      <c r="AF6" s="1">
        <v>4.8</v>
      </c>
      <c r="AG6" s="1" t="s">
        <v>38</v>
      </c>
      <c r="AH6" s="1">
        <f>G6*S6</f>
        <v>0</v>
      </c>
      <c r="AI6" s="7">
        <f t="shared" ref="AI6:AI37" si="3">(Z6+AA6)/2</f>
        <v>11.7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13.762</v>
      </c>
      <c r="D7" s="1"/>
      <c r="E7" s="1">
        <v>13.611000000000001</v>
      </c>
      <c r="F7" s="1"/>
      <c r="G7" s="11">
        <v>1</v>
      </c>
      <c r="H7" s="1">
        <v>120</v>
      </c>
      <c r="I7" s="1" t="s">
        <v>37</v>
      </c>
      <c r="J7" s="1">
        <v>27.3</v>
      </c>
      <c r="K7" s="1">
        <f t="shared" si="2"/>
        <v>-13.689</v>
      </c>
      <c r="L7" s="1"/>
      <c r="M7" s="1"/>
      <c r="N7" s="1">
        <v>30</v>
      </c>
      <c r="O7" s="1">
        <v>30</v>
      </c>
      <c r="P7" s="1"/>
      <c r="Q7" s="1">
        <f t="shared" ref="Q7:Q70" si="4">E7/5</f>
        <v>2.7222</v>
      </c>
      <c r="R7" s="5"/>
      <c r="S7" s="5">
        <v>10</v>
      </c>
      <c r="T7" s="5">
        <v>20</v>
      </c>
      <c r="U7" s="1"/>
      <c r="V7" s="1">
        <f t="shared" ref="V7:V70" si="5">(F7+N7+O7+P7+S7)/Q7</f>
        <v>25.714495628535744</v>
      </c>
      <c r="W7" s="1">
        <f t="shared" ref="W7:W70" si="6">(F7+N7+O7+P7)/Q7</f>
        <v>22.040996253030638</v>
      </c>
      <c r="X7" s="1">
        <v>3.7094</v>
      </c>
      <c r="Y7" s="1">
        <v>2.6419999999999999</v>
      </c>
      <c r="Z7" s="7">
        <v>1.1614</v>
      </c>
      <c r="AA7" s="7">
        <v>1.2727999999999999</v>
      </c>
      <c r="AB7" s="1">
        <v>0</v>
      </c>
      <c r="AC7" s="1">
        <v>1.9676</v>
      </c>
      <c r="AD7" s="1">
        <v>1.3028</v>
      </c>
      <c r="AE7" s="1">
        <v>1.2744</v>
      </c>
      <c r="AF7" s="1">
        <v>1.4685999999999999</v>
      </c>
      <c r="AG7" s="1"/>
      <c r="AH7" s="1">
        <f t="shared" ref="AH7:AH70" si="7">G7*S7</f>
        <v>10</v>
      </c>
      <c r="AI7" s="7">
        <f t="shared" si="3"/>
        <v>1.2170999999999998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418.24599999999998</v>
      </c>
      <c r="D8" s="1">
        <v>3810.4989999999998</v>
      </c>
      <c r="E8" s="1">
        <v>2368.3319999999999</v>
      </c>
      <c r="F8" s="1">
        <v>1858.117</v>
      </c>
      <c r="G8" s="11">
        <v>1</v>
      </c>
      <c r="H8" s="1">
        <v>60</v>
      </c>
      <c r="I8" s="1" t="s">
        <v>42</v>
      </c>
      <c r="J8" s="1">
        <v>2315.1999999999998</v>
      </c>
      <c r="K8" s="1">
        <f t="shared" si="2"/>
        <v>53.132000000000062</v>
      </c>
      <c r="L8" s="1"/>
      <c r="M8" s="1"/>
      <c r="N8" s="1">
        <v>0</v>
      </c>
      <c r="O8" s="1">
        <v>800</v>
      </c>
      <c r="P8" s="1">
        <v>1400</v>
      </c>
      <c r="Q8" s="1">
        <f t="shared" si="4"/>
        <v>473.66639999999995</v>
      </c>
      <c r="R8" s="5">
        <f>14*AI8-P8-O8-N8-F8</f>
        <v>9.8405999999997675</v>
      </c>
      <c r="S8" s="5">
        <v>1100</v>
      </c>
      <c r="T8" s="5">
        <v>1200</v>
      </c>
      <c r="U8" s="1"/>
      <c r="V8" s="1">
        <f t="shared" si="5"/>
        <v>10.889767566371608</v>
      </c>
      <c r="W8" s="1">
        <f t="shared" si="6"/>
        <v>8.5674580253106409</v>
      </c>
      <c r="X8" s="1">
        <v>383.06319999999999</v>
      </c>
      <c r="Y8" s="1">
        <v>293.63080000000002</v>
      </c>
      <c r="Z8" s="7">
        <v>309.40019999999998</v>
      </c>
      <c r="AA8" s="7">
        <v>271.73660000000001</v>
      </c>
      <c r="AB8" s="1">
        <v>285.8734</v>
      </c>
      <c r="AC8" s="1">
        <v>309.85059999999999</v>
      </c>
      <c r="AD8" s="1">
        <v>293.15620000000001</v>
      </c>
      <c r="AE8" s="1">
        <v>298.69279999999998</v>
      </c>
      <c r="AF8" s="1">
        <v>302.81240000000003</v>
      </c>
      <c r="AG8" s="1" t="s">
        <v>43</v>
      </c>
      <c r="AH8" s="1">
        <f t="shared" si="7"/>
        <v>1100</v>
      </c>
      <c r="AI8" s="29">
        <f t="shared" si="3"/>
        <v>290.5684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40</v>
      </c>
      <c r="C9" s="1">
        <v>37.322000000000003</v>
      </c>
      <c r="D9" s="1">
        <v>0.50900000000000001</v>
      </c>
      <c r="E9" s="1">
        <v>37.311999999999998</v>
      </c>
      <c r="F9" s="1"/>
      <c r="G9" s="11">
        <v>1</v>
      </c>
      <c r="H9" s="1">
        <v>120</v>
      </c>
      <c r="I9" s="1" t="s">
        <v>37</v>
      </c>
      <c r="J9" s="1">
        <v>45.5</v>
      </c>
      <c r="K9" s="1">
        <f t="shared" si="2"/>
        <v>-8.1880000000000024</v>
      </c>
      <c r="L9" s="1"/>
      <c r="M9" s="1"/>
      <c r="N9" s="1">
        <v>20</v>
      </c>
      <c r="O9" s="1">
        <v>60</v>
      </c>
      <c r="P9" s="1"/>
      <c r="Q9" s="1">
        <f t="shared" si="4"/>
        <v>7.4623999999999997</v>
      </c>
      <c r="R9" s="5"/>
      <c r="S9" s="5">
        <f t="shared" ref="S9:S69" si="8">ROUND(R9,0)</f>
        <v>0</v>
      </c>
      <c r="T9" s="5"/>
      <c r="U9" s="1"/>
      <c r="V9" s="1">
        <f t="shared" si="5"/>
        <v>10.720411663807891</v>
      </c>
      <c r="W9" s="1">
        <f t="shared" si="6"/>
        <v>10.720411663807891</v>
      </c>
      <c r="X9" s="1">
        <v>7.8736000000000006</v>
      </c>
      <c r="Y9" s="1">
        <v>3.5066000000000002</v>
      </c>
      <c r="Z9" s="7">
        <v>1.5895999999999999</v>
      </c>
      <c r="AA9" s="7">
        <v>2.9977999999999998</v>
      </c>
      <c r="AB9" s="1">
        <v>3.3974000000000002</v>
      </c>
      <c r="AC9" s="1">
        <v>3.7864</v>
      </c>
      <c r="AD9" s="1">
        <v>3.2564000000000002</v>
      </c>
      <c r="AE9" s="1">
        <v>1.7110000000000001</v>
      </c>
      <c r="AF9" s="1">
        <v>2.9072</v>
      </c>
      <c r="AG9" s="1"/>
      <c r="AH9" s="1">
        <f t="shared" si="7"/>
        <v>0</v>
      </c>
      <c r="AI9" s="7">
        <f t="shared" si="3"/>
        <v>2.2936999999999999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40</v>
      </c>
      <c r="C10" s="1">
        <v>179.06200000000001</v>
      </c>
      <c r="D10" s="1"/>
      <c r="E10" s="1">
        <v>112.73699999999999</v>
      </c>
      <c r="F10" s="1">
        <v>65.635000000000005</v>
      </c>
      <c r="G10" s="11">
        <v>1</v>
      </c>
      <c r="H10" s="1" t="e">
        <v>#N/A</v>
      </c>
      <c r="I10" s="1" t="s">
        <v>37</v>
      </c>
      <c r="J10" s="1">
        <v>103.9</v>
      </c>
      <c r="K10" s="1">
        <f t="shared" si="2"/>
        <v>8.8369999999999891</v>
      </c>
      <c r="L10" s="1"/>
      <c r="M10" s="1"/>
      <c r="N10" s="1">
        <v>0</v>
      </c>
      <c r="O10" s="1">
        <v>90</v>
      </c>
      <c r="P10" s="1"/>
      <c r="Q10" s="1">
        <f t="shared" si="4"/>
        <v>22.5474</v>
      </c>
      <c r="R10" s="5"/>
      <c r="S10" s="5">
        <v>50</v>
      </c>
      <c r="T10" s="5">
        <v>140</v>
      </c>
      <c r="U10" s="1"/>
      <c r="V10" s="1">
        <f t="shared" si="5"/>
        <v>9.1201202799435848</v>
      </c>
      <c r="W10" s="1">
        <f t="shared" si="6"/>
        <v>6.9025696976148021</v>
      </c>
      <c r="X10" s="1">
        <v>15.5146</v>
      </c>
      <c r="Y10" s="1">
        <v>8.9193999999999996</v>
      </c>
      <c r="Z10" s="7">
        <v>10.2852</v>
      </c>
      <c r="AA10" s="7">
        <v>8.3613999999999997</v>
      </c>
      <c r="AB10" s="1">
        <v>19.670200000000001</v>
      </c>
      <c r="AC10" s="1">
        <v>13.742800000000001</v>
      </c>
      <c r="AD10" s="1">
        <v>12.926399999999999</v>
      </c>
      <c r="AE10" s="1">
        <v>14.3072</v>
      </c>
      <c r="AF10" s="1">
        <v>10.7668</v>
      </c>
      <c r="AG10" s="18" t="s">
        <v>46</v>
      </c>
      <c r="AH10" s="1">
        <f t="shared" si="7"/>
        <v>50</v>
      </c>
      <c r="AI10" s="7">
        <f t="shared" si="3"/>
        <v>9.3232999999999997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40</v>
      </c>
      <c r="C11" s="1">
        <v>220.23699999999999</v>
      </c>
      <c r="D11" s="1">
        <v>362.97800000000001</v>
      </c>
      <c r="E11" s="1">
        <v>236.96700000000001</v>
      </c>
      <c r="F11" s="1">
        <v>313.45600000000002</v>
      </c>
      <c r="G11" s="11">
        <v>1</v>
      </c>
      <c r="H11" s="1">
        <v>60</v>
      </c>
      <c r="I11" s="1" t="s">
        <v>42</v>
      </c>
      <c r="J11" s="1">
        <v>232.9</v>
      </c>
      <c r="K11" s="1">
        <f t="shared" si="2"/>
        <v>4.0670000000000073</v>
      </c>
      <c r="L11" s="1"/>
      <c r="M11" s="1"/>
      <c r="N11" s="1">
        <v>0</v>
      </c>
      <c r="O11" s="1">
        <v>70</v>
      </c>
      <c r="P11" s="1">
        <v>100</v>
      </c>
      <c r="Q11" s="1">
        <f t="shared" si="4"/>
        <v>47.3934</v>
      </c>
      <c r="R11" s="5">
        <f>14*AI11-P11-O11-N11-F11</f>
        <v>120.55720000000008</v>
      </c>
      <c r="S11" s="5">
        <v>200</v>
      </c>
      <c r="T11" s="5">
        <v>200</v>
      </c>
      <c r="U11" s="1"/>
      <c r="V11" s="1">
        <f t="shared" si="5"/>
        <v>14.420910928525913</v>
      </c>
      <c r="W11" s="1">
        <f t="shared" si="6"/>
        <v>10.200914051323602</v>
      </c>
      <c r="X11" s="1">
        <v>44.216000000000001</v>
      </c>
      <c r="Y11" s="1">
        <v>41.010399999999997</v>
      </c>
      <c r="Z11" s="7">
        <v>46.4026</v>
      </c>
      <c r="AA11" s="7">
        <v>39.885000000000012</v>
      </c>
      <c r="AB11" s="1">
        <v>29.609400000000001</v>
      </c>
      <c r="AC11" s="1">
        <v>50.508600000000001</v>
      </c>
      <c r="AD11" s="1">
        <v>29.942599999999999</v>
      </c>
      <c r="AE11" s="1">
        <v>29.023</v>
      </c>
      <c r="AF11" s="1">
        <v>38.250599999999999</v>
      </c>
      <c r="AG11" s="1"/>
      <c r="AH11" s="1">
        <f t="shared" si="7"/>
        <v>200</v>
      </c>
      <c r="AI11" s="7">
        <f t="shared" si="3"/>
        <v>43.143800000000006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40</v>
      </c>
      <c r="C12" s="1">
        <v>162.941</v>
      </c>
      <c r="D12" s="1">
        <v>449.49599999999998</v>
      </c>
      <c r="E12" s="1">
        <v>574.48800000000006</v>
      </c>
      <c r="F12" s="1">
        <v>3.2000000000000001E-2</v>
      </c>
      <c r="G12" s="11">
        <v>1</v>
      </c>
      <c r="H12" s="1">
        <v>60</v>
      </c>
      <c r="I12" s="1" t="s">
        <v>42</v>
      </c>
      <c r="J12" s="1">
        <v>737.7</v>
      </c>
      <c r="K12" s="1">
        <f t="shared" si="2"/>
        <v>-163.21199999999999</v>
      </c>
      <c r="L12" s="1"/>
      <c r="M12" s="1"/>
      <c r="N12" s="1">
        <v>650</v>
      </c>
      <c r="O12" s="1">
        <v>330</v>
      </c>
      <c r="P12" s="1">
        <v>350</v>
      </c>
      <c r="Q12" s="1">
        <f t="shared" si="4"/>
        <v>114.89760000000001</v>
      </c>
      <c r="R12" s="5"/>
      <c r="S12" s="5">
        <v>400</v>
      </c>
      <c r="T12" s="5">
        <v>400</v>
      </c>
      <c r="U12" s="1"/>
      <c r="V12" s="1">
        <f t="shared" si="5"/>
        <v>15.057163944242525</v>
      </c>
      <c r="W12" s="1">
        <f t="shared" si="6"/>
        <v>11.575803149935247</v>
      </c>
      <c r="X12" s="1">
        <v>113.0284</v>
      </c>
      <c r="Y12" s="1">
        <v>99.833200000000005</v>
      </c>
      <c r="Z12" s="7">
        <v>91.200199999999995</v>
      </c>
      <c r="AA12" s="7">
        <v>93.597200000000001</v>
      </c>
      <c r="AB12" s="1">
        <v>99.1464</v>
      </c>
      <c r="AC12" s="1">
        <v>100.3458</v>
      </c>
      <c r="AD12" s="1">
        <v>99.239599999999996</v>
      </c>
      <c r="AE12" s="1">
        <v>92.977800000000002</v>
      </c>
      <c r="AF12" s="1">
        <v>93.595399999999998</v>
      </c>
      <c r="AG12" s="1" t="s">
        <v>49</v>
      </c>
      <c r="AH12" s="1">
        <f t="shared" si="7"/>
        <v>400</v>
      </c>
      <c r="AI12" s="7">
        <f t="shared" si="3"/>
        <v>92.398699999999991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36</v>
      </c>
      <c r="C13" s="1">
        <v>50</v>
      </c>
      <c r="D13" s="1">
        <v>440</v>
      </c>
      <c r="E13" s="1">
        <v>436</v>
      </c>
      <c r="F13" s="1">
        <v>52</v>
      </c>
      <c r="G13" s="11">
        <v>0.25</v>
      </c>
      <c r="H13" s="1">
        <v>120</v>
      </c>
      <c r="I13" s="1" t="s">
        <v>37</v>
      </c>
      <c r="J13" s="1">
        <v>500</v>
      </c>
      <c r="K13" s="1">
        <f t="shared" si="2"/>
        <v>-64</v>
      </c>
      <c r="L13" s="1"/>
      <c r="M13" s="1"/>
      <c r="N13" s="1">
        <v>350</v>
      </c>
      <c r="O13" s="1">
        <v>0</v>
      </c>
      <c r="P13" s="1">
        <v>140</v>
      </c>
      <c r="Q13" s="1">
        <f t="shared" si="4"/>
        <v>87.2</v>
      </c>
      <c r="R13" s="5"/>
      <c r="S13" s="5">
        <f t="shared" si="8"/>
        <v>0</v>
      </c>
      <c r="T13" s="5"/>
      <c r="U13" s="1"/>
      <c r="V13" s="1">
        <f t="shared" si="5"/>
        <v>6.2155963302752291</v>
      </c>
      <c r="W13" s="1">
        <f t="shared" si="6"/>
        <v>6.2155963302752291</v>
      </c>
      <c r="X13" s="1">
        <v>55.8</v>
      </c>
      <c r="Y13" s="1">
        <v>14.2</v>
      </c>
      <c r="Z13" s="7">
        <v>20</v>
      </c>
      <c r="AA13" s="7">
        <v>12.8</v>
      </c>
      <c r="AB13" s="1">
        <v>13.6</v>
      </c>
      <c r="AC13" s="1">
        <v>14.6</v>
      </c>
      <c r="AD13" s="1">
        <v>14</v>
      </c>
      <c r="AE13" s="1">
        <v>19.2</v>
      </c>
      <c r="AF13" s="1">
        <v>18.8</v>
      </c>
      <c r="AG13" s="1" t="s">
        <v>38</v>
      </c>
      <c r="AH13" s="1">
        <f t="shared" si="7"/>
        <v>0</v>
      </c>
      <c r="AI13" s="7">
        <f t="shared" si="3"/>
        <v>16.399999999999999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40</v>
      </c>
      <c r="C14" s="1">
        <v>354.45100000000002</v>
      </c>
      <c r="D14" s="1">
        <v>39.238</v>
      </c>
      <c r="E14" s="1">
        <v>274.755</v>
      </c>
      <c r="F14" s="1">
        <v>118.934</v>
      </c>
      <c r="G14" s="11">
        <v>1</v>
      </c>
      <c r="H14" s="1">
        <v>45</v>
      </c>
      <c r="I14" s="1" t="s">
        <v>52</v>
      </c>
      <c r="J14" s="1">
        <v>257.60000000000002</v>
      </c>
      <c r="K14" s="1">
        <f t="shared" si="2"/>
        <v>17.154999999999973</v>
      </c>
      <c r="L14" s="1"/>
      <c r="M14" s="1"/>
      <c r="N14" s="1">
        <v>30</v>
      </c>
      <c r="O14" s="1">
        <v>162</v>
      </c>
      <c r="P14" s="1">
        <v>200</v>
      </c>
      <c r="Q14" s="1">
        <f t="shared" si="4"/>
        <v>54.951000000000001</v>
      </c>
      <c r="R14" s="5">
        <f>14*AI14-P14-O14-N14-F14</f>
        <v>37.527200000000079</v>
      </c>
      <c r="S14" s="5">
        <v>120</v>
      </c>
      <c r="T14" s="5">
        <v>150</v>
      </c>
      <c r="U14" s="1"/>
      <c r="V14" s="1">
        <f t="shared" si="5"/>
        <v>11.481756473949519</v>
      </c>
      <c r="W14" s="1">
        <f t="shared" si="6"/>
        <v>9.2979927571836729</v>
      </c>
      <c r="X14" s="1">
        <v>49.681800000000003</v>
      </c>
      <c r="Y14" s="1">
        <v>31.944199999999999</v>
      </c>
      <c r="Z14" s="7">
        <v>34.429000000000002</v>
      </c>
      <c r="AA14" s="7">
        <v>43.922600000000003</v>
      </c>
      <c r="AB14" s="1">
        <v>33.947400000000002</v>
      </c>
      <c r="AC14" s="1">
        <v>34.729399999999998</v>
      </c>
      <c r="AD14" s="1">
        <v>33.631399999999999</v>
      </c>
      <c r="AE14" s="1">
        <v>28.566800000000001</v>
      </c>
      <c r="AF14" s="1">
        <v>26.944600000000001</v>
      </c>
      <c r="AG14" s="1"/>
      <c r="AH14" s="1">
        <f t="shared" si="7"/>
        <v>120</v>
      </c>
      <c r="AI14" s="7">
        <f t="shared" si="3"/>
        <v>39.175800000000002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40</v>
      </c>
      <c r="C15" s="1">
        <v>31.417000000000002</v>
      </c>
      <c r="D15" s="1">
        <v>114.584</v>
      </c>
      <c r="E15" s="1">
        <v>93.27</v>
      </c>
      <c r="F15" s="1">
        <v>52.731000000000002</v>
      </c>
      <c r="G15" s="11">
        <v>1</v>
      </c>
      <c r="H15" s="1">
        <v>60</v>
      </c>
      <c r="I15" s="1" t="s">
        <v>37</v>
      </c>
      <c r="J15" s="1">
        <v>95</v>
      </c>
      <c r="K15" s="1">
        <f t="shared" si="2"/>
        <v>-1.730000000000004</v>
      </c>
      <c r="L15" s="1"/>
      <c r="M15" s="1"/>
      <c r="N15" s="1">
        <v>70</v>
      </c>
      <c r="O15" s="1">
        <v>0</v>
      </c>
      <c r="P15" s="1">
        <v>28</v>
      </c>
      <c r="Q15" s="1">
        <f t="shared" si="4"/>
        <v>18.654</v>
      </c>
      <c r="R15" s="5">
        <f>14*AI15-P15-O15-N15-F15</f>
        <v>16.74819999999999</v>
      </c>
      <c r="S15" s="5">
        <v>70</v>
      </c>
      <c r="T15" s="5">
        <v>100</v>
      </c>
      <c r="U15" s="1"/>
      <c r="V15" s="1">
        <f t="shared" si="5"/>
        <v>11.832904470890961</v>
      </c>
      <c r="W15" s="1">
        <f t="shared" si="6"/>
        <v>8.0803581001393798</v>
      </c>
      <c r="X15" s="1">
        <v>14.272399999999999</v>
      </c>
      <c r="Y15" s="1">
        <v>16.872199999999999</v>
      </c>
      <c r="Z15" s="7">
        <v>13.0922</v>
      </c>
      <c r="AA15" s="7">
        <v>10.833399999999999</v>
      </c>
      <c r="AB15" s="1">
        <v>10.105</v>
      </c>
      <c r="AC15" s="1">
        <v>4.8803999999999998</v>
      </c>
      <c r="AD15" s="1">
        <v>12.2424</v>
      </c>
      <c r="AE15" s="1">
        <v>6.5579999999999998</v>
      </c>
      <c r="AF15" s="1">
        <v>4.4787999999999997</v>
      </c>
      <c r="AG15" s="1"/>
      <c r="AH15" s="1">
        <f t="shared" si="7"/>
        <v>70</v>
      </c>
      <c r="AI15" s="7">
        <f t="shared" si="3"/>
        <v>11.9628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53</v>
      </c>
      <c r="D16" s="1">
        <v>208</v>
      </c>
      <c r="E16" s="1">
        <v>224</v>
      </c>
      <c r="F16" s="1">
        <v>37</v>
      </c>
      <c r="G16" s="11">
        <v>0.25</v>
      </c>
      <c r="H16" s="1">
        <v>120</v>
      </c>
      <c r="I16" s="1" t="s">
        <v>37</v>
      </c>
      <c r="J16" s="1">
        <v>230</v>
      </c>
      <c r="K16" s="1">
        <f t="shared" si="2"/>
        <v>-6</v>
      </c>
      <c r="L16" s="1"/>
      <c r="M16" s="1"/>
      <c r="N16" s="1">
        <v>240</v>
      </c>
      <c r="O16" s="1">
        <v>0</v>
      </c>
      <c r="P16" s="1">
        <v>60</v>
      </c>
      <c r="Q16" s="1">
        <f t="shared" si="4"/>
        <v>44.8</v>
      </c>
      <c r="R16" s="5"/>
      <c r="S16" s="5">
        <v>60</v>
      </c>
      <c r="T16" s="5">
        <v>60</v>
      </c>
      <c r="U16" s="1"/>
      <c r="V16" s="1">
        <f>(F16+N16+O16+P16+S16)/Q16</f>
        <v>8.8616071428571441</v>
      </c>
      <c r="W16" s="1">
        <f t="shared" si="6"/>
        <v>7.5223214285714288</v>
      </c>
      <c r="X16" s="1">
        <v>31.6</v>
      </c>
      <c r="Y16" s="1">
        <v>27.2</v>
      </c>
      <c r="Z16" s="7">
        <v>21.4</v>
      </c>
      <c r="AA16" s="7">
        <v>16.399999999999999</v>
      </c>
      <c r="AB16" s="1">
        <v>14.6</v>
      </c>
      <c r="AC16" s="1">
        <v>17.102</v>
      </c>
      <c r="AD16" s="1">
        <v>18</v>
      </c>
      <c r="AE16" s="1">
        <v>18.399999999999999</v>
      </c>
      <c r="AF16" s="1">
        <v>19.600000000000001</v>
      </c>
      <c r="AG16" s="1" t="s">
        <v>38</v>
      </c>
      <c r="AH16" s="1">
        <f t="shared" si="7"/>
        <v>15</v>
      </c>
      <c r="AI16" s="7">
        <f t="shared" si="3"/>
        <v>18.899999999999999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62</v>
      </c>
      <c r="D17" s="1">
        <v>252</v>
      </c>
      <c r="E17" s="1">
        <v>204</v>
      </c>
      <c r="F17" s="1">
        <v>108</v>
      </c>
      <c r="G17" s="11">
        <v>0.4</v>
      </c>
      <c r="H17" s="1">
        <v>60</v>
      </c>
      <c r="I17" s="1" t="s">
        <v>37</v>
      </c>
      <c r="J17" s="1">
        <v>257</v>
      </c>
      <c r="K17" s="1">
        <f t="shared" si="2"/>
        <v>-53</v>
      </c>
      <c r="L17" s="1"/>
      <c r="M17" s="1"/>
      <c r="N17" s="1">
        <v>0</v>
      </c>
      <c r="O17" s="1">
        <v>92</v>
      </c>
      <c r="P17" s="1">
        <v>120</v>
      </c>
      <c r="Q17" s="1">
        <f t="shared" si="4"/>
        <v>40.799999999999997</v>
      </c>
      <c r="R17" s="5">
        <f>14*AI17-P17-O17-N17-F17</f>
        <v>37</v>
      </c>
      <c r="S17" s="5">
        <v>50</v>
      </c>
      <c r="T17" s="5">
        <v>80</v>
      </c>
      <c r="U17" s="1"/>
      <c r="V17" s="1">
        <f t="shared" si="5"/>
        <v>9.0686274509803919</v>
      </c>
      <c r="W17" s="1">
        <f t="shared" si="6"/>
        <v>7.8431372549019613</v>
      </c>
      <c r="X17" s="1">
        <v>32</v>
      </c>
      <c r="Y17" s="1">
        <v>22</v>
      </c>
      <c r="Z17" s="7">
        <v>29</v>
      </c>
      <c r="AA17" s="7">
        <v>22</v>
      </c>
      <c r="AB17" s="1">
        <v>15.6</v>
      </c>
      <c r="AC17" s="1">
        <v>24.6</v>
      </c>
      <c r="AD17" s="1">
        <v>19.2</v>
      </c>
      <c r="AE17" s="1">
        <v>20</v>
      </c>
      <c r="AF17" s="1">
        <v>11.8</v>
      </c>
      <c r="AG17" s="1"/>
      <c r="AH17" s="1">
        <f t="shared" si="7"/>
        <v>20</v>
      </c>
      <c r="AI17" s="7">
        <f t="shared" si="3"/>
        <v>25.5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40</v>
      </c>
      <c r="C18" s="1">
        <v>271.20800000000003</v>
      </c>
      <c r="D18" s="1">
        <v>177.99700000000001</v>
      </c>
      <c r="E18" s="1">
        <v>282.32400000000001</v>
      </c>
      <c r="F18" s="1">
        <v>166.881</v>
      </c>
      <c r="G18" s="11">
        <v>1</v>
      </c>
      <c r="H18" s="1">
        <v>45</v>
      </c>
      <c r="I18" s="1" t="s">
        <v>52</v>
      </c>
      <c r="J18" s="1">
        <v>266.7</v>
      </c>
      <c r="K18" s="1">
        <f t="shared" si="2"/>
        <v>15.624000000000024</v>
      </c>
      <c r="L18" s="1"/>
      <c r="M18" s="1"/>
      <c r="N18" s="1">
        <v>0</v>
      </c>
      <c r="O18" s="1">
        <v>167</v>
      </c>
      <c r="P18" s="1">
        <v>200</v>
      </c>
      <c r="Q18" s="1">
        <f t="shared" si="4"/>
        <v>56.464800000000004</v>
      </c>
      <c r="R18" s="5"/>
      <c r="S18" s="5">
        <v>100</v>
      </c>
      <c r="T18" s="5">
        <v>170</v>
      </c>
      <c r="U18" s="1"/>
      <c r="V18" s="1">
        <f t="shared" si="5"/>
        <v>11.226126719655429</v>
      </c>
      <c r="W18" s="1">
        <f t="shared" si="6"/>
        <v>9.4551118572987054</v>
      </c>
      <c r="X18" s="1">
        <v>51.627599999999987</v>
      </c>
      <c r="Y18" s="1">
        <v>33.734200000000001</v>
      </c>
      <c r="Z18" s="7">
        <v>34.119</v>
      </c>
      <c r="AA18" s="7">
        <v>36.853200000000001</v>
      </c>
      <c r="AB18" s="1">
        <v>32.839199999999998</v>
      </c>
      <c r="AC18" s="1">
        <v>37.330800000000004</v>
      </c>
      <c r="AD18" s="1">
        <v>34.938400000000001</v>
      </c>
      <c r="AE18" s="1">
        <v>28.1374</v>
      </c>
      <c r="AF18" s="1">
        <v>26.403400000000001</v>
      </c>
      <c r="AG18" s="1"/>
      <c r="AH18" s="1">
        <f t="shared" si="7"/>
        <v>100</v>
      </c>
      <c r="AI18" s="7">
        <f t="shared" si="3"/>
        <v>35.4861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>
        <v>259</v>
      </c>
      <c r="D19" s="1">
        <v>352</v>
      </c>
      <c r="E19" s="1">
        <v>396</v>
      </c>
      <c r="F19" s="1">
        <v>211</v>
      </c>
      <c r="G19" s="11">
        <v>0.12</v>
      </c>
      <c r="H19" s="1">
        <v>60</v>
      </c>
      <c r="I19" s="1" t="s">
        <v>37</v>
      </c>
      <c r="J19" s="1">
        <v>403</v>
      </c>
      <c r="K19" s="1">
        <f t="shared" si="2"/>
        <v>-7</v>
      </c>
      <c r="L19" s="1"/>
      <c r="M19" s="1"/>
      <c r="N19" s="1">
        <v>1000</v>
      </c>
      <c r="O19" s="1">
        <v>0</v>
      </c>
      <c r="P19" s="1">
        <v>200</v>
      </c>
      <c r="Q19" s="1">
        <f t="shared" si="4"/>
        <v>79.2</v>
      </c>
      <c r="R19" s="5">
        <f>14*AI19-P19-O19-N19-F19</f>
        <v>192</v>
      </c>
      <c r="S19" s="5">
        <f t="shared" si="8"/>
        <v>192</v>
      </c>
      <c r="T19" s="5"/>
      <c r="U19" s="1"/>
      <c r="V19" s="1">
        <f t="shared" si="5"/>
        <v>20.23989898989899</v>
      </c>
      <c r="W19" s="1">
        <f t="shared" si="6"/>
        <v>17.815656565656564</v>
      </c>
      <c r="X19" s="1">
        <v>64.599999999999994</v>
      </c>
      <c r="Y19" s="1">
        <v>66</v>
      </c>
      <c r="Z19" s="7">
        <v>176</v>
      </c>
      <c r="AA19" s="7">
        <v>53</v>
      </c>
      <c r="AB19" s="1">
        <v>39.200000000000003</v>
      </c>
      <c r="AC19" s="1">
        <v>47.2</v>
      </c>
      <c r="AD19" s="1">
        <v>41.8</v>
      </c>
      <c r="AE19" s="1">
        <v>46.6</v>
      </c>
      <c r="AF19" s="1">
        <v>42.4</v>
      </c>
      <c r="AG19" s="1" t="s">
        <v>38</v>
      </c>
      <c r="AH19" s="1">
        <f t="shared" si="7"/>
        <v>23.04</v>
      </c>
      <c r="AI19" s="7">
        <f t="shared" si="3"/>
        <v>114.5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40</v>
      </c>
      <c r="C20" s="1">
        <v>60.896000000000001</v>
      </c>
      <c r="D20" s="1">
        <v>50.79</v>
      </c>
      <c r="E20" s="1">
        <v>78.328000000000003</v>
      </c>
      <c r="F20" s="1">
        <v>32.838000000000001</v>
      </c>
      <c r="G20" s="11">
        <v>1</v>
      </c>
      <c r="H20" s="1">
        <v>45</v>
      </c>
      <c r="I20" s="1" t="s">
        <v>37</v>
      </c>
      <c r="J20" s="1">
        <v>96.9</v>
      </c>
      <c r="K20" s="1">
        <f t="shared" si="2"/>
        <v>-18.572000000000003</v>
      </c>
      <c r="L20" s="1"/>
      <c r="M20" s="1"/>
      <c r="N20" s="1">
        <v>50</v>
      </c>
      <c r="O20" s="1">
        <v>79</v>
      </c>
      <c r="P20" s="1"/>
      <c r="Q20" s="1">
        <f t="shared" si="4"/>
        <v>15.665600000000001</v>
      </c>
      <c r="R20" s="5">
        <f>14*AI20-P20-O20-N20-F20</f>
        <v>26.879200000000019</v>
      </c>
      <c r="S20" s="5">
        <v>40</v>
      </c>
      <c r="T20" s="5">
        <v>70</v>
      </c>
      <c r="U20" s="1"/>
      <c r="V20" s="1">
        <f t="shared" si="5"/>
        <v>12.88415381472781</v>
      </c>
      <c r="W20" s="1">
        <f t="shared" si="6"/>
        <v>10.330788479215604</v>
      </c>
      <c r="X20" s="1">
        <v>14.3644</v>
      </c>
      <c r="Y20" s="1">
        <v>13.304</v>
      </c>
      <c r="Z20" s="7">
        <v>13.5654</v>
      </c>
      <c r="AA20" s="7">
        <v>13.3942</v>
      </c>
      <c r="AB20" s="1">
        <v>10.233000000000001</v>
      </c>
      <c r="AC20" s="1">
        <v>12.298</v>
      </c>
      <c r="AD20" s="1">
        <v>12.666399999999999</v>
      </c>
      <c r="AE20" s="1">
        <v>12.089600000000001</v>
      </c>
      <c r="AF20" s="1">
        <v>10.195</v>
      </c>
      <c r="AG20" s="1"/>
      <c r="AH20" s="1">
        <f t="shared" si="7"/>
        <v>40</v>
      </c>
      <c r="AI20" s="7">
        <f t="shared" si="3"/>
        <v>13.479800000000001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36</v>
      </c>
      <c r="C21" s="1">
        <v>75</v>
      </c>
      <c r="D21" s="1">
        <v>144</v>
      </c>
      <c r="E21" s="1">
        <v>197</v>
      </c>
      <c r="F21" s="1">
        <v>22</v>
      </c>
      <c r="G21" s="11">
        <v>0.25</v>
      </c>
      <c r="H21" s="1">
        <v>120</v>
      </c>
      <c r="I21" s="1" t="s">
        <v>37</v>
      </c>
      <c r="J21" s="1">
        <v>257</v>
      </c>
      <c r="K21" s="1">
        <f t="shared" si="2"/>
        <v>-60</v>
      </c>
      <c r="L21" s="1"/>
      <c r="M21" s="1"/>
      <c r="N21" s="1">
        <v>60</v>
      </c>
      <c r="O21" s="1">
        <v>131</v>
      </c>
      <c r="P21" s="1">
        <v>150</v>
      </c>
      <c r="Q21" s="1">
        <f t="shared" si="4"/>
        <v>39.4</v>
      </c>
      <c r="R21" s="5"/>
      <c r="S21" s="5">
        <v>80</v>
      </c>
      <c r="T21" s="5">
        <v>110</v>
      </c>
      <c r="U21" s="1"/>
      <c r="V21" s="1">
        <f t="shared" si="5"/>
        <v>11.243654822335026</v>
      </c>
      <c r="W21" s="1">
        <f t="shared" si="6"/>
        <v>9.2131979695431472</v>
      </c>
      <c r="X21" s="1">
        <v>32.799999999999997</v>
      </c>
      <c r="Y21" s="1">
        <v>18.600000000000001</v>
      </c>
      <c r="Z21" s="7">
        <v>17.8</v>
      </c>
      <c r="AA21" s="7">
        <v>14.6</v>
      </c>
      <c r="AB21" s="1">
        <v>13.8</v>
      </c>
      <c r="AC21" s="1">
        <v>15.6</v>
      </c>
      <c r="AD21" s="1">
        <v>20.399999999999999</v>
      </c>
      <c r="AE21" s="1">
        <v>15</v>
      </c>
      <c r="AF21" s="1">
        <v>19.8</v>
      </c>
      <c r="AG21" s="1" t="s">
        <v>38</v>
      </c>
      <c r="AH21" s="1">
        <f t="shared" si="7"/>
        <v>20</v>
      </c>
      <c r="AI21" s="7">
        <f t="shared" si="3"/>
        <v>16.2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40</v>
      </c>
      <c r="C22" s="1">
        <v>21.338000000000001</v>
      </c>
      <c r="D22" s="1">
        <v>18.251000000000001</v>
      </c>
      <c r="E22" s="1">
        <v>39.597000000000001</v>
      </c>
      <c r="F22" s="1">
        <v>-8.0000000000000002E-3</v>
      </c>
      <c r="G22" s="11">
        <v>1</v>
      </c>
      <c r="H22" s="1">
        <v>120</v>
      </c>
      <c r="I22" s="1" t="s">
        <v>37</v>
      </c>
      <c r="J22" s="1">
        <v>44.7</v>
      </c>
      <c r="K22" s="1">
        <f t="shared" si="2"/>
        <v>-5.1030000000000015</v>
      </c>
      <c r="L22" s="1"/>
      <c r="M22" s="1"/>
      <c r="N22" s="1">
        <v>30</v>
      </c>
      <c r="O22" s="1">
        <v>66</v>
      </c>
      <c r="P22" s="1"/>
      <c r="Q22" s="1">
        <f t="shared" si="4"/>
        <v>7.9194000000000004</v>
      </c>
      <c r="R22" s="5"/>
      <c r="S22" s="5">
        <v>30</v>
      </c>
      <c r="T22" s="5">
        <v>50</v>
      </c>
      <c r="U22" s="1"/>
      <c r="V22" s="1">
        <f t="shared" si="5"/>
        <v>15.909286057024522</v>
      </c>
      <c r="W22" s="1">
        <f t="shared" si="6"/>
        <v>12.12112028689042</v>
      </c>
      <c r="X22" s="1">
        <v>7.6941999999999986</v>
      </c>
      <c r="Y22" s="1">
        <v>4.1779999999999999</v>
      </c>
      <c r="Z22" s="7">
        <v>3.2098</v>
      </c>
      <c r="AA22" s="7">
        <v>3.0558000000000001</v>
      </c>
      <c r="AB22" s="1">
        <v>3.0796000000000001</v>
      </c>
      <c r="AC22" s="1">
        <v>4.7488000000000001</v>
      </c>
      <c r="AD22" s="1">
        <v>3.3725999999999998</v>
      </c>
      <c r="AE22" s="1">
        <v>3.5118</v>
      </c>
      <c r="AF22" s="1">
        <v>3.7509999999999999</v>
      </c>
      <c r="AG22" s="1"/>
      <c r="AH22" s="1">
        <f t="shared" si="7"/>
        <v>30</v>
      </c>
      <c r="AI22" s="7">
        <f t="shared" si="3"/>
        <v>3.1328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36</v>
      </c>
      <c r="C23" s="1">
        <v>176</v>
      </c>
      <c r="D23" s="1">
        <v>160</v>
      </c>
      <c r="E23" s="1">
        <v>320</v>
      </c>
      <c r="F23" s="1">
        <v>16</v>
      </c>
      <c r="G23" s="11">
        <v>0.4</v>
      </c>
      <c r="H23" s="1">
        <v>45</v>
      </c>
      <c r="I23" s="1" t="s">
        <v>37</v>
      </c>
      <c r="J23" s="1">
        <v>319</v>
      </c>
      <c r="K23" s="1">
        <f t="shared" si="2"/>
        <v>1</v>
      </c>
      <c r="L23" s="1"/>
      <c r="M23" s="1"/>
      <c r="N23" s="1">
        <v>50</v>
      </c>
      <c r="O23" s="1">
        <v>140</v>
      </c>
      <c r="P23" s="1">
        <v>160</v>
      </c>
      <c r="Q23" s="1">
        <f t="shared" si="4"/>
        <v>64</v>
      </c>
      <c r="R23" s="5">
        <f>14*AI23-P23-O23-N23-F23</f>
        <v>187</v>
      </c>
      <c r="S23" s="5">
        <v>200</v>
      </c>
      <c r="T23" s="5">
        <v>250</v>
      </c>
      <c r="U23" s="1"/>
      <c r="V23" s="1">
        <f t="shared" si="5"/>
        <v>8.84375</v>
      </c>
      <c r="W23" s="1">
        <f t="shared" si="6"/>
        <v>5.71875</v>
      </c>
      <c r="X23" s="1">
        <v>42.8</v>
      </c>
      <c r="Y23" s="1">
        <v>27.2</v>
      </c>
      <c r="Z23" s="7">
        <v>40</v>
      </c>
      <c r="AA23" s="7">
        <v>39</v>
      </c>
      <c r="AB23" s="1">
        <v>38.4</v>
      </c>
      <c r="AC23" s="1">
        <v>41.8</v>
      </c>
      <c r="AD23" s="1">
        <v>41</v>
      </c>
      <c r="AE23" s="1">
        <v>50.6</v>
      </c>
      <c r="AF23" s="1">
        <v>40.4</v>
      </c>
      <c r="AG23" s="1" t="s">
        <v>62</v>
      </c>
      <c r="AH23" s="1">
        <f t="shared" si="7"/>
        <v>80</v>
      </c>
      <c r="AI23" s="7">
        <f t="shared" si="3"/>
        <v>39.5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40</v>
      </c>
      <c r="C24" s="1">
        <v>360.47800000000001</v>
      </c>
      <c r="D24" s="1">
        <v>557.66399999999999</v>
      </c>
      <c r="E24" s="1">
        <v>614.82799999999997</v>
      </c>
      <c r="F24" s="1">
        <v>301.97399999999999</v>
      </c>
      <c r="G24" s="11">
        <v>1</v>
      </c>
      <c r="H24" s="1">
        <v>60</v>
      </c>
      <c r="I24" s="1" t="s">
        <v>42</v>
      </c>
      <c r="J24" s="1">
        <v>611.6</v>
      </c>
      <c r="K24" s="1">
        <f t="shared" si="2"/>
        <v>3.2279999999999518</v>
      </c>
      <c r="L24" s="1"/>
      <c r="M24" s="1"/>
      <c r="N24" s="1">
        <v>250</v>
      </c>
      <c r="O24" s="1">
        <v>260</v>
      </c>
      <c r="P24" s="1">
        <v>340</v>
      </c>
      <c r="Q24" s="1">
        <f t="shared" si="4"/>
        <v>122.96559999999999</v>
      </c>
      <c r="R24" s="5"/>
      <c r="S24" s="5">
        <v>200</v>
      </c>
      <c r="T24" s="5">
        <v>350</v>
      </c>
      <c r="U24" s="1"/>
      <c r="V24" s="1">
        <f t="shared" si="5"/>
        <v>10.994733486438484</v>
      </c>
      <c r="W24" s="1">
        <f t="shared" si="6"/>
        <v>9.3682623432895049</v>
      </c>
      <c r="X24" s="1">
        <v>100.55719999999999</v>
      </c>
      <c r="Y24" s="1">
        <v>80.786599999999993</v>
      </c>
      <c r="Z24" s="7">
        <v>69.497600000000006</v>
      </c>
      <c r="AA24" s="7">
        <v>58.137</v>
      </c>
      <c r="AB24" s="1">
        <v>75.637599999999992</v>
      </c>
      <c r="AC24" s="1">
        <v>70.475999999999999</v>
      </c>
      <c r="AD24" s="1">
        <v>70.119399999999999</v>
      </c>
      <c r="AE24" s="1">
        <v>62.404000000000003</v>
      </c>
      <c r="AF24" s="1">
        <v>62.66</v>
      </c>
      <c r="AG24" s="1"/>
      <c r="AH24" s="1">
        <f t="shared" si="7"/>
        <v>200</v>
      </c>
      <c r="AI24" s="7">
        <f t="shared" si="3"/>
        <v>63.817300000000003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36</v>
      </c>
      <c r="C25" s="1">
        <v>62</v>
      </c>
      <c r="D25" s="1">
        <v>40</v>
      </c>
      <c r="E25" s="1">
        <v>95</v>
      </c>
      <c r="F25" s="1">
        <v>6</v>
      </c>
      <c r="G25" s="11">
        <v>0.22</v>
      </c>
      <c r="H25" s="1">
        <v>120</v>
      </c>
      <c r="I25" s="1" t="s">
        <v>37</v>
      </c>
      <c r="J25" s="1">
        <v>150</v>
      </c>
      <c r="K25" s="1">
        <f t="shared" si="2"/>
        <v>-55</v>
      </c>
      <c r="L25" s="1"/>
      <c r="M25" s="1"/>
      <c r="N25" s="1">
        <v>60</v>
      </c>
      <c r="O25" s="1">
        <v>65</v>
      </c>
      <c r="P25" s="1">
        <v>60</v>
      </c>
      <c r="Q25" s="1">
        <f t="shared" si="4"/>
        <v>19</v>
      </c>
      <c r="R25" s="5"/>
      <c r="S25" s="5">
        <v>60</v>
      </c>
      <c r="T25" s="5">
        <v>60</v>
      </c>
      <c r="U25" s="1"/>
      <c r="V25" s="1">
        <f t="shared" si="5"/>
        <v>13.210526315789474</v>
      </c>
      <c r="W25" s="1">
        <f t="shared" si="6"/>
        <v>10.052631578947368</v>
      </c>
      <c r="X25" s="1">
        <v>21.6</v>
      </c>
      <c r="Y25" s="1">
        <v>11</v>
      </c>
      <c r="Z25" s="7">
        <v>8.6</v>
      </c>
      <c r="AA25" s="7">
        <v>7.6</v>
      </c>
      <c r="AB25" s="1">
        <v>9.1999999999999993</v>
      </c>
      <c r="AC25" s="1">
        <v>6.8</v>
      </c>
      <c r="AD25" s="1">
        <v>4</v>
      </c>
      <c r="AE25" s="1">
        <v>6.8</v>
      </c>
      <c r="AF25" s="1">
        <v>4.2</v>
      </c>
      <c r="AG25" s="1"/>
      <c r="AH25" s="1">
        <f t="shared" si="7"/>
        <v>13.2</v>
      </c>
      <c r="AI25" s="7">
        <f t="shared" si="3"/>
        <v>8.1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61</v>
      </c>
      <c r="D26" s="1">
        <v>160</v>
      </c>
      <c r="E26" s="1">
        <v>183</v>
      </c>
      <c r="F26" s="1">
        <v>37</v>
      </c>
      <c r="G26" s="11">
        <v>0.33</v>
      </c>
      <c r="H26" s="1">
        <v>45</v>
      </c>
      <c r="I26" s="1" t="s">
        <v>37</v>
      </c>
      <c r="J26" s="1">
        <v>235</v>
      </c>
      <c r="K26" s="1">
        <f t="shared" si="2"/>
        <v>-52</v>
      </c>
      <c r="L26" s="1"/>
      <c r="M26" s="1"/>
      <c r="N26" s="1">
        <v>210</v>
      </c>
      <c r="O26" s="1">
        <v>6</v>
      </c>
      <c r="P26" s="1"/>
      <c r="Q26" s="1">
        <f t="shared" si="4"/>
        <v>36.6</v>
      </c>
      <c r="R26" s="5"/>
      <c r="S26" s="5">
        <v>50</v>
      </c>
      <c r="T26" s="5">
        <v>200</v>
      </c>
      <c r="U26" s="1"/>
      <c r="V26" s="1">
        <f t="shared" si="5"/>
        <v>8.278688524590164</v>
      </c>
      <c r="W26" s="1">
        <f t="shared" si="6"/>
        <v>6.9125683060109289</v>
      </c>
      <c r="X26" s="1">
        <v>25</v>
      </c>
      <c r="Y26" s="1">
        <v>16.399999999999999</v>
      </c>
      <c r="Z26" s="7">
        <v>21.4</v>
      </c>
      <c r="AA26" s="7">
        <v>6.2</v>
      </c>
      <c r="AB26" s="1">
        <v>11.8</v>
      </c>
      <c r="AC26" s="1">
        <v>30.6</v>
      </c>
      <c r="AD26" s="1">
        <v>41</v>
      </c>
      <c r="AE26" s="1">
        <v>9.8000000000000007</v>
      </c>
      <c r="AF26" s="1">
        <v>16.8</v>
      </c>
      <c r="AG26" s="1" t="s">
        <v>38</v>
      </c>
      <c r="AH26" s="1">
        <f t="shared" si="7"/>
        <v>16.5</v>
      </c>
      <c r="AI26" s="7">
        <f t="shared" si="3"/>
        <v>13.799999999999999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36</v>
      </c>
      <c r="C27" s="1">
        <v>296</v>
      </c>
      <c r="D27" s="1"/>
      <c r="E27" s="1">
        <v>245</v>
      </c>
      <c r="F27" s="1">
        <v>50</v>
      </c>
      <c r="G27" s="11">
        <v>0.3</v>
      </c>
      <c r="H27" s="1">
        <v>45</v>
      </c>
      <c r="I27" s="1" t="s">
        <v>37</v>
      </c>
      <c r="J27" s="1">
        <v>250</v>
      </c>
      <c r="K27" s="1">
        <f t="shared" si="2"/>
        <v>-5</v>
      </c>
      <c r="L27" s="1"/>
      <c r="M27" s="1"/>
      <c r="N27" s="1">
        <v>450</v>
      </c>
      <c r="O27" s="1">
        <v>0</v>
      </c>
      <c r="P27" s="1">
        <v>600</v>
      </c>
      <c r="Q27" s="1">
        <f t="shared" si="4"/>
        <v>49</v>
      </c>
      <c r="R27" s="5"/>
      <c r="S27" s="5">
        <f t="shared" si="8"/>
        <v>0</v>
      </c>
      <c r="T27" s="5"/>
      <c r="U27" s="1"/>
      <c r="V27" s="1">
        <f t="shared" si="5"/>
        <v>22.448979591836736</v>
      </c>
      <c r="W27" s="1">
        <f t="shared" si="6"/>
        <v>22.448979591836736</v>
      </c>
      <c r="X27" s="1">
        <v>40</v>
      </c>
      <c r="Y27" s="1">
        <v>26.2</v>
      </c>
      <c r="Z27" s="7">
        <v>22</v>
      </c>
      <c r="AA27" s="7">
        <v>25</v>
      </c>
      <c r="AB27" s="1">
        <v>23.2</v>
      </c>
      <c r="AC27" s="1">
        <v>50.8</v>
      </c>
      <c r="AD27" s="1">
        <v>20</v>
      </c>
      <c r="AE27" s="1">
        <v>106</v>
      </c>
      <c r="AF27" s="1">
        <v>67.599999999999994</v>
      </c>
      <c r="AG27" s="21" t="s">
        <v>154</v>
      </c>
      <c r="AH27" s="1">
        <f t="shared" si="7"/>
        <v>0</v>
      </c>
      <c r="AI27" s="7">
        <f t="shared" si="3"/>
        <v>23.5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36</v>
      </c>
      <c r="C28" s="1">
        <v>525</v>
      </c>
      <c r="D28" s="1"/>
      <c r="E28" s="1">
        <v>401</v>
      </c>
      <c r="F28" s="1">
        <v>94</v>
      </c>
      <c r="G28" s="11">
        <v>0.09</v>
      </c>
      <c r="H28" s="1">
        <v>45</v>
      </c>
      <c r="I28" s="1" t="s">
        <v>37</v>
      </c>
      <c r="J28" s="1">
        <v>403</v>
      </c>
      <c r="K28" s="1">
        <f t="shared" si="2"/>
        <v>-2</v>
      </c>
      <c r="L28" s="1"/>
      <c r="M28" s="1"/>
      <c r="N28" s="1">
        <v>100</v>
      </c>
      <c r="O28" s="1">
        <v>177</v>
      </c>
      <c r="P28" s="1">
        <v>200</v>
      </c>
      <c r="Q28" s="1">
        <f t="shared" si="4"/>
        <v>80.2</v>
      </c>
      <c r="R28" s="5">
        <f>14*AI28-P28-O28-N28-F28</f>
        <v>112.19999999999993</v>
      </c>
      <c r="S28" s="5">
        <f t="shared" si="8"/>
        <v>112</v>
      </c>
      <c r="T28" s="5"/>
      <c r="U28" s="1"/>
      <c r="V28" s="1">
        <f t="shared" si="5"/>
        <v>8.5162094763092266</v>
      </c>
      <c r="W28" s="1">
        <f t="shared" si="6"/>
        <v>7.1197007481296755</v>
      </c>
      <c r="X28" s="1">
        <v>61</v>
      </c>
      <c r="Y28" s="1">
        <v>25.2</v>
      </c>
      <c r="Z28" s="7">
        <v>41.2</v>
      </c>
      <c r="AA28" s="7">
        <v>56.4</v>
      </c>
      <c r="AB28" s="1">
        <v>9</v>
      </c>
      <c r="AC28" s="1">
        <v>49.2</v>
      </c>
      <c r="AD28" s="1">
        <v>34</v>
      </c>
      <c r="AE28" s="1">
        <v>37.6</v>
      </c>
      <c r="AF28" s="1">
        <v>47.8</v>
      </c>
      <c r="AG28" s="1" t="s">
        <v>38</v>
      </c>
      <c r="AH28" s="1">
        <f t="shared" si="7"/>
        <v>10.08</v>
      </c>
      <c r="AI28" s="7">
        <f t="shared" si="3"/>
        <v>48.8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40</v>
      </c>
      <c r="C29" s="1">
        <v>357.82600000000002</v>
      </c>
      <c r="D29" s="1">
        <v>253.798</v>
      </c>
      <c r="E29" s="1">
        <v>319.39400000000001</v>
      </c>
      <c r="F29" s="1">
        <v>292.23</v>
      </c>
      <c r="G29" s="11">
        <v>1</v>
      </c>
      <c r="H29" s="1">
        <v>45</v>
      </c>
      <c r="I29" s="1" t="s">
        <v>52</v>
      </c>
      <c r="J29" s="1">
        <v>298</v>
      </c>
      <c r="K29" s="1">
        <f t="shared" si="2"/>
        <v>21.394000000000005</v>
      </c>
      <c r="L29" s="1"/>
      <c r="M29" s="1"/>
      <c r="N29" s="1">
        <v>220</v>
      </c>
      <c r="O29" s="1">
        <v>120</v>
      </c>
      <c r="P29" s="1">
        <v>180</v>
      </c>
      <c r="Q29" s="1">
        <f t="shared" si="4"/>
        <v>63.878799999999998</v>
      </c>
      <c r="R29" s="5">
        <f>14*AI29-P29-O29-N29-F29</f>
        <v>38.092199999999934</v>
      </c>
      <c r="S29" s="5">
        <v>50</v>
      </c>
      <c r="T29" s="5">
        <v>50</v>
      </c>
      <c r="U29" s="1"/>
      <c r="V29" s="1">
        <f t="shared" si="5"/>
        <v>13.497905408367096</v>
      </c>
      <c r="W29" s="1">
        <f t="shared" si="6"/>
        <v>12.715173109075312</v>
      </c>
      <c r="X29" s="1">
        <v>64.825199999999995</v>
      </c>
      <c r="Y29" s="1">
        <v>65.700199999999995</v>
      </c>
      <c r="Z29" s="7">
        <v>71.348399999999998</v>
      </c>
      <c r="AA29" s="7">
        <v>50.126199999999997</v>
      </c>
      <c r="AB29" s="1">
        <v>72.45259999999999</v>
      </c>
      <c r="AC29" s="1">
        <v>57.992199999999997</v>
      </c>
      <c r="AD29" s="1">
        <v>76.430399999999992</v>
      </c>
      <c r="AE29" s="1">
        <v>72.165400000000005</v>
      </c>
      <c r="AF29" s="1">
        <v>35.415399999999998</v>
      </c>
      <c r="AG29" s="1"/>
      <c r="AH29" s="1">
        <f t="shared" si="7"/>
        <v>50</v>
      </c>
      <c r="AI29" s="7">
        <f t="shared" si="3"/>
        <v>60.737299999999998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36</v>
      </c>
      <c r="C30" s="1">
        <v>163</v>
      </c>
      <c r="D30" s="1"/>
      <c r="E30" s="1">
        <v>116</v>
      </c>
      <c r="F30" s="1">
        <v>46</v>
      </c>
      <c r="G30" s="11">
        <v>0.4</v>
      </c>
      <c r="H30" s="1" t="e">
        <v>#N/A</v>
      </c>
      <c r="I30" s="1" t="s">
        <v>37</v>
      </c>
      <c r="J30" s="1">
        <v>117</v>
      </c>
      <c r="K30" s="1">
        <f t="shared" si="2"/>
        <v>-1</v>
      </c>
      <c r="L30" s="1"/>
      <c r="M30" s="1"/>
      <c r="N30" s="1">
        <v>0</v>
      </c>
      <c r="O30" s="1">
        <v>62</v>
      </c>
      <c r="P30" s="1">
        <v>70</v>
      </c>
      <c r="Q30" s="1">
        <f t="shared" si="4"/>
        <v>23.2</v>
      </c>
      <c r="R30" s="5"/>
      <c r="S30" s="5">
        <v>50</v>
      </c>
      <c r="T30" s="5">
        <v>150</v>
      </c>
      <c r="U30" s="1"/>
      <c r="V30" s="1">
        <f t="shared" si="5"/>
        <v>9.8275862068965516</v>
      </c>
      <c r="W30" s="1">
        <f t="shared" si="6"/>
        <v>7.6724137931034484</v>
      </c>
      <c r="X30" s="1">
        <v>17.8</v>
      </c>
      <c r="Y30" s="1">
        <v>4</v>
      </c>
      <c r="Z30" s="7">
        <v>8</v>
      </c>
      <c r="AA30" s="7">
        <v>7.8</v>
      </c>
      <c r="AB30" s="1">
        <v>17</v>
      </c>
      <c r="AC30" s="1">
        <v>8.8000000000000007</v>
      </c>
      <c r="AD30" s="1">
        <v>20</v>
      </c>
      <c r="AE30" s="1">
        <v>12.6</v>
      </c>
      <c r="AF30" s="1">
        <v>13.6</v>
      </c>
      <c r="AG30" s="18" t="s">
        <v>46</v>
      </c>
      <c r="AH30" s="1">
        <f t="shared" si="7"/>
        <v>20</v>
      </c>
      <c r="AI30" s="7">
        <f t="shared" si="3"/>
        <v>7.9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36</v>
      </c>
      <c r="C31" s="1">
        <v>242</v>
      </c>
      <c r="D31" s="1">
        <v>616</v>
      </c>
      <c r="E31" s="1">
        <v>477</v>
      </c>
      <c r="F31" s="1">
        <v>350</v>
      </c>
      <c r="G31" s="11">
        <v>0.4</v>
      </c>
      <c r="H31" s="1">
        <v>60</v>
      </c>
      <c r="I31" s="1" t="s">
        <v>42</v>
      </c>
      <c r="J31" s="1">
        <v>479</v>
      </c>
      <c r="K31" s="1">
        <f t="shared" si="2"/>
        <v>-2</v>
      </c>
      <c r="L31" s="1"/>
      <c r="M31" s="1"/>
      <c r="N31" s="1">
        <v>250</v>
      </c>
      <c r="O31" s="1">
        <v>130</v>
      </c>
      <c r="P31" s="1">
        <v>150</v>
      </c>
      <c r="Q31" s="1">
        <f t="shared" si="4"/>
        <v>95.4</v>
      </c>
      <c r="R31" s="5"/>
      <c r="S31" s="5">
        <v>120</v>
      </c>
      <c r="T31" s="5">
        <v>350</v>
      </c>
      <c r="U31" s="1"/>
      <c r="V31" s="1">
        <f t="shared" si="5"/>
        <v>10.482180293501047</v>
      </c>
      <c r="W31" s="1">
        <f t="shared" si="6"/>
        <v>9.2243186582809216</v>
      </c>
      <c r="X31" s="1">
        <v>82</v>
      </c>
      <c r="Y31" s="1">
        <v>65.400000000000006</v>
      </c>
      <c r="Z31" s="7">
        <v>70.2</v>
      </c>
      <c r="AA31" s="7">
        <v>48</v>
      </c>
      <c r="AB31" s="1">
        <v>72.8</v>
      </c>
      <c r="AC31" s="1">
        <v>57.6</v>
      </c>
      <c r="AD31" s="1">
        <v>58.4</v>
      </c>
      <c r="AE31" s="1">
        <v>50.4</v>
      </c>
      <c r="AF31" s="1">
        <v>50.6</v>
      </c>
      <c r="AG31" s="1" t="s">
        <v>71</v>
      </c>
      <c r="AH31" s="1">
        <f t="shared" si="7"/>
        <v>48</v>
      </c>
      <c r="AI31" s="7">
        <f t="shared" si="3"/>
        <v>59.1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>
        <v>6</v>
      </c>
      <c r="D32" s="1">
        <v>172</v>
      </c>
      <c r="E32" s="19">
        <f>70+E100</f>
        <v>75</v>
      </c>
      <c r="F32" s="19">
        <f>107+F100</f>
        <v>120</v>
      </c>
      <c r="G32" s="11">
        <v>0.5</v>
      </c>
      <c r="H32" s="1">
        <v>60</v>
      </c>
      <c r="I32" s="1" t="s">
        <v>37</v>
      </c>
      <c r="J32" s="1">
        <v>71</v>
      </c>
      <c r="K32" s="1">
        <f t="shared" si="2"/>
        <v>4</v>
      </c>
      <c r="L32" s="1"/>
      <c r="M32" s="1"/>
      <c r="N32" s="1">
        <v>90</v>
      </c>
      <c r="O32" s="1">
        <v>0</v>
      </c>
      <c r="P32" s="1"/>
      <c r="Q32" s="1">
        <f t="shared" si="4"/>
        <v>15</v>
      </c>
      <c r="R32" s="5">
        <f>14*AI32-P32-O32-N32-F32</f>
        <v>92.400000000000034</v>
      </c>
      <c r="S32" s="5">
        <f t="shared" si="8"/>
        <v>92</v>
      </c>
      <c r="T32" s="5"/>
      <c r="U32" s="1"/>
      <c r="V32" s="1">
        <f t="shared" si="5"/>
        <v>20.133333333333333</v>
      </c>
      <c r="W32" s="1">
        <f t="shared" si="6"/>
        <v>14</v>
      </c>
      <c r="X32" s="1">
        <v>19.600000000000001</v>
      </c>
      <c r="Y32" s="1">
        <v>21.2</v>
      </c>
      <c r="Z32" s="7">
        <v>23.2</v>
      </c>
      <c r="AA32" s="7">
        <v>20</v>
      </c>
      <c r="AB32" s="1">
        <v>20.6</v>
      </c>
      <c r="AC32" s="1">
        <v>19.8</v>
      </c>
      <c r="AD32" s="1">
        <v>34</v>
      </c>
      <c r="AE32" s="1">
        <v>28</v>
      </c>
      <c r="AF32" s="1">
        <v>52.6</v>
      </c>
      <c r="AG32" s="1"/>
      <c r="AH32" s="1">
        <f t="shared" si="7"/>
        <v>46</v>
      </c>
      <c r="AI32" s="7">
        <f t="shared" si="3"/>
        <v>21.6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15</v>
      </c>
      <c r="D33" s="1"/>
      <c r="E33" s="1">
        <v>5</v>
      </c>
      <c r="F33" s="1">
        <v>10</v>
      </c>
      <c r="G33" s="11">
        <v>0.5</v>
      </c>
      <c r="H33" s="1">
        <v>60</v>
      </c>
      <c r="I33" s="1" t="s">
        <v>37</v>
      </c>
      <c r="J33" s="1">
        <v>5</v>
      </c>
      <c r="K33" s="1">
        <f t="shared" si="2"/>
        <v>0</v>
      </c>
      <c r="L33" s="1"/>
      <c r="M33" s="1"/>
      <c r="N33" s="1">
        <v>20</v>
      </c>
      <c r="O33" s="1">
        <v>0</v>
      </c>
      <c r="P33" s="1"/>
      <c r="Q33" s="1">
        <f t="shared" si="4"/>
        <v>1</v>
      </c>
      <c r="R33" s="5"/>
      <c r="S33" s="5">
        <f t="shared" si="8"/>
        <v>0</v>
      </c>
      <c r="T33" s="5"/>
      <c r="U33" s="1"/>
      <c r="V33" s="1">
        <f t="shared" si="5"/>
        <v>30</v>
      </c>
      <c r="W33" s="1">
        <f t="shared" si="6"/>
        <v>30</v>
      </c>
      <c r="X33" s="1">
        <v>2</v>
      </c>
      <c r="Y33" s="1">
        <v>2.6</v>
      </c>
      <c r="Z33" s="7">
        <v>1.4</v>
      </c>
      <c r="AA33" s="7">
        <v>3.8</v>
      </c>
      <c r="AB33" s="1">
        <v>0.6</v>
      </c>
      <c r="AC33" s="1">
        <v>0.4</v>
      </c>
      <c r="AD33" s="1">
        <v>5.4</v>
      </c>
      <c r="AE33" s="1">
        <v>0.8</v>
      </c>
      <c r="AF33" s="1">
        <v>0.2</v>
      </c>
      <c r="AG33" s="18" t="s">
        <v>46</v>
      </c>
      <c r="AH33" s="1">
        <f t="shared" si="7"/>
        <v>0</v>
      </c>
      <c r="AI33" s="7">
        <f t="shared" si="3"/>
        <v>2.5999999999999996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565</v>
      </c>
      <c r="D34" s="1">
        <v>152</v>
      </c>
      <c r="E34" s="1">
        <v>585</v>
      </c>
      <c r="F34" s="1">
        <v>119</v>
      </c>
      <c r="G34" s="11">
        <v>0.4</v>
      </c>
      <c r="H34" s="1">
        <v>60</v>
      </c>
      <c r="I34" s="1" t="s">
        <v>42</v>
      </c>
      <c r="J34" s="1">
        <v>670</v>
      </c>
      <c r="K34" s="1">
        <f t="shared" si="2"/>
        <v>-85</v>
      </c>
      <c r="L34" s="1"/>
      <c r="M34" s="1"/>
      <c r="N34" s="1">
        <v>300</v>
      </c>
      <c r="O34" s="1">
        <v>276</v>
      </c>
      <c r="P34" s="1">
        <v>350</v>
      </c>
      <c r="Q34" s="1">
        <f t="shared" si="4"/>
        <v>117</v>
      </c>
      <c r="R34" s="5"/>
      <c r="S34" s="5">
        <v>160</v>
      </c>
      <c r="T34" s="5">
        <v>450</v>
      </c>
      <c r="U34" s="1"/>
      <c r="V34" s="1">
        <f t="shared" si="5"/>
        <v>10.2991452991453</v>
      </c>
      <c r="W34" s="1">
        <f t="shared" si="6"/>
        <v>8.9316239316239319</v>
      </c>
      <c r="X34" s="1">
        <v>95.6</v>
      </c>
      <c r="Y34" s="1">
        <v>53.2</v>
      </c>
      <c r="Z34" s="7">
        <v>50.8</v>
      </c>
      <c r="AA34" s="7">
        <v>68.2</v>
      </c>
      <c r="AB34" s="1">
        <v>33.6</v>
      </c>
      <c r="AC34" s="1">
        <v>63.2</v>
      </c>
      <c r="AD34" s="1">
        <v>87.2</v>
      </c>
      <c r="AE34" s="1">
        <v>57.6</v>
      </c>
      <c r="AF34" s="1">
        <v>64.599999999999994</v>
      </c>
      <c r="AG34" s="1" t="s">
        <v>38</v>
      </c>
      <c r="AH34" s="1">
        <f t="shared" si="7"/>
        <v>64</v>
      </c>
      <c r="AI34" s="7">
        <f t="shared" si="3"/>
        <v>59.5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36</v>
      </c>
      <c r="C35" s="1">
        <v>385</v>
      </c>
      <c r="D35" s="1">
        <v>490</v>
      </c>
      <c r="E35" s="1">
        <v>676</v>
      </c>
      <c r="F35" s="1">
        <v>199</v>
      </c>
      <c r="G35" s="11">
        <v>0.4</v>
      </c>
      <c r="H35" s="1">
        <v>60</v>
      </c>
      <c r="I35" s="1" t="s">
        <v>37</v>
      </c>
      <c r="J35" s="1">
        <v>715</v>
      </c>
      <c r="K35" s="1">
        <f t="shared" si="2"/>
        <v>-39</v>
      </c>
      <c r="L35" s="1"/>
      <c r="M35" s="1"/>
      <c r="N35" s="1">
        <v>630</v>
      </c>
      <c r="O35" s="1">
        <v>144</v>
      </c>
      <c r="P35" s="1">
        <v>160</v>
      </c>
      <c r="Q35" s="1">
        <f t="shared" si="4"/>
        <v>135.19999999999999</v>
      </c>
      <c r="R35" s="5"/>
      <c r="S35" s="5">
        <v>120</v>
      </c>
      <c r="T35" s="5">
        <v>350</v>
      </c>
      <c r="U35" s="1"/>
      <c r="V35" s="1">
        <f t="shared" si="5"/>
        <v>9.2677514792899416</v>
      </c>
      <c r="W35" s="1">
        <f t="shared" si="6"/>
        <v>8.3801775147928996</v>
      </c>
      <c r="X35" s="1">
        <v>106.6</v>
      </c>
      <c r="Y35" s="1">
        <v>79</v>
      </c>
      <c r="Z35" s="7">
        <v>75.671000000000006</v>
      </c>
      <c r="AA35" s="7">
        <v>72.2</v>
      </c>
      <c r="AB35" s="1">
        <v>67.8</v>
      </c>
      <c r="AC35" s="1">
        <v>57.8</v>
      </c>
      <c r="AD35" s="1">
        <v>90.6</v>
      </c>
      <c r="AE35" s="1">
        <v>28.8</v>
      </c>
      <c r="AF35" s="1">
        <v>78.8</v>
      </c>
      <c r="AG35" s="1" t="s">
        <v>38</v>
      </c>
      <c r="AH35" s="1">
        <f t="shared" si="7"/>
        <v>48</v>
      </c>
      <c r="AI35" s="7">
        <f t="shared" si="3"/>
        <v>73.935500000000005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36</v>
      </c>
      <c r="C36" s="1"/>
      <c r="D36" s="1"/>
      <c r="E36" s="1"/>
      <c r="F36" s="1"/>
      <c r="G36" s="11">
        <v>0.84</v>
      </c>
      <c r="H36" s="1">
        <v>45</v>
      </c>
      <c r="I36" s="1" t="s">
        <v>37</v>
      </c>
      <c r="J36" s="1"/>
      <c r="K36" s="1">
        <f t="shared" si="2"/>
        <v>0</v>
      </c>
      <c r="L36" s="1"/>
      <c r="M36" s="1"/>
      <c r="N36" s="1"/>
      <c r="O36" s="1">
        <v>0</v>
      </c>
      <c r="P36" s="1">
        <v>80</v>
      </c>
      <c r="Q36" s="1">
        <f t="shared" si="4"/>
        <v>0</v>
      </c>
      <c r="R36" s="5"/>
      <c r="S36" s="5">
        <v>20</v>
      </c>
      <c r="T36" s="5">
        <v>40</v>
      </c>
      <c r="U36" s="1"/>
      <c r="V36" s="1" t="e">
        <f t="shared" si="5"/>
        <v>#DIV/0!</v>
      </c>
      <c r="W36" s="1" t="e">
        <f t="shared" si="6"/>
        <v>#DIV/0!</v>
      </c>
      <c r="X36" s="1">
        <v>0</v>
      </c>
      <c r="Y36" s="1">
        <v>0</v>
      </c>
      <c r="Z36" s="7">
        <v>0</v>
      </c>
      <c r="AA36" s="7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77</v>
      </c>
      <c r="AH36" s="1">
        <f t="shared" si="7"/>
        <v>16.8</v>
      </c>
      <c r="AI36" s="7">
        <f t="shared" si="3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36</v>
      </c>
      <c r="C37" s="1">
        <v>243</v>
      </c>
      <c r="D37" s="1">
        <v>62</v>
      </c>
      <c r="E37" s="1">
        <v>303</v>
      </c>
      <c r="F37" s="1"/>
      <c r="G37" s="11">
        <v>0.1</v>
      </c>
      <c r="H37" s="1">
        <v>45</v>
      </c>
      <c r="I37" s="1" t="s">
        <v>37</v>
      </c>
      <c r="J37" s="1">
        <v>500</v>
      </c>
      <c r="K37" s="1">
        <f t="shared" si="2"/>
        <v>-197</v>
      </c>
      <c r="L37" s="1"/>
      <c r="M37" s="1"/>
      <c r="N37" s="1">
        <v>320</v>
      </c>
      <c r="O37" s="1">
        <v>184</v>
      </c>
      <c r="P37" s="1">
        <v>250</v>
      </c>
      <c r="Q37" s="1">
        <f t="shared" si="4"/>
        <v>60.6</v>
      </c>
      <c r="R37" s="5"/>
      <c r="S37" s="5">
        <v>50</v>
      </c>
      <c r="T37" s="5">
        <v>200</v>
      </c>
      <c r="U37" s="1"/>
      <c r="V37" s="1">
        <f t="shared" si="5"/>
        <v>13.267326732673267</v>
      </c>
      <c r="W37" s="1">
        <f t="shared" si="6"/>
        <v>12.442244224422442</v>
      </c>
      <c r="X37" s="1">
        <v>68.8</v>
      </c>
      <c r="Y37" s="1">
        <v>33.799999999999997</v>
      </c>
      <c r="Z37" s="7">
        <v>31</v>
      </c>
      <c r="AA37" s="7">
        <v>37</v>
      </c>
      <c r="AB37" s="1">
        <v>37.6</v>
      </c>
      <c r="AC37" s="1">
        <v>46.8</v>
      </c>
      <c r="AD37" s="1">
        <v>48.8</v>
      </c>
      <c r="AE37" s="1">
        <v>36.200000000000003</v>
      </c>
      <c r="AF37" s="1">
        <v>37.6</v>
      </c>
      <c r="AG37" s="1" t="s">
        <v>38</v>
      </c>
      <c r="AH37" s="1">
        <f t="shared" si="7"/>
        <v>5</v>
      </c>
      <c r="AI37" s="7">
        <f t="shared" si="3"/>
        <v>34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36</v>
      </c>
      <c r="C38" s="1">
        <v>423</v>
      </c>
      <c r="D38" s="1">
        <v>42</v>
      </c>
      <c r="E38" s="1">
        <v>439</v>
      </c>
      <c r="F38" s="1">
        <v>-7</v>
      </c>
      <c r="G38" s="11">
        <v>0.1</v>
      </c>
      <c r="H38" s="1">
        <v>60</v>
      </c>
      <c r="I38" s="1" t="s">
        <v>37</v>
      </c>
      <c r="J38" s="1">
        <v>453</v>
      </c>
      <c r="K38" s="1">
        <f t="shared" ref="K38:K69" si="9">E38-J38</f>
        <v>-14</v>
      </c>
      <c r="L38" s="1"/>
      <c r="M38" s="1"/>
      <c r="N38" s="1">
        <v>250</v>
      </c>
      <c r="O38" s="1">
        <v>319</v>
      </c>
      <c r="P38" s="1">
        <v>150</v>
      </c>
      <c r="Q38" s="1">
        <f t="shared" si="4"/>
        <v>87.8</v>
      </c>
      <c r="R38" s="5"/>
      <c r="S38" s="5">
        <v>50</v>
      </c>
      <c r="T38" s="5">
        <v>120</v>
      </c>
      <c r="U38" s="1"/>
      <c r="V38" s="1">
        <f t="shared" si="5"/>
        <v>8.6788154897494305</v>
      </c>
      <c r="W38" s="1">
        <f t="shared" si="6"/>
        <v>8.1093394077448746</v>
      </c>
      <c r="X38" s="1">
        <v>69.400000000000006</v>
      </c>
      <c r="Y38" s="1">
        <v>45.6</v>
      </c>
      <c r="Z38" s="7">
        <v>40.799999999999997</v>
      </c>
      <c r="AA38" s="7">
        <v>50.8</v>
      </c>
      <c r="AB38" s="1">
        <v>43.2</v>
      </c>
      <c r="AC38" s="1">
        <v>37.200000000000003</v>
      </c>
      <c r="AD38" s="1">
        <v>39.799999999999997</v>
      </c>
      <c r="AE38" s="1">
        <v>31.6</v>
      </c>
      <c r="AF38" s="1">
        <v>48</v>
      </c>
      <c r="AG38" s="1" t="s">
        <v>38</v>
      </c>
      <c r="AH38" s="1">
        <f t="shared" si="7"/>
        <v>5</v>
      </c>
      <c r="AI38" s="7">
        <f t="shared" ref="AI38:AI69" si="10">(Z38+AA38)/2</f>
        <v>45.8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36</v>
      </c>
      <c r="C39" s="1">
        <v>216</v>
      </c>
      <c r="D39" s="1">
        <v>374</v>
      </c>
      <c r="E39" s="1">
        <v>594</v>
      </c>
      <c r="F39" s="1">
        <v>-4</v>
      </c>
      <c r="G39" s="11">
        <v>0.1</v>
      </c>
      <c r="H39" s="1">
        <v>60</v>
      </c>
      <c r="I39" s="1" t="s">
        <v>37</v>
      </c>
      <c r="J39" s="1">
        <v>976</v>
      </c>
      <c r="K39" s="1">
        <f t="shared" si="9"/>
        <v>-382</v>
      </c>
      <c r="L39" s="1"/>
      <c r="M39" s="1"/>
      <c r="N39" s="1">
        <v>400</v>
      </c>
      <c r="O39" s="1">
        <v>200</v>
      </c>
      <c r="P39" s="1">
        <v>400</v>
      </c>
      <c r="Q39" s="1">
        <f t="shared" si="4"/>
        <v>118.8</v>
      </c>
      <c r="R39" s="5"/>
      <c r="S39" s="5">
        <v>40</v>
      </c>
      <c r="T39" s="5">
        <v>100</v>
      </c>
      <c r="U39" s="1"/>
      <c r="V39" s="1">
        <f t="shared" si="5"/>
        <v>8.7205387205387215</v>
      </c>
      <c r="W39" s="1">
        <f t="shared" si="6"/>
        <v>8.3838383838383841</v>
      </c>
      <c r="X39" s="1">
        <v>123.2</v>
      </c>
      <c r="Y39" s="1">
        <v>47.2</v>
      </c>
      <c r="Z39" s="7">
        <v>36</v>
      </c>
      <c r="AA39" s="7">
        <v>42.2</v>
      </c>
      <c r="AB39" s="1">
        <v>28</v>
      </c>
      <c r="AC39" s="1">
        <v>39</v>
      </c>
      <c r="AD39" s="1">
        <v>46.2</v>
      </c>
      <c r="AE39" s="1">
        <v>28</v>
      </c>
      <c r="AF39" s="1">
        <v>35.6</v>
      </c>
      <c r="AG39" s="1" t="s">
        <v>38</v>
      </c>
      <c r="AH39" s="1">
        <f t="shared" si="7"/>
        <v>4</v>
      </c>
      <c r="AI39" s="7">
        <f t="shared" si="10"/>
        <v>39.1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82</v>
      </c>
      <c r="D40" s="1">
        <v>48</v>
      </c>
      <c r="E40" s="1">
        <v>77</v>
      </c>
      <c r="F40" s="1">
        <v>47</v>
      </c>
      <c r="G40" s="11">
        <v>0.4</v>
      </c>
      <c r="H40" s="1">
        <v>45</v>
      </c>
      <c r="I40" s="1" t="s">
        <v>37</v>
      </c>
      <c r="J40" s="1">
        <v>109</v>
      </c>
      <c r="K40" s="1">
        <f t="shared" si="9"/>
        <v>-32</v>
      </c>
      <c r="L40" s="1"/>
      <c r="M40" s="1"/>
      <c r="N40" s="1">
        <v>40</v>
      </c>
      <c r="O40" s="1">
        <v>61</v>
      </c>
      <c r="P40" s="1"/>
      <c r="Q40" s="1">
        <f t="shared" si="4"/>
        <v>15.4</v>
      </c>
      <c r="R40" s="5">
        <f>14*AI40-P40-O40-N40-F40</f>
        <v>85.799999999999983</v>
      </c>
      <c r="S40" s="5">
        <v>100</v>
      </c>
      <c r="T40" s="5">
        <v>100</v>
      </c>
      <c r="U40" s="1"/>
      <c r="V40" s="1">
        <f t="shared" si="5"/>
        <v>16.103896103896105</v>
      </c>
      <c r="W40" s="1">
        <f t="shared" si="6"/>
        <v>9.6103896103896105</v>
      </c>
      <c r="X40" s="1">
        <v>13.8</v>
      </c>
      <c r="Y40" s="1">
        <v>14.8</v>
      </c>
      <c r="Z40" s="7">
        <v>18.2</v>
      </c>
      <c r="AA40" s="7">
        <v>15.2</v>
      </c>
      <c r="AB40" s="1">
        <v>22.2</v>
      </c>
      <c r="AC40" s="1">
        <v>15.6</v>
      </c>
      <c r="AD40" s="1">
        <v>22.6</v>
      </c>
      <c r="AE40" s="1">
        <v>18</v>
      </c>
      <c r="AF40" s="1">
        <v>17.8</v>
      </c>
      <c r="AG40" s="1"/>
      <c r="AH40" s="1">
        <f t="shared" si="7"/>
        <v>40</v>
      </c>
      <c r="AI40" s="7">
        <f t="shared" si="10"/>
        <v>16.7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86</v>
      </c>
      <c r="D41" s="1">
        <v>72</v>
      </c>
      <c r="E41" s="1">
        <v>97</v>
      </c>
      <c r="F41" s="1">
        <v>54</v>
      </c>
      <c r="G41" s="11">
        <v>0.3</v>
      </c>
      <c r="H41" s="1" t="e">
        <v>#N/A</v>
      </c>
      <c r="I41" s="1" t="s">
        <v>37</v>
      </c>
      <c r="J41" s="1">
        <v>105</v>
      </c>
      <c r="K41" s="1">
        <f t="shared" si="9"/>
        <v>-8</v>
      </c>
      <c r="L41" s="1"/>
      <c r="M41" s="1"/>
      <c r="N41" s="1">
        <v>120</v>
      </c>
      <c r="O41" s="1">
        <v>0</v>
      </c>
      <c r="P41" s="1"/>
      <c r="Q41" s="1">
        <f t="shared" si="4"/>
        <v>19.399999999999999</v>
      </c>
      <c r="R41" s="5">
        <f>14*AI41-P41-O41-N41-F41</f>
        <v>85</v>
      </c>
      <c r="S41" s="5">
        <v>100</v>
      </c>
      <c r="T41" s="5">
        <v>110</v>
      </c>
      <c r="U41" s="1"/>
      <c r="V41" s="1">
        <f t="shared" si="5"/>
        <v>14.123711340206187</v>
      </c>
      <c r="W41" s="1">
        <f t="shared" si="6"/>
        <v>8.9690721649484537</v>
      </c>
      <c r="X41" s="1">
        <v>16.2</v>
      </c>
      <c r="Y41" s="1">
        <v>22.6</v>
      </c>
      <c r="Z41" s="7">
        <v>18.399999999999999</v>
      </c>
      <c r="AA41" s="7">
        <v>18.600000000000001</v>
      </c>
      <c r="AB41" s="1">
        <v>25.2</v>
      </c>
      <c r="AC41" s="1">
        <v>28.6</v>
      </c>
      <c r="AD41" s="1">
        <v>28.6</v>
      </c>
      <c r="AE41" s="1">
        <v>21.4</v>
      </c>
      <c r="AF41" s="1">
        <v>23.6</v>
      </c>
      <c r="AG41" s="1" t="s">
        <v>83</v>
      </c>
      <c r="AH41" s="1">
        <f t="shared" si="7"/>
        <v>30</v>
      </c>
      <c r="AI41" s="7">
        <f t="shared" si="10"/>
        <v>18.5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40</v>
      </c>
      <c r="C42" s="1">
        <v>334.08800000000002</v>
      </c>
      <c r="D42" s="1">
        <v>312.738</v>
      </c>
      <c r="E42" s="1">
        <v>468.82499999999999</v>
      </c>
      <c r="F42" s="1">
        <v>176.988</v>
      </c>
      <c r="G42" s="11">
        <v>1</v>
      </c>
      <c r="H42" s="1">
        <v>60</v>
      </c>
      <c r="I42" s="1" t="s">
        <v>42</v>
      </c>
      <c r="J42" s="1">
        <v>468.4</v>
      </c>
      <c r="K42" s="1">
        <f t="shared" si="9"/>
        <v>0.42500000000001137</v>
      </c>
      <c r="L42" s="1"/>
      <c r="M42" s="1"/>
      <c r="N42" s="1">
        <v>0</v>
      </c>
      <c r="O42" s="1">
        <v>219</v>
      </c>
      <c r="P42" s="1">
        <v>350</v>
      </c>
      <c r="Q42" s="1">
        <f t="shared" si="4"/>
        <v>93.765000000000001</v>
      </c>
      <c r="R42" s="5"/>
      <c r="S42" s="5">
        <v>50</v>
      </c>
      <c r="T42" s="5">
        <v>100</v>
      </c>
      <c r="U42" s="1"/>
      <c r="V42" s="1">
        <f t="shared" si="5"/>
        <v>8.4891803978030183</v>
      </c>
      <c r="W42" s="1">
        <f t="shared" si="6"/>
        <v>7.9559323841518692</v>
      </c>
      <c r="X42" s="1">
        <v>79.727000000000004</v>
      </c>
      <c r="Y42" s="1">
        <v>38.479799999999997</v>
      </c>
      <c r="Z42" s="7">
        <v>45.3962</v>
      </c>
      <c r="AA42" s="7">
        <v>35.170200000000001</v>
      </c>
      <c r="AB42" s="1">
        <v>50.318399999999997</v>
      </c>
      <c r="AC42" s="1">
        <v>44.480400000000003</v>
      </c>
      <c r="AD42" s="1">
        <v>41.355200000000004</v>
      </c>
      <c r="AE42" s="1">
        <v>40.161000000000001</v>
      </c>
      <c r="AF42" s="1">
        <v>37.885199999999998</v>
      </c>
      <c r="AG42" s="1"/>
      <c r="AH42" s="1">
        <f t="shared" si="7"/>
        <v>50</v>
      </c>
      <c r="AI42" s="7">
        <f t="shared" si="10"/>
        <v>40.283200000000001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40</v>
      </c>
      <c r="C43" s="1">
        <v>46.566000000000003</v>
      </c>
      <c r="D43" s="1">
        <v>68.667000000000002</v>
      </c>
      <c r="E43" s="1">
        <v>83.766999999999996</v>
      </c>
      <c r="F43" s="1">
        <v>30.666</v>
      </c>
      <c r="G43" s="11">
        <v>1</v>
      </c>
      <c r="H43" s="1">
        <v>45</v>
      </c>
      <c r="I43" s="1" t="s">
        <v>37</v>
      </c>
      <c r="J43" s="1">
        <v>84.6</v>
      </c>
      <c r="K43" s="1">
        <f t="shared" si="9"/>
        <v>-0.83299999999999841</v>
      </c>
      <c r="L43" s="1"/>
      <c r="M43" s="1"/>
      <c r="N43" s="1">
        <v>90</v>
      </c>
      <c r="O43" s="1">
        <v>75</v>
      </c>
      <c r="P43" s="1"/>
      <c r="Q43" s="1">
        <f t="shared" si="4"/>
        <v>16.753399999999999</v>
      </c>
      <c r="R43" s="5"/>
      <c r="S43" s="5">
        <v>20</v>
      </c>
      <c r="T43" s="5">
        <v>90</v>
      </c>
      <c r="U43" s="1"/>
      <c r="V43" s="1">
        <f t="shared" si="5"/>
        <v>12.872969068965107</v>
      </c>
      <c r="W43" s="1">
        <f t="shared" si="6"/>
        <v>11.67918153926964</v>
      </c>
      <c r="X43" s="1">
        <v>17.595600000000001</v>
      </c>
      <c r="Y43" s="1">
        <v>18.795400000000001</v>
      </c>
      <c r="Z43" s="7">
        <v>16.562799999999999</v>
      </c>
      <c r="AA43" s="7">
        <v>11.3316</v>
      </c>
      <c r="AB43" s="1">
        <v>10.043200000000001</v>
      </c>
      <c r="AC43" s="1">
        <v>22.1678</v>
      </c>
      <c r="AD43" s="1">
        <v>14.1608</v>
      </c>
      <c r="AE43" s="1">
        <v>17.601600000000001</v>
      </c>
      <c r="AF43" s="1">
        <v>16.573799999999999</v>
      </c>
      <c r="AG43" s="1"/>
      <c r="AH43" s="1">
        <f t="shared" si="7"/>
        <v>20</v>
      </c>
      <c r="AI43" s="7">
        <f t="shared" si="10"/>
        <v>13.947199999999999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40</v>
      </c>
      <c r="C44" s="1">
        <v>155.154</v>
      </c>
      <c r="D44" s="1">
        <v>128.68799999999999</v>
      </c>
      <c r="E44" s="1">
        <v>201.41</v>
      </c>
      <c r="F44" s="1">
        <v>81.691999999999993</v>
      </c>
      <c r="G44" s="11">
        <v>1</v>
      </c>
      <c r="H44" s="1">
        <v>45</v>
      </c>
      <c r="I44" s="1" t="s">
        <v>37</v>
      </c>
      <c r="J44" s="1">
        <v>200</v>
      </c>
      <c r="K44" s="1">
        <f t="shared" si="9"/>
        <v>1.4099999999999966</v>
      </c>
      <c r="L44" s="1"/>
      <c r="M44" s="1"/>
      <c r="N44" s="1">
        <v>200</v>
      </c>
      <c r="O44" s="1">
        <v>126</v>
      </c>
      <c r="P44" s="1">
        <v>150</v>
      </c>
      <c r="Q44" s="1">
        <f t="shared" si="4"/>
        <v>40.281999999999996</v>
      </c>
      <c r="R44" s="5"/>
      <c r="S44" s="5">
        <v>40</v>
      </c>
      <c r="T44" s="5">
        <v>50</v>
      </c>
      <c r="U44" s="1"/>
      <c r="V44" s="1">
        <f t="shared" si="5"/>
        <v>14.837694255498736</v>
      </c>
      <c r="W44" s="1">
        <f t="shared" si="6"/>
        <v>13.844694900948316</v>
      </c>
      <c r="X44" s="1">
        <v>46.719200000000001</v>
      </c>
      <c r="Y44" s="1">
        <v>44.203200000000002</v>
      </c>
      <c r="Z44" s="7">
        <v>37.929199999999987</v>
      </c>
      <c r="AA44" s="7">
        <v>34.906799999999997</v>
      </c>
      <c r="AB44" s="1">
        <v>31.456</v>
      </c>
      <c r="AC44" s="1">
        <v>35.088200000000001</v>
      </c>
      <c r="AD44" s="1">
        <v>28.471599999999999</v>
      </c>
      <c r="AE44" s="1">
        <v>30.777000000000001</v>
      </c>
      <c r="AF44" s="1">
        <v>23.405200000000001</v>
      </c>
      <c r="AG44" s="1"/>
      <c r="AH44" s="1">
        <f t="shared" si="7"/>
        <v>40</v>
      </c>
      <c r="AI44" s="7">
        <f t="shared" si="10"/>
        <v>36.417999999999992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36</v>
      </c>
      <c r="C45" s="1"/>
      <c r="D45" s="1">
        <v>40</v>
      </c>
      <c r="E45" s="1">
        <v>30</v>
      </c>
      <c r="F45" s="1">
        <v>10</v>
      </c>
      <c r="G45" s="11">
        <v>0.09</v>
      </c>
      <c r="H45" s="1">
        <v>45</v>
      </c>
      <c r="I45" s="1" t="s">
        <v>37</v>
      </c>
      <c r="J45" s="1">
        <v>30</v>
      </c>
      <c r="K45" s="1">
        <f t="shared" si="9"/>
        <v>0</v>
      </c>
      <c r="L45" s="1"/>
      <c r="M45" s="1"/>
      <c r="N45" s="1">
        <v>0</v>
      </c>
      <c r="O45" s="1">
        <v>0</v>
      </c>
      <c r="P45" s="1"/>
      <c r="Q45" s="1">
        <f t="shared" si="4"/>
        <v>6</v>
      </c>
      <c r="R45" s="5">
        <f>14*AI45-P45-O45-N45-F45</f>
        <v>5.4000000000000021</v>
      </c>
      <c r="S45" s="5">
        <v>10</v>
      </c>
      <c r="T45" s="5">
        <v>10</v>
      </c>
      <c r="U45" s="1"/>
      <c r="V45" s="1">
        <f t="shared" si="5"/>
        <v>3.3333333333333335</v>
      </c>
      <c r="W45" s="1">
        <f t="shared" si="6"/>
        <v>1.6666666666666667</v>
      </c>
      <c r="X45" s="1">
        <v>0</v>
      </c>
      <c r="Y45" s="1">
        <v>0.6</v>
      </c>
      <c r="Z45" s="7">
        <v>1.8</v>
      </c>
      <c r="AA45" s="7">
        <v>0.4</v>
      </c>
      <c r="AB45" s="1">
        <v>1.2</v>
      </c>
      <c r="AC45" s="1">
        <v>1.2</v>
      </c>
      <c r="AD45" s="1">
        <v>0.2</v>
      </c>
      <c r="AE45" s="1">
        <v>0.8</v>
      </c>
      <c r="AF45" s="1">
        <v>0.2</v>
      </c>
      <c r="AG45" s="1"/>
      <c r="AH45" s="1">
        <f t="shared" si="7"/>
        <v>0.89999999999999991</v>
      </c>
      <c r="AI45" s="7">
        <f t="shared" si="10"/>
        <v>1.1000000000000001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36</v>
      </c>
      <c r="C46" s="1">
        <v>262</v>
      </c>
      <c r="D46" s="1">
        <v>112</v>
      </c>
      <c r="E46" s="1">
        <v>354</v>
      </c>
      <c r="F46" s="1">
        <v>20</v>
      </c>
      <c r="G46" s="11">
        <v>0.35</v>
      </c>
      <c r="H46" s="1">
        <v>45</v>
      </c>
      <c r="I46" s="1" t="s">
        <v>37</v>
      </c>
      <c r="J46" s="1">
        <v>354</v>
      </c>
      <c r="K46" s="1">
        <f t="shared" si="9"/>
        <v>0</v>
      </c>
      <c r="L46" s="1"/>
      <c r="M46" s="1"/>
      <c r="N46" s="1">
        <v>290</v>
      </c>
      <c r="O46" s="1">
        <v>80</v>
      </c>
      <c r="P46" s="1">
        <v>100</v>
      </c>
      <c r="Q46" s="1">
        <f t="shared" si="4"/>
        <v>70.8</v>
      </c>
      <c r="R46" s="5">
        <f>14*AI46-P46-O46-N46-F46</f>
        <v>74.199999999999932</v>
      </c>
      <c r="S46" s="28">
        <v>90</v>
      </c>
      <c r="T46" s="5">
        <v>120</v>
      </c>
      <c r="U46" s="1"/>
      <c r="V46" s="1">
        <f t="shared" si="5"/>
        <v>8.1920903954802267</v>
      </c>
      <c r="W46" s="1">
        <f t="shared" si="6"/>
        <v>6.9209039548022604</v>
      </c>
      <c r="X46" s="1">
        <v>50.6</v>
      </c>
      <c r="Y46" s="1">
        <v>34.4</v>
      </c>
      <c r="Z46" s="7">
        <v>36</v>
      </c>
      <c r="AA46" s="7">
        <v>44.6</v>
      </c>
      <c r="AB46" s="1">
        <v>30.8</v>
      </c>
      <c r="AC46" s="1">
        <v>43.8</v>
      </c>
      <c r="AD46" s="1">
        <v>41.4</v>
      </c>
      <c r="AE46" s="1">
        <v>45.2</v>
      </c>
      <c r="AF46" s="1">
        <v>47.4</v>
      </c>
      <c r="AG46" s="1" t="s">
        <v>38</v>
      </c>
      <c r="AH46" s="1">
        <f t="shared" si="7"/>
        <v>31.499999999999996</v>
      </c>
      <c r="AI46" s="7">
        <f t="shared" si="10"/>
        <v>40.299999999999997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40</v>
      </c>
      <c r="C47" s="1">
        <v>361.166</v>
      </c>
      <c r="D47" s="1"/>
      <c r="E47" s="1">
        <v>205.53700000000001</v>
      </c>
      <c r="F47" s="1">
        <v>155.62899999999999</v>
      </c>
      <c r="G47" s="11">
        <v>1</v>
      </c>
      <c r="H47" s="1">
        <v>45</v>
      </c>
      <c r="I47" s="1" t="s">
        <v>37</v>
      </c>
      <c r="J47" s="1">
        <v>205.8</v>
      </c>
      <c r="K47" s="1">
        <f t="shared" si="9"/>
        <v>-0.26300000000000523</v>
      </c>
      <c r="L47" s="1"/>
      <c r="M47" s="1"/>
      <c r="N47" s="1">
        <v>0</v>
      </c>
      <c r="O47" s="1">
        <v>104</v>
      </c>
      <c r="P47" s="1">
        <v>130</v>
      </c>
      <c r="Q47" s="1">
        <f t="shared" si="4"/>
        <v>41.107399999999998</v>
      </c>
      <c r="R47" s="5"/>
      <c r="S47" s="5">
        <f t="shared" si="8"/>
        <v>0</v>
      </c>
      <c r="T47" s="5">
        <v>60</v>
      </c>
      <c r="U47" s="1"/>
      <c r="V47" s="1">
        <f t="shared" si="5"/>
        <v>9.4783177724691914</v>
      </c>
      <c r="W47" s="1">
        <f t="shared" si="6"/>
        <v>9.4783177724691914</v>
      </c>
      <c r="X47" s="1">
        <v>41.486400000000003</v>
      </c>
      <c r="Y47" s="1">
        <v>26.164999999999999</v>
      </c>
      <c r="Z47" s="7">
        <v>10.275600000000001</v>
      </c>
      <c r="AA47" s="7">
        <v>41.717799999999997</v>
      </c>
      <c r="AB47" s="1">
        <v>15.587199999999999</v>
      </c>
      <c r="AC47" s="1">
        <v>11.648</v>
      </c>
      <c r="AD47" s="1">
        <v>0</v>
      </c>
      <c r="AE47" s="1">
        <v>0</v>
      </c>
      <c r="AF47" s="1">
        <v>0</v>
      </c>
      <c r="AG47" s="1"/>
      <c r="AH47" s="1">
        <f t="shared" si="7"/>
        <v>0</v>
      </c>
      <c r="AI47" s="7">
        <f t="shared" si="10"/>
        <v>25.996699999999997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40</v>
      </c>
      <c r="C48" s="1">
        <v>49.728000000000002</v>
      </c>
      <c r="D48" s="1"/>
      <c r="E48" s="1">
        <v>24.827000000000002</v>
      </c>
      <c r="F48" s="1">
        <v>24.901</v>
      </c>
      <c r="G48" s="11">
        <v>1</v>
      </c>
      <c r="H48" s="1">
        <v>45</v>
      </c>
      <c r="I48" s="1" t="s">
        <v>37</v>
      </c>
      <c r="J48" s="1">
        <v>24</v>
      </c>
      <c r="K48" s="1">
        <f t="shared" si="9"/>
        <v>0.82700000000000173</v>
      </c>
      <c r="L48" s="1"/>
      <c r="M48" s="1"/>
      <c r="N48" s="1">
        <v>8</v>
      </c>
      <c r="O48" s="1">
        <v>49</v>
      </c>
      <c r="P48" s="1"/>
      <c r="Q48" s="1">
        <f t="shared" si="4"/>
        <v>4.9654000000000007</v>
      </c>
      <c r="R48" s="5"/>
      <c r="S48" s="5">
        <f t="shared" si="8"/>
        <v>0</v>
      </c>
      <c r="T48" s="5"/>
      <c r="U48" s="1"/>
      <c r="V48" s="1">
        <f t="shared" si="5"/>
        <v>16.494340838603129</v>
      </c>
      <c r="W48" s="1">
        <f t="shared" si="6"/>
        <v>16.494340838603129</v>
      </c>
      <c r="X48" s="1">
        <v>6.7861999999999991</v>
      </c>
      <c r="Y48" s="1">
        <v>3.9809999999999999</v>
      </c>
      <c r="Z48" s="7">
        <v>4.9695999999999998</v>
      </c>
      <c r="AA48" s="7">
        <v>6.1429999999999998</v>
      </c>
      <c r="AB48" s="1">
        <v>8.5982000000000003</v>
      </c>
      <c r="AC48" s="1">
        <v>6.4687999999999999</v>
      </c>
      <c r="AD48" s="1">
        <v>4.9565999999999999</v>
      </c>
      <c r="AE48" s="1">
        <v>4.1802000000000001</v>
      </c>
      <c r="AF48" s="1">
        <v>5.0380000000000003</v>
      </c>
      <c r="AG48" s="1"/>
      <c r="AH48" s="1">
        <f t="shared" si="7"/>
        <v>0</v>
      </c>
      <c r="AI48" s="7">
        <f t="shared" si="10"/>
        <v>5.5563000000000002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36</v>
      </c>
      <c r="C49" s="1">
        <v>55</v>
      </c>
      <c r="D49" s="1">
        <v>120</v>
      </c>
      <c r="E49" s="1">
        <v>107</v>
      </c>
      <c r="F49" s="1">
        <v>68</v>
      </c>
      <c r="G49" s="11">
        <v>0.28000000000000003</v>
      </c>
      <c r="H49" s="1">
        <v>45</v>
      </c>
      <c r="I49" s="1" t="s">
        <v>37</v>
      </c>
      <c r="J49" s="1">
        <v>107</v>
      </c>
      <c r="K49" s="1">
        <f t="shared" si="9"/>
        <v>0</v>
      </c>
      <c r="L49" s="1"/>
      <c r="M49" s="1"/>
      <c r="N49" s="1">
        <v>0</v>
      </c>
      <c r="O49" s="1">
        <v>27</v>
      </c>
      <c r="P49" s="1"/>
      <c r="Q49" s="1">
        <f t="shared" si="4"/>
        <v>21.4</v>
      </c>
      <c r="R49" s="5">
        <f>14*AI49-P49-O49-N49-F49</f>
        <v>84.200000000000017</v>
      </c>
      <c r="S49" s="5">
        <v>100</v>
      </c>
      <c r="T49" s="5">
        <v>110</v>
      </c>
      <c r="U49" s="1"/>
      <c r="V49" s="1">
        <f t="shared" si="5"/>
        <v>9.1121495327102817</v>
      </c>
      <c r="W49" s="1">
        <f t="shared" si="6"/>
        <v>4.4392523364485985</v>
      </c>
      <c r="X49" s="1">
        <v>11.4</v>
      </c>
      <c r="Y49" s="1">
        <v>13.2</v>
      </c>
      <c r="Z49" s="7">
        <v>16.2</v>
      </c>
      <c r="AA49" s="7">
        <v>9.4</v>
      </c>
      <c r="AB49" s="1">
        <v>18</v>
      </c>
      <c r="AC49" s="1">
        <v>19</v>
      </c>
      <c r="AD49" s="1">
        <v>12.4</v>
      </c>
      <c r="AE49" s="1">
        <v>12</v>
      </c>
      <c r="AF49" s="1">
        <v>22.4</v>
      </c>
      <c r="AG49" s="1"/>
      <c r="AH49" s="1">
        <f t="shared" si="7"/>
        <v>28.000000000000004</v>
      </c>
      <c r="AI49" s="7">
        <f t="shared" si="10"/>
        <v>12.8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36</v>
      </c>
      <c r="C50" s="1">
        <v>211</v>
      </c>
      <c r="D50" s="1">
        <v>320</v>
      </c>
      <c r="E50" s="1">
        <v>508</v>
      </c>
      <c r="F50" s="1">
        <v>19</v>
      </c>
      <c r="G50" s="11">
        <v>0.35</v>
      </c>
      <c r="H50" s="1">
        <v>45</v>
      </c>
      <c r="I50" s="1" t="s">
        <v>37</v>
      </c>
      <c r="J50" s="1">
        <v>575</v>
      </c>
      <c r="K50" s="1">
        <f t="shared" si="9"/>
        <v>-67</v>
      </c>
      <c r="L50" s="1"/>
      <c r="M50" s="1"/>
      <c r="N50" s="1">
        <v>320</v>
      </c>
      <c r="O50" s="1">
        <v>311</v>
      </c>
      <c r="P50" s="1">
        <v>350</v>
      </c>
      <c r="Q50" s="1">
        <f t="shared" si="4"/>
        <v>101.6</v>
      </c>
      <c r="R50" s="5"/>
      <c r="S50" s="5">
        <f t="shared" si="8"/>
        <v>0</v>
      </c>
      <c r="T50" s="5">
        <v>110</v>
      </c>
      <c r="U50" s="1"/>
      <c r="V50" s="1">
        <f t="shared" si="5"/>
        <v>9.8425196850393704</v>
      </c>
      <c r="W50" s="1">
        <f t="shared" si="6"/>
        <v>9.8425196850393704</v>
      </c>
      <c r="X50" s="1">
        <v>89</v>
      </c>
      <c r="Y50" s="1">
        <v>65.2</v>
      </c>
      <c r="Z50" s="7">
        <v>55.8</v>
      </c>
      <c r="AA50" s="7">
        <v>52.4</v>
      </c>
      <c r="AB50" s="1">
        <v>58.4</v>
      </c>
      <c r="AC50" s="1">
        <v>52.6</v>
      </c>
      <c r="AD50" s="1">
        <v>68.8</v>
      </c>
      <c r="AE50" s="1">
        <v>74.2</v>
      </c>
      <c r="AF50" s="1">
        <v>46</v>
      </c>
      <c r="AG50" s="1" t="s">
        <v>93</v>
      </c>
      <c r="AH50" s="1">
        <f t="shared" si="7"/>
        <v>0</v>
      </c>
      <c r="AI50" s="7">
        <f t="shared" si="10"/>
        <v>54.099999999999994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36</v>
      </c>
      <c r="C51" s="1">
        <v>52</v>
      </c>
      <c r="D51" s="1">
        <v>248</v>
      </c>
      <c r="E51" s="1">
        <v>202</v>
      </c>
      <c r="F51" s="1">
        <v>97</v>
      </c>
      <c r="G51" s="11">
        <v>0.28000000000000003</v>
      </c>
      <c r="H51" s="1">
        <v>45</v>
      </c>
      <c r="I51" s="1" t="s">
        <v>37</v>
      </c>
      <c r="J51" s="1">
        <v>288</v>
      </c>
      <c r="K51" s="1">
        <f t="shared" si="9"/>
        <v>-86</v>
      </c>
      <c r="L51" s="1"/>
      <c r="M51" s="1"/>
      <c r="N51" s="1">
        <v>30</v>
      </c>
      <c r="O51" s="1">
        <v>62</v>
      </c>
      <c r="P51" s="1"/>
      <c r="Q51" s="1">
        <f t="shared" si="4"/>
        <v>40.4</v>
      </c>
      <c r="R51" s="5">
        <f>14*AI51-P51-O51-N51-F51</f>
        <v>184.80000000000007</v>
      </c>
      <c r="S51" s="5">
        <v>200</v>
      </c>
      <c r="T51" s="5">
        <v>200</v>
      </c>
      <c r="U51" s="1"/>
      <c r="V51" s="1">
        <f t="shared" si="5"/>
        <v>9.6287128712871297</v>
      </c>
      <c r="W51" s="1">
        <f t="shared" si="6"/>
        <v>4.6782178217821784</v>
      </c>
      <c r="X51" s="1">
        <v>23.4</v>
      </c>
      <c r="Y51" s="1">
        <v>26.2</v>
      </c>
      <c r="Z51" s="7">
        <v>30.8</v>
      </c>
      <c r="AA51" s="7">
        <v>22.6</v>
      </c>
      <c r="AB51" s="1">
        <v>28</v>
      </c>
      <c r="AC51" s="1">
        <v>21.6</v>
      </c>
      <c r="AD51" s="1">
        <v>29.8</v>
      </c>
      <c r="AE51" s="1">
        <v>25</v>
      </c>
      <c r="AF51" s="1">
        <v>24.2</v>
      </c>
      <c r="AG51" s="1"/>
      <c r="AH51" s="1">
        <f t="shared" si="7"/>
        <v>56.000000000000007</v>
      </c>
      <c r="AI51" s="7">
        <f t="shared" si="10"/>
        <v>26.700000000000003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36</v>
      </c>
      <c r="C52" s="1">
        <v>500</v>
      </c>
      <c r="D52" s="1">
        <v>488</v>
      </c>
      <c r="E52" s="1">
        <v>574</v>
      </c>
      <c r="F52" s="1">
        <v>411</v>
      </c>
      <c r="G52" s="11">
        <v>0.35</v>
      </c>
      <c r="H52" s="1">
        <v>45</v>
      </c>
      <c r="I52" s="1" t="s">
        <v>52</v>
      </c>
      <c r="J52" s="1">
        <v>579</v>
      </c>
      <c r="K52" s="1">
        <f t="shared" si="9"/>
        <v>-5</v>
      </c>
      <c r="L52" s="1"/>
      <c r="M52" s="1"/>
      <c r="N52" s="1">
        <v>50</v>
      </c>
      <c r="O52" s="1">
        <v>290</v>
      </c>
      <c r="P52" s="1">
        <v>350</v>
      </c>
      <c r="Q52" s="1">
        <f t="shared" si="4"/>
        <v>114.8</v>
      </c>
      <c r="R52" s="5">
        <f>14*AI52-P52-O52-N52-F52</f>
        <v>147.11400000000003</v>
      </c>
      <c r="S52" s="5">
        <v>180</v>
      </c>
      <c r="T52" s="5">
        <v>190</v>
      </c>
      <c r="U52" s="1"/>
      <c r="V52" s="1">
        <f t="shared" si="5"/>
        <v>11.158536585365853</v>
      </c>
      <c r="W52" s="1">
        <f t="shared" si="6"/>
        <v>9.5905923344947741</v>
      </c>
      <c r="X52" s="1">
        <v>99.8</v>
      </c>
      <c r="Y52" s="1">
        <v>82.6</v>
      </c>
      <c r="Z52" s="7">
        <v>91.4</v>
      </c>
      <c r="AA52" s="7">
        <v>86.902000000000001</v>
      </c>
      <c r="AB52" s="1">
        <v>84</v>
      </c>
      <c r="AC52" s="1">
        <v>81.2</v>
      </c>
      <c r="AD52" s="1">
        <v>94.4</v>
      </c>
      <c r="AE52" s="1">
        <v>77.599999999999994</v>
      </c>
      <c r="AF52" s="1">
        <v>100</v>
      </c>
      <c r="AG52" s="1"/>
      <c r="AH52" s="1">
        <f t="shared" si="7"/>
        <v>62.999999999999993</v>
      </c>
      <c r="AI52" s="7">
        <f t="shared" si="10"/>
        <v>89.15100000000001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36</v>
      </c>
      <c r="C53" s="1">
        <v>674</v>
      </c>
      <c r="D53" s="1">
        <v>392</v>
      </c>
      <c r="E53" s="1">
        <v>852</v>
      </c>
      <c r="F53" s="1">
        <v>212</v>
      </c>
      <c r="G53" s="11">
        <v>0.35</v>
      </c>
      <c r="H53" s="1">
        <v>45</v>
      </c>
      <c r="I53" s="1" t="s">
        <v>52</v>
      </c>
      <c r="J53" s="1">
        <v>855</v>
      </c>
      <c r="K53" s="1">
        <f t="shared" si="9"/>
        <v>-3</v>
      </c>
      <c r="L53" s="1"/>
      <c r="M53" s="1"/>
      <c r="N53" s="1">
        <v>450</v>
      </c>
      <c r="O53" s="1">
        <v>400</v>
      </c>
      <c r="P53" s="1">
        <v>500</v>
      </c>
      <c r="Q53" s="1">
        <f t="shared" si="4"/>
        <v>170.4</v>
      </c>
      <c r="R53" s="5"/>
      <c r="S53" s="5">
        <v>100</v>
      </c>
      <c r="T53" s="5">
        <v>300</v>
      </c>
      <c r="U53" s="1"/>
      <c r="V53" s="1">
        <f t="shared" si="5"/>
        <v>9.7535211267605639</v>
      </c>
      <c r="W53" s="1">
        <f t="shared" si="6"/>
        <v>9.1666666666666661</v>
      </c>
      <c r="X53" s="1">
        <v>143.4</v>
      </c>
      <c r="Y53" s="1">
        <v>117.6</v>
      </c>
      <c r="Z53" s="7">
        <v>104.2</v>
      </c>
      <c r="AA53" s="7">
        <v>113</v>
      </c>
      <c r="AB53" s="1">
        <v>63.8</v>
      </c>
      <c r="AC53" s="1">
        <v>140.6</v>
      </c>
      <c r="AD53" s="1">
        <v>87.2</v>
      </c>
      <c r="AE53" s="1">
        <v>111</v>
      </c>
      <c r="AF53" s="1">
        <v>130.6</v>
      </c>
      <c r="AG53" s="1" t="s">
        <v>38</v>
      </c>
      <c r="AH53" s="1">
        <f t="shared" si="7"/>
        <v>35</v>
      </c>
      <c r="AI53" s="7">
        <f t="shared" si="10"/>
        <v>108.6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36</v>
      </c>
      <c r="C54" s="1">
        <v>60</v>
      </c>
      <c r="D54" s="1">
        <v>96</v>
      </c>
      <c r="E54" s="1">
        <v>139</v>
      </c>
      <c r="F54" s="1">
        <v>16</v>
      </c>
      <c r="G54" s="11">
        <v>0.28000000000000003</v>
      </c>
      <c r="H54" s="1">
        <v>45</v>
      </c>
      <c r="I54" s="1" t="s">
        <v>37</v>
      </c>
      <c r="J54" s="1">
        <v>180</v>
      </c>
      <c r="K54" s="1">
        <f t="shared" si="9"/>
        <v>-41</v>
      </c>
      <c r="L54" s="1"/>
      <c r="M54" s="1"/>
      <c r="N54" s="1">
        <v>0</v>
      </c>
      <c r="O54" s="1">
        <v>94</v>
      </c>
      <c r="P54" s="1"/>
      <c r="Q54" s="1">
        <f t="shared" si="4"/>
        <v>27.8</v>
      </c>
      <c r="R54" s="5">
        <f>14*AI54-P54-O54-N54-F54</f>
        <v>51</v>
      </c>
      <c r="S54" s="5">
        <v>70</v>
      </c>
      <c r="T54" s="5">
        <v>90</v>
      </c>
      <c r="U54" s="1"/>
      <c r="V54" s="1">
        <f t="shared" si="5"/>
        <v>6.4748201438848918</v>
      </c>
      <c r="W54" s="1">
        <f t="shared" si="6"/>
        <v>3.9568345323741005</v>
      </c>
      <c r="X54" s="1">
        <v>17</v>
      </c>
      <c r="Y54" s="1">
        <v>8.8000000000000007</v>
      </c>
      <c r="Z54" s="7">
        <v>13</v>
      </c>
      <c r="AA54" s="7">
        <v>10</v>
      </c>
      <c r="AB54" s="1">
        <v>14.2</v>
      </c>
      <c r="AC54" s="1">
        <v>9</v>
      </c>
      <c r="AD54" s="1">
        <v>22.8</v>
      </c>
      <c r="AE54" s="1">
        <v>11.8</v>
      </c>
      <c r="AF54" s="1">
        <v>12.4</v>
      </c>
      <c r="AG54" s="1"/>
      <c r="AH54" s="1">
        <f t="shared" si="7"/>
        <v>19.600000000000001</v>
      </c>
      <c r="AI54" s="7">
        <f t="shared" si="10"/>
        <v>11.5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36</v>
      </c>
      <c r="C55" s="1">
        <v>210</v>
      </c>
      <c r="D55" s="1">
        <v>122</v>
      </c>
      <c r="E55" s="1">
        <v>221</v>
      </c>
      <c r="F55" s="1">
        <v>101</v>
      </c>
      <c r="G55" s="11">
        <v>0.41</v>
      </c>
      <c r="H55" s="1">
        <v>45</v>
      </c>
      <c r="I55" s="1" t="s">
        <v>37</v>
      </c>
      <c r="J55" s="1">
        <v>231</v>
      </c>
      <c r="K55" s="1">
        <f t="shared" si="9"/>
        <v>-10</v>
      </c>
      <c r="L55" s="1"/>
      <c r="M55" s="1"/>
      <c r="N55" s="1">
        <v>200</v>
      </c>
      <c r="O55" s="1">
        <v>128</v>
      </c>
      <c r="P55" s="1"/>
      <c r="Q55" s="1">
        <f t="shared" si="4"/>
        <v>44.2</v>
      </c>
      <c r="R55" s="5">
        <f>14*AI55-P55-O55-N55-F55</f>
        <v>156.19999999999993</v>
      </c>
      <c r="S55" s="5">
        <f t="shared" si="8"/>
        <v>156</v>
      </c>
      <c r="T55" s="5"/>
      <c r="U55" s="1"/>
      <c r="V55" s="1">
        <f t="shared" si="5"/>
        <v>13.235294117647058</v>
      </c>
      <c r="W55" s="1">
        <f t="shared" si="6"/>
        <v>9.7058823529411757</v>
      </c>
      <c r="X55" s="1">
        <v>39.4</v>
      </c>
      <c r="Y55" s="1">
        <v>40.4</v>
      </c>
      <c r="Z55" s="7">
        <v>40.4</v>
      </c>
      <c r="AA55" s="7">
        <v>43.2</v>
      </c>
      <c r="AB55" s="1">
        <v>50.2</v>
      </c>
      <c r="AC55" s="1">
        <v>52</v>
      </c>
      <c r="AD55" s="1">
        <v>45.4</v>
      </c>
      <c r="AE55" s="1">
        <v>55.6</v>
      </c>
      <c r="AF55" s="1">
        <v>49.6</v>
      </c>
      <c r="AG55" s="1" t="s">
        <v>38</v>
      </c>
      <c r="AH55" s="1">
        <f t="shared" si="7"/>
        <v>63.959999999999994</v>
      </c>
      <c r="AI55" s="7">
        <f t="shared" si="10"/>
        <v>41.8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36</v>
      </c>
      <c r="C56" s="1">
        <v>922</v>
      </c>
      <c r="D56" s="1"/>
      <c r="E56" s="19">
        <f>708+E98</f>
        <v>726</v>
      </c>
      <c r="F56" s="19">
        <f>213+F98</f>
        <v>236</v>
      </c>
      <c r="G56" s="11">
        <v>0.41</v>
      </c>
      <c r="H56" s="1">
        <v>45</v>
      </c>
      <c r="I56" s="1" t="s">
        <v>52</v>
      </c>
      <c r="J56" s="1">
        <v>713</v>
      </c>
      <c r="K56" s="1">
        <f t="shared" si="9"/>
        <v>13</v>
      </c>
      <c r="L56" s="1"/>
      <c r="M56" s="1"/>
      <c r="N56" s="1">
        <v>450</v>
      </c>
      <c r="O56" s="1">
        <v>260</v>
      </c>
      <c r="P56" s="1">
        <v>350</v>
      </c>
      <c r="Q56" s="1">
        <f t="shared" si="4"/>
        <v>145.19999999999999</v>
      </c>
      <c r="R56" s="5">
        <f>14*AI56-P56-O56-N56-F56</f>
        <v>34</v>
      </c>
      <c r="S56" s="5">
        <v>100</v>
      </c>
      <c r="T56" s="5">
        <v>130</v>
      </c>
      <c r="U56" s="1"/>
      <c r="V56" s="1">
        <f t="shared" si="5"/>
        <v>9.6143250688705244</v>
      </c>
      <c r="W56" s="1">
        <f t="shared" si="6"/>
        <v>8.9256198347107443</v>
      </c>
      <c r="X56" s="1">
        <v>121.6</v>
      </c>
      <c r="Y56" s="1">
        <v>67.8</v>
      </c>
      <c r="Z56" s="7">
        <v>73.400000000000006</v>
      </c>
      <c r="AA56" s="7">
        <v>116.6</v>
      </c>
      <c r="AB56" s="1">
        <v>30</v>
      </c>
      <c r="AC56" s="1">
        <v>81.815599999999989</v>
      </c>
      <c r="AD56" s="1">
        <v>139</v>
      </c>
      <c r="AE56" s="1">
        <v>65.2</v>
      </c>
      <c r="AF56" s="1">
        <v>98.2</v>
      </c>
      <c r="AG56" s="1" t="s">
        <v>38</v>
      </c>
      <c r="AH56" s="1">
        <f t="shared" si="7"/>
        <v>41</v>
      </c>
      <c r="AI56" s="7">
        <f t="shared" si="10"/>
        <v>95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36</v>
      </c>
      <c r="C57" s="1">
        <v>459</v>
      </c>
      <c r="D57" s="1">
        <v>100</v>
      </c>
      <c r="E57" s="1">
        <v>480</v>
      </c>
      <c r="F57" s="1">
        <v>76</v>
      </c>
      <c r="G57" s="11">
        <v>0.41</v>
      </c>
      <c r="H57" s="1">
        <v>45</v>
      </c>
      <c r="I57" s="1" t="s">
        <v>37</v>
      </c>
      <c r="J57" s="1">
        <v>495</v>
      </c>
      <c r="K57" s="1">
        <f t="shared" si="9"/>
        <v>-15</v>
      </c>
      <c r="L57" s="1"/>
      <c r="M57" s="1"/>
      <c r="N57" s="1">
        <v>650</v>
      </c>
      <c r="O57" s="1">
        <v>106</v>
      </c>
      <c r="P57" s="1">
        <v>100</v>
      </c>
      <c r="Q57" s="1">
        <f t="shared" si="4"/>
        <v>96</v>
      </c>
      <c r="R57" s="5">
        <f>14*AI57-P57-O57-N57-F57</f>
        <v>134.79999999999973</v>
      </c>
      <c r="S57" s="5">
        <f t="shared" si="8"/>
        <v>135</v>
      </c>
      <c r="T57" s="5"/>
      <c r="U57" s="1"/>
      <c r="V57" s="1">
        <f t="shared" si="5"/>
        <v>11.114583333333334</v>
      </c>
      <c r="W57" s="1">
        <f t="shared" si="6"/>
        <v>9.7083333333333339</v>
      </c>
      <c r="X57" s="1">
        <v>84.8</v>
      </c>
      <c r="Y57" s="1">
        <v>71.400000000000006</v>
      </c>
      <c r="Z57" s="7">
        <v>72.8</v>
      </c>
      <c r="AA57" s="7">
        <v>79.599999999999994</v>
      </c>
      <c r="AB57" s="1">
        <v>46</v>
      </c>
      <c r="AC57" s="1">
        <v>79.599999999999994</v>
      </c>
      <c r="AD57" s="1">
        <v>65</v>
      </c>
      <c r="AE57" s="1">
        <v>59.2</v>
      </c>
      <c r="AF57" s="1">
        <v>66.2</v>
      </c>
      <c r="AG57" s="1" t="s">
        <v>38</v>
      </c>
      <c r="AH57" s="1">
        <f t="shared" si="7"/>
        <v>55.349999999999994</v>
      </c>
      <c r="AI57" s="7">
        <f t="shared" si="10"/>
        <v>76.199999999999989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36</v>
      </c>
      <c r="C58" s="1">
        <v>32</v>
      </c>
      <c r="D58" s="1">
        <v>56</v>
      </c>
      <c r="E58" s="1">
        <v>81</v>
      </c>
      <c r="F58" s="1">
        <v>5</v>
      </c>
      <c r="G58" s="11">
        <v>0.4</v>
      </c>
      <c r="H58" s="1">
        <v>30</v>
      </c>
      <c r="I58" s="1" t="s">
        <v>37</v>
      </c>
      <c r="J58" s="1">
        <v>84</v>
      </c>
      <c r="K58" s="1">
        <f t="shared" si="9"/>
        <v>-3</v>
      </c>
      <c r="L58" s="1"/>
      <c r="M58" s="1"/>
      <c r="N58" s="1">
        <v>0</v>
      </c>
      <c r="O58" s="1">
        <v>64</v>
      </c>
      <c r="P58" s="1"/>
      <c r="Q58" s="1">
        <f t="shared" si="4"/>
        <v>16.2</v>
      </c>
      <c r="R58" s="5">
        <f>14*AI58-P58-O58-N58-F58</f>
        <v>79.400000000000034</v>
      </c>
      <c r="S58" s="5">
        <f t="shared" si="8"/>
        <v>79</v>
      </c>
      <c r="T58" s="5"/>
      <c r="U58" s="1"/>
      <c r="V58" s="1">
        <f t="shared" si="5"/>
        <v>9.1358024691358022</v>
      </c>
      <c r="W58" s="1">
        <f t="shared" si="6"/>
        <v>4.2592592592592595</v>
      </c>
      <c r="X58" s="1">
        <v>13.8</v>
      </c>
      <c r="Y58" s="1">
        <v>7.8</v>
      </c>
      <c r="Z58" s="7">
        <v>11.4</v>
      </c>
      <c r="AA58" s="7">
        <v>9.8000000000000007</v>
      </c>
      <c r="AB58" s="1">
        <v>11.8</v>
      </c>
      <c r="AC58" s="1">
        <v>12.2</v>
      </c>
      <c r="AD58" s="1">
        <v>13.6</v>
      </c>
      <c r="AE58" s="1">
        <v>5.6</v>
      </c>
      <c r="AF58" s="1">
        <v>11.8</v>
      </c>
      <c r="AG58" s="1"/>
      <c r="AH58" s="1">
        <f t="shared" si="7"/>
        <v>31.6</v>
      </c>
      <c r="AI58" s="7">
        <f t="shared" si="10"/>
        <v>10.600000000000001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40</v>
      </c>
      <c r="C59" s="1">
        <v>7.4909999999999997</v>
      </c>
      <c r="D59" s="1"/>
      <c r="E59" s="1">
        <v>7.3639999999999999</v>
      </c>
      <c r="F59" s="1">
        <v>0.123</v>
      </c>
      <c r="G59" s="11">
        <v>1</v>
      </c>
      <c r="H59" s="1">
        <v>30</v>
      </c>
      <c r="I59" s="1" t="s">
        <v>37</v>
      </c>
      <c r="J59" s="1">
        <v>7.3</v>
      </c>
      <c r="K59" s="1">
        <f t="shared" si="9"/>
        <v>6.4000000000000057E-2</v>
      </c>
      <c r="L59" s="1"/>
      <c r="M59" s="1"/>
      <c r="N59" s="1">
        <v>0</v>
      </c>
      <c r="O59" s="1">
        <v>4</v>
      </c>
      <c r="P59" s="1"/>
      <c r="Q59" s="1">
        <f t="shared" si="4"/>
        <v>1.4727999999999999</v>
      </c>
      <c r="R59" s="5">
        <v>4</v>
      </c>
      <c r="S59" s="5">
        <v>8</v>
      </c>
      <c r="T59" s="5">
        <v>10</v>
      </c>
      <c r="U59" s="1"/>
      <c r="V59" s="1">
        <f t="shared" si="5"/>
        <v>8.23126018468224</v>
      </c>
      <c r="W59" s="1">
        <f t="shared" si="6"/>
        <v>2.7994296577946773</v>
      </c>
      <c r="X59" s="1">
        <v>0.85640000000000005</v>
      </c>
      <c r="Y59" s="1">
        <v>0.64379999999999993</v>
      </c>
      <c r="Z59" s="7">
        <v>0.64339999999999997</v>
      </c>
      <c r="AA59" s="7">
        <v>0</v>
      </c>
      <c r="AB59" s="1">
        <v>-5.6000000000000008E-2</v>
      </c>
      <c r="AC59" s="1">
        <v>0</v>
      </c>
      <c r="AD59" s="1">
        <v>-0.2586</v>
      </c>
      <c r="AE59" s="1">
        <v>1.0680000000000001</v>
      </c>
      <c r="AF59" s="1">
        <v>0.73860000000000003</v>
      </c>
      <c r="AG59" s="20" t="s">
        <v>156</v>
      </c>
      <c r="AH59" s="1">
        <f t="shared" si="7"/>
        <v>8</v>
      </c>
      <c r="AI59" s="7">
        <f t="shared" si="10"/>
        <v>0.32169999999999999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36</v>
      </c>
      <c r="C60" s="1">
        <v>151</v>
      </c>
      <c r="D60" s="1"/>
      <c r="E60" s="1">
        <v>57</v>
      </c>
      <c r="F60" s="1">
        <v>93</v>
      </c>
      <c r="G60" s="11">
        <v>0.41</v>
      </c>
      <c r="H60" s="1">
        <v>45</v>
      </c>
      <c r="I60" s="1" t="s">
        <v>37</v>
      </c>
      <c r="J60" s="1">
        <v>60</v>
      </c>
      <c r="K60" s="1">
        <f t="shared" si="9"/>
        <v>-3</v>
      </c>
      <c r="L60" s="1"/>
      <c r="M60" s="1"/>
      <c r="N60" s="1">
        <v>0</v>
      </c>
      <c r="O60" s="1">
        <v>0</v>
      </c>
      <c r="P60" s="1"/>
      <c r="Q60" s="1">
        <f t="shared" si="4"/>
        <v>11.4</v>
      </c>
      <c r="R60" s="5">
        <f>13*AI60-P60-O60-N60-F60</f>
        <v>60.400000000000006</v>
      </c>
      <c r="S60" s="5">
        <f t="shared" si="8"/>
        <v>60</v>
      </c>
      <c r="T60" s="5"/>
      <c r="U60" s="1"/>
      <c r="V60" s="1">
        <f t="shared" si="5"/>
        <v>13.421052631578947</v>
      </c>
      <c r="W60" s="1">
        <f t="shared" si="6"/>
        <v>8.1578947368421044</v>
      </c>
      <c r="X60" s="1">
        <v>7.4</v>
      </c>
      <c r="Y60" s="1">
        <v>8</v>
      </c>
      <c r="Z60" s="7">
        <v>6.8</v>
      </c>
      <c r="AA60" s="7">
        <v>16.8</v>
      </c>
      <c r="AB60" s="1">
        <v>13</v>
      </c>
      <c r="AC60" s="1">
        <v>9.6</v>
      </c>
      <c r="AD60" s="1">
        <v>15.2</v>
      </c>
      <c r="AE60" s="1">
        <v>17.2</v>
      </c>
      <c r="AF60" s="1">
        <v>17.8</v>
      </c>
      <c r="AG60" s="22" t="s">
        <v>104</v>
      </c>
      <c r="AH60" s="1">
        <f t="shared" si="7"/>
        <v>24.599999999999998</v>
      </c>
      <c r="AI60" s="7">
        <f t="shared" si="10"/>
        <v>11.8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40</v>
      </c>
      <c r="C61" s="1"/>
      <c r="D61" s="1">
        <v>4.0570000000000004</v>
      </c>
      <c r="E61" s="1"/>
      <c r="F61" s="1">
        <v>4.0570000000000004</v>
      </c>
      <c r="G61" s="11">
        <v>1</v>
      </c>
      <c r="H61" s="1">
        <v>45</v>
      </c>
      <c r="I61" s="1" t="s">
        <v>37</v>
      </c>
      <c r="J61" s="1"/>
      <c r="K61" s="1">
        <f t="shared" si="9"/>
        <v>0</v>
      </c>
      <c r="L61" s="1"/>
      <c r="M61" s="1"/>
      <c r="N61" s="1">
        <v>8</v>
      </c>
      <c r="O61" s="1">
        <v>0</v>
      </c>
      <c r="P61" s="1"/>
      <c r="Q61" s="1">
        <f t="shared" si="4"/>
        <v>0</v>
      </c>
      <c r="R61" s="5"/>
      <c r="S61" s="5">
        <f t="shared" si="8"/>
        <v>0</v>
      </c>
      <c r="T61" s="5">
        <v>10</v>
      </c>
      <c r="U61" s="1"/>
      <c r="V61" s="1" t="e">
        <f t="shared" si="5"/>
        <v>#DIV/0!</v>
      </c>
      <c r="W61" s="1" t="e">
        <f t="shared" si="6"/>
        <v>#DIV/0!</v>
      </c>
      <c r="X61" s="1">
        <v>0</v>
      </c>
      <c r="Y61" s="1">
        <v>-0.374</v>
      </c>
      <c r="Z61" s="7">
        <v>-0.16600000000000001</v>
      </c>
      <c r="AA61" s="7">
        <v>0.85920000000000007</v>
      </c>
      <c r="AB61" s="1">
        <v>0.20780000000000001</v>
      </c>
      <c r="AC61" s="1">
        <v>0.94380000000000008</v>
      </c>
      <c r="AD61" s="1">
        <v>1.915</v>
      </c>
      <c r="AE61" s="1">
        <v>1.9121999999999999</v>
      </c>
      <c r="AF61" s="1">
        <v>1.4412</v>
      </c>
      <c r="AG61" s="1" t="s">
        <v>106</v>
      </c>
      <c r="AH61" s="1">
        <f t="shared" si="7"/>
        <v>0</v>
      </c>
      <c r="AI61" s="7">
        <f t="shared" si="10"/>
        <v>0.34660000000000002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36</v>
      </c>
      <c r="C62" s="1">
        <v>432</v>
      </c>
      <c r="D62" s="1">
        <v>30</v>
      </c>
      <c r="E62" s="1">
        <v>453</v>
      </c>
      <c r="F62" s="1">
        <v>4</v>
      </c>
      <c r="G62" s="11">
        <v>0.36</v>
      </c>
      <c r="H62" s="1">
        <v>45</v>
      </c>
      <c r="I62" s="1" t="s">
        <v>37</v>
      </c>
      <c r="J62" s="1">
        <v>493</v>
      </c>
      <c r="K62" s="1">
        <f t="shared" si="9"/>
        <v>-40</v>
      </c>
      <c r="L62" s="1"/>
      <c r="M62" s="1"/>
      <c r="N62" s="1">
        <v>330</v>
      </c>
      <c r="O62" s="1">
        <v>237</v>
      </c>
      <c r="P62" s="1">
        <v>250</v>
      </c>
      <c r="Q62" s="1">
        <f t="shared" si="4"/>
        <v>90.6</v>
      </c>
      <c r="R62" s="5">
        <f>14*AI62-P62-O62-N62-F62</f>
        <v>52.600000000000136</v>
      </c>
      <c r="S62" s="5">
        <v>70</v>
      </c>
      <c r="T62" s="5">
        <v>80</v>
      </c>
      <c r="U62" s="1"/>
      <c r="V62" s="1">
        <f t="shared" si="5"/>
        <v>9.8344370860927164</v>
      </c>
      <c r="W62" s="1">
        <f t="shared" si="6"/>
        <v>9.0618101545253875</v>
      </c>
      <c r="X62" s="1">
        <v>74.2</v>
      </c>
      <c r="Y62" s="1">
        <v>51</v>
      </c>
      <c r="Z62" s="7">
        <v>53.4</v>
      </c>
      <c r="AA62" s="7">
        <v>71.400000000000006</v>
      </c>
      <c r="AB62" s="1">
        <v>43.8</v>
      </c>
      <c r="AC62" s="1">
        <v>48.6</v>
      </c>
      <c r="AD62" s="1">
        <v>79.602400000000003</v>
      </c>
      <c r="AE62" s="1">
        <v>16.2</v>
      </c>
      <c r="AF62" s="1">
        <v>33.4</v>
      </c>
      <c r="AG62" s="1" t="s">
        <v>38</v>
      </c>
      <c r="AH62" s="1">
        <f t="shared" si="7"/>
        <v>25.2</v>
      </c>
      <c r="AI62" s="7">
        <f t="shared" si="10"/>
        <v>62.400000000000006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40</v>
      </c>
      <c r="C63" s="1">
        <v>11.723000000000001</v>
      </c>
      <c r="D63" s="1">
        <v>34.06</v>
      </c>
      <c r="E63" s="1">
        <v>23.449000000000002</v>
      </c>
      <c r="F63" s="1">
        <v>22.334</v>
      </c>
      <c r="G63" s="11">
        <v>1</v>
      </c>
      <c r="H63" s="1">
        <v>45</v>
      </c>
      <c r="I63" s="1" t="s">
        <v>37</v>
      </c>
      <c r="J63" s="1">
        <v>22</v>
      </c>
      <c r="K63" s="1">
        <f t="shared" si="9"/>
        <v>1.4490000000000016</v>
      </c>
      <c r="L63" s="1"/>
      <c r="M63" s="1"/>
      <c r="N63" s="1">
        <v>0</v>
      </c>
      <c r="O63" s="1">
        <v>0</v>
      </c>
      <c r="P63" s="1"/>
      <c r="Q63" s="1">
        <f t="shared" si="4"/>
        <v>4.6898</v>
      </c>
      <c r="R63" s="5">
        <f>14*AI63-P63-O63-N63-F63</f>
        <v>24.8642</v>
      </c>
      <c r="S63" s="5">
        <v>30</v>
      </c>
      <c r="T63" s="5">
        <v>30</v>
      </c>
      <c r="U63" s="1"/>
      <c r="V63" s="1">
        <f t="shared" si="5"/>
        <v>11.159111262740415</v>
      </c>
      <c r="W63" s="1">
        <f t="shared" si="6"/>
        <v>4.7622499893385646</v>
      </c>
      <c r="X63" s="1">
        <v>2.7658</v>
      </c>
      <c r="Y63" s="1">
        <v>0.70199999999999996</v>
      </c>
      <c r="Z63" s="7">
        <v>3.8237999999999999</v>
      </c>
      <c r="AA63" s="7">
        <v>2.9188000000000001</v>
      </c>
      <c r="AB63" s="1">
        <v>3.0139999999999998</v>
      </c>
      <c r="AC63" s="1">
        <v>3.4403999999999999</v>
      </c>
      <c r="AD63" s="1">
        <v>4.6067999999999998</v>
      </c>
      <c r="AE63" s="1">
        <v>4.0752000000000006</v>
      </c>
      <c r="AF63" s="1">
        <v>2.4318</v>
      </c>
      <c r="AG63" s="1"/>
      <c r="AH63" s="1">
        <f t="shared" si="7"/>
        <v>30</v>
      </c>
      <c r="AI63" s="7">
        <f t="shared" si="10"/>
        <v>3.3712999999999997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109</v>
      </c>
      <c r="B64" s="1" t="s">
        <v>36</v>
      </c>
      <c r="C64" s="1">
        <v>131</v>
      </c>
      <c r="D64" s="1">
        <v>72</v>
      </c>
      <c r="E64" s="1">
        <v>204</v>
      </c>
      <c r="F64" s="1">
        <v>-3</v>
      </c>
      <c r="G64" s="11">
        <v>0.41</v>
      </c>
      <c r="H64" s="1">
        <v>45</v>
      </c>
      <c r="I64" s="1" t="s">
        <v>37</v>
      </c>
      <c r="J64" s="1">
        <v>207</v>
      </c>
      <c r="K64" s="1">
        <f t="shared" si="9"/>
        <v>-3</v>
      </c>
      <c r="L64" s="1"/>
      <c r="M64" s="1"/>
      <c r="N64" s="1">
        <v>160</v>
      </c>
      <c r="O64" s="1">
        <v>78</v>
      </c>
      <c r="P64" s="1">
        <v>80</v>
      </c>
      <c r="Q64" s="1">
        <f t="shared" si="4"/>
        <v>40.799999999999997</v>
      </c>
      <c r="R64" s="5">
        <f>14*AI64-P64-O64-N64-F64</f>
        <v>21</v>
      </c>
      <c r="S64" s="5">
        <v>60</v>
      </c>
      <c r="T64" s="5">
        <v>100</v>
      </c>
      <c r="U64" s="1"/>
      <c r="V64" s="1">
        <f t="shared" si="5"/>
        <v>9.1911764705882355</v>
      </c>
      <c r="W64" s="1">
        <f t="shared" si="6"/>
        <v>7.7205882352941178</v>
      </c>
      <c r="X64" s="1">
        <v>31</v>
      </c>
      <c r="Y64" s="1">
        <v>23.8</v>
      </c>
      <c r="Z64" s="7">
        <v>22.4</v>
      </c>
      <c r="AA64" s="7">
        <v>25.6</v>
      </c>
      <c r="AB64" s="1">
        <v>21.8</v>
      </c>
      <c r="AC64" s="1">
        <v>28.6</v>
      </c>
      <c r="AD64" s="1">
        <v>25.6</v>
      </c>
      <c r="AE64" s="1">
        <v>27</v>
      </c>
      <c r="AF64" s="1">
        <v>31.6</v>
      </c>
      <c r="AG64" s="1" t="s">
        <v>38</v>
      </c>
      <c r="AH64" s="1">
        <f t="shared" si="7"/>
        <v>24.599999999999998</v>
      </c>
      <c r="AI64" s="7">
        <f t="shared" si="10"/>
        <v>24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110</v>
      </c>
      <c r="B65" s="1" t="s">
        <v>36</v>
      </c>
      <c r="C65" s="1">
        <v>78</v>
      </c>
      <c r="D65" s="1">
        <v>102</v>
      </c>
      <c r="E65" s="1">
        <v>180</v>
      </c>
      <c r="F65" s="1"/>
      <c r="G65" s="11">
        <v>0.41</v>
      </c>
      <c r="H65" s="1">
        <v>45</v>
      </c>
      <c r="I65" s="1" t="s">
        <v>37</v>
      </c>
      <c r="J65" s="1">
        <v>195</v>
      </c>
      <c r="K65" s="1">
        <f t="shared" si="9"/>
        <v>-15</v>
      </c>
      <c r="L65" s="1"/>
      <c r="M65" s="1"/>
      <c r="N65" s="1">
        <v>140</v>
      </c>
      <c r="O65" s="1">
        <v>96</v>
      </c>
      <c r="P65" s="1"/>
      <c r="Q65" s="1">
        <f t="shared" si="4"/>
        <v>36</v>
      </c>
      <c r="R65" s="5">
        <f>14*AI65-P65-O65-N65-F65</f>
        <v>38.400000000000034</v>
      </c>
      <c r="S65" s="5">
        <v>54</v>
      </c>
      <c r="T65" s="5">
        <v>70</v>
      </c>
      <c r="U65" s="1"/>
      <c r="V65" s="1">
        <f t="shared" si="5"/>
        <v>8.0555555555555554</v>
      </c>
      <c r="W65" s="1">
        <f t="shared" si="6"/>
        <v>6.5555555555555554</v>
      </c>
      <c r="X65" s="1">
        <v>23.2</v>
      </c>
      <c r="Y65" s="1">
        <v>15.2</v>
      </c>
      <c r="Z65" s="7">
        <v>21.6</v>
      </c>
      <c r="AA65" s="7">
        <v>17.600000000000001</v>
      </c>
      <c r="AB65" s="1">
        <v>17.399999999999999</v>
      </c>
      <c r="AC65" s="1">
        <v>17</v>
      </c>
      <c r="AD65" s="1">
        <v>28</v>
      </c>
      <c r="AE65" s="1">
        <v>21.8</v>
      </c>
      <c r="AF65" s="1">
        <v>3.2</v>
      </c>
      <c r="AG65" s="1" t="s">
        <v>38</v>
      </c>
      <c r="AH65" s="1">
        <f t="shared" si="7"/>
        <v>22.139999999999997</v>
      </c>
      <c r="AI65" s="7">
        <f t="shared" si="10"/>
        <v>19.600000000000001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36</v>
      </c>
      <c r="C66" s="1">
        <v>185</v>
      </c>
      <c r="D66" s="1"/>
      <c r="E66" s="1">
        <v>176</v>
      </c>
      <c r="F66" s="1">
        <v>9</v>
      </c>
      <c r="G66" s="11">
        <v>0.28000000000000003</v>
      </c>
      <c r="H66" s="1">
        <v>45</v>
      </c>
      <c r="I66" s="1" t="s">
        <v>37</v>
      </c>
      <c r="J66" s="1">
        <v>219</v>
      </c>
      <c r="K66" s="1">
        <f t="shared" si="9"/>
        <v>-43</v>
      </c>
      <c r="L66" s="1"/>
      <c r="M66" s="1"/>
      <c r="N66" s="1">
        <v>300</v>
      </c>
      <c r="O66" s="1">
        <v>28</v>
      </c>
      <c r="P66" s="1"/>
      <c r="Q66" s="1">
        <f t="shared" si="4"/>
        <v>35.200000000000003</v>
      </c>
      <c r="R66" s="5"/>
      <c r="S66" s="5">
        <v>20</v>
      </c>
      <c r="T66" s="5">
        <v>50</v>
      </c>
      <c r="U66" s="1"/>
      <c r="V66" s="1">
        <f t="shared" si="5"/>
        <v>10.142045454545453</v>
      </c>
      <c r="W66" s="1">
        <f t="shared" si="6"/>
        <v>9.5738636363636349</v>
      </c>
      <c r="X66" s="1">
        <v>32.4</v>
      </c>
      <c r="Y66" s="1">
        <v>24.8</v>
      </c>
      <c r="Z66" s="7">
        <v>17.600000000000001</v>
      </c>
      <c r="AA66" s="7">
        <v>24.2</v>
      </c>
      <c r="AB66" s="1">
        <v>10.4</v>
      </c>
      <c r="AC66" s="1">
        <v>40</v>
      </c>
      <c r="AD66" s="1">
        <v>84.2</v>
      </c>
      <c r="AE66" s="1">
        <v>15.6</v>
      </c>
      <c r="AF66" s="1">
        <v>20.6</v>
      </c>
      <c r="AG66" s="20" t="s">
        <v>155</v>
      </c>
      <c r="AH66" s="1">
        <f t="shared" si="7"/>
        <v>5.6000000000000005</v>
      </c>
      <c r="AI66" s="7">
        <f t="shared" si="10"/>
        <v>20.9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36</v>
      </c>
      <c r="C67" s="1">
        <v>576</v>
      </c>
      <c r="D67" s="1">
        <v>170</v>
      </c>
      <c r="E67" s="1">
        <v>647</v>
      </c>
      <c r="F67" s="1">
        <v>97</v>
      </c>
      <c r="G67" s="11">
        <v>0.4</v>
      </c>
      <c r="H67" s="1">
        <v>45</v>
      </c>
      <c r="I67" s="1" t="s">
        <v>37</v>
      </c>
      <c r="J67" s="1">
        <v>651</v>
      </c>
      <c r="K67" s="1">
        <f t="shared" si="9"/>
        <v>-4</v>
      </c>
      <c r="L67" s="1"/>
      <c r="M67" s="1"/>
      <c r="N67" s="1">
        <v>480</v>
      </c>
      <c r="O67" s="1">
        <v>396</v>
      </c>
      <c r="P67" s="1">
        <v>400</v>
      </c>
      <c r="Q67" s="1">
        <f t="shared" si="4"/>
        <v>129.4</v>
      </c>
      <c r="R67" s="5">
        <f>14*AI67-P67-O67-N67-F67</f>
        <v>91.399999999999864</v>
      </c>
      <c r="S67" s="5">
        <f t="shared" si="8"/>
        <v>91</v>
      </c>
      <c r="T67" s="5"/>
      <c r="U67" s="1"/>
      <c r="V67" s="1">
        <f t="shared" si="5"/>
        <v>11.313755795981452</v>
      </c>
      <c r="W67" s="1">
        <f t="shared" si="6"/>
        <v>10.610510046367851</v>
      </c>
      <c r="X67" s="1">
        <v>121.6</v>
      </c>
      <c r="Y67" s="1">
        <v>106</v>
      </c>
      <c r="Z67" s="7">
        <v>101.6</v>
      </c>
      <c r="AA67" s="7">
        <v>107.6</v>
      </c>
      <c r="AB67" s="1">
        <v>113.4</v>
      </c>
      <c r="AC67" s="1">
        <v>109.0016</v>
      </c>
      <c r="AD67" s="1">
        <v>116.4</v>
      </c>
      <c r="AE67" s="1">
        <v>107</v>
      </c>
      <c r="AF67" s="1">
        <v>90.597400000000007</v>
      </c>
      <c r="AG67" s="1" t="s">
        <v>38</v>
      </c>
      <c r="AH67" s="1">
        <f t="shared" si="7"/>
        <v>36.4</v>
      </c>
      <c r="AI67" s="7">
        <f t="shared" si="10"/>
        <v>104.6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36</v>
      </c>
      <c r="C68" s="1">
        <v>43</v>
      </c>
      <c r="D68" s="1"/>
      <c r="E68" s="1">
        <v>18</v>
      </c>
      <c r="F68" s="1">
        <v>24</v>
      </c>
      <c r="G68" s="11">
        <v>0.33</v>
      </c>
      <c r="H68" s="1" t="e">
        <v>#N/A</v>
      </c>
      <c r="I68" s="1" t="s">
        <v>37</v>
      </c>
      <c r="J68" s="1">
        <v>88</v>
      </c>
      <c r="K68" s="1">
        <f t="shared" si="9"/>
        <v>-70</v>
      </c>
      <c r="L68" s="1"/>
      <c r="M68" s="1"/>
      <c r="N68" s="1">
        <v>32</v>
      </c>
      <c r="O68" s="1">
        <v>26</v>
      </c>
      <c r="P68" s="1"/>
      <c r="Q68" s="1">
        <f t="shared" si="4"/>
        <v>3.6</v>
      </c>
      <c r="R68" s="5"/>
      <c r="S68" s="5">
        <f t="shared" si="8"/>
        <v>0</v>
      </c>
      <c r="T68" s="5"/>
      <c r="U68" s="1"/>
      <c r="V68" s="1">
        <f t="shared" si="5"/>
        <v>22.777777777777779</v>
      </c>
      <c r="W68" s="1">
        <f t="shared" si="6"/>
        <v>22.777777777777779</v>
      </c>
      <c r="X68" s="1">
        <v>6.2</v>
      </c>
      <c r="Y68" s="1">
        <v>7</v>
      </c>
      <c r="Z68" s="7">
        <v>4</v>
      </c>
      <c r="AA68" s="7">
        <v>7.2</v>
      </c>
      <c r="AB68" s="1">
        <v>3.6</v>
      </c>
      <c r="AC68" s="1">
        <v>7</v>
      </c>
      <c r="AD68" s="1">
        <v>26.2</v>
      </c>
      <c r="AE68" s="1">
        <v>1.8</v>
      </c>
      <c r="AF68" s="1">
        <v>0.8</v>
      </c>
      <c r="AG68" s="18" t="s">
        <v>46</v>
      </c>
      <c r="AH68" s="1">
        <f t="shared" si="7"/>
        <v>0</v>
      </c>
      <c r="AI68" s="7">
        <f t="shared" si="10"/>
        <v>5.6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40</v>
      </c>
      <c r="C69" s="1">
        <v>29.407</v>
      </c>
      <c r="D69" s="1">
        <v>10.512</v>
      </c>
      <c r="E69" s="1">
        <v>15.779</v>
      </c>
      <c r="F69" s="1">
        <v>23.498000000000001</v>
      </c>
      <c r="G69" s="11">
        <v>1</v>
      </c>
      <c r="H69" s="1">
        <v>45</v>
      </c>
      <c r="I69" s="1" t="s">
        <v>37</v>
      </c>
      <c r="J69" s="1">
        <v>15.7</v>
      </c>
      <c r="K69" s="1">
        <f t="shared" si="9"/>
        <v>7.9000000000000625E-2</v>
      </c>
      <c r="L69" s="1"/>
      <c r="M69" s="1"/>
      <c r="N69" s="1">
        <v>0</v>
      </c>
      <c r="O69" s="1">
        <v>0</v>
      </c>
      <c r="P69" s="1"/>
      <c r="Q69" s="1">
        <f t="shared" si="4"/>
        <v>3.1558000000000002</v>
      </c>
      <c r="R69" s="5">
        <f>14*AI69-P69-O69-N69-F69</f>
        <v>21.975399999999997</v>
      </c>
      <c r="S69" s="5">
        <f t="shared" si="8"/>
        <v>22</v>
      </c>
      <c r="T69" s="5"/>
      <c r="U69" s="1"/>
      <c r="V69" s="1">
        <f t="shared" si="5"/>
        <v>14.417263451422778</v>
      </c>
      <c r="W69" s="1">
        <f t="shared" si="6"/>
        <v>7.4459724950884087</v>
      </c>
      <c r="X69" s="1">
        <v>2.3672</v>
      </c>
      <c r="Y69" s="1">
        <v>0.39300000000000002</v>
      </c>
      <c r="Z69" s="7">
        <v>3.1398000000000001</v>
      </c>
      <c r="AA69" s="7">
        <v>3.3563999999999998</v>
      </c>
      <c r="AB69" s="1">
        <v>1.5167999999999999</v>
      </c>
      <c r="AC69" s="1">
        <v>4.0759999999999996</v>
      </c>
      <c r="AD69" s="1">
        <v>2.4489999999999998</v>
      </c>
      <c r="AE69" s="1">
        <v>3.1318000000000001</v>
      </c>
      <c r="AF69" s="1">
        <v>2.7286000000000001</v>
      </c>
      <c r="AG69" s="1"/>
      <c r="AH69" s="1">
        <f t="shared" si="7"/>
        <v>22</v>
      </c>
      <c r="AI69" s="7">
        <f t="shared" si="10"/>
        <v>3.2481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36</v>
      </c>
      <c r="C70" s="1">
        <v>96</v>
      </c>
      <c r="D70" s="1">
        <v>128</v>
      </c>
      <c r="E70" s="1">
        <v>225</v>
      </c>
      <c r="F70" s="1">
        <v>-1</v>
      </c>
      <c r="G70" s="11">
        <v>0.33</v>
      </c>
      <c r="H70" s="1">
        <v>45</v>
      </c>
      <c r="I70" s="1" t="s">
        <v>37</v>
      </c>
      <c r="J70" s="1">
        <v>249</v>
      </c>
      <c r="K70" s="1">
        <f t="shared" ref="K70:K100" si="11">E70-J70</f>
        <v>-24</v>
      </c>
      <c r="L70" s="1"/>
      <c r="M70" s="1"/>
      <c r="N70" s="1">
        <v>120</v>
      </c>
      <c r="O70" s="1">
        <v>114</v>
      </c>
      <c r="P70" s="1">
        <v>110</v>
      </c>
      <c r="Q70" s="1">
        <f t="shared" si="4"/>
        <v>45</v>
      </c>
      <c r="R70" s="5"/>
      <c r="S70" s="5">
        <v>20</v>
      </c>
      <c r="T70" s="5">
        <v>60</v>
      </c>
      <c r="U70" s="1"/>
      <c r="V70" s="1">
        <f t="shared" si="5"/>
        <v>8.0666666666666664</v>
      </c>
      <c r="W70" s="1">
        <f t="shared" si="6"/>
        <v>7.6222222222222218</v>
      </c>
      <c r="X70" s="1">
        <v>40.4</v>
      </c>
      <c r="Y70" s="1">
        <v>21</v>
      </c>
      <c r="Z70" s="7">
        <v>22.4</v>
      </c>
      <c r="AA70" s="7">
        <v>22.4</v>
      </c>
      <c r="AB70" s="1">
        <v>9.4</v>
      </c>
      <c r="AC70" s="1">
        <v>26.2</v>
      </c>
      <c r="AD70" s="1">
        <v>39.200000000000003</v>
      </c>
      <c r="AE70" s="1">
        <v>0.6</v>
      </c>
      <c r="AF70" s="1">
        <v>15.6</v>
      </c>
      <c r="AG70" s="1" t="s">
        <v>38</v>
      </c>
      <c r="AH70" s="1">
        <f t="shared" si="7"/>
        <v>6.6000000000000005</v>
      </c>
      <c r="AI70" s="7">
        <f t="shared" ref="AI70:AI100" si="12">(Z70+AA70)/2</f>
        <v>22.4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116</v>
      </c>
      <c r="B71" s="1" t="s">
        <v>40</v>
      </c>
      <c r="C71" s="1">
        <v>0.68300000000000005</v>
      </c>
      <c r="D71" s="1"/>
      <c r="E71" s="1">
        <v>0.65400000000000003</v>
      </c>
      <c r="F71" s="1"/>
      <c r="G71" s="11">
        <v>1</v>
      </c>
      <c r="H71" s="1">
        <v>45</v>
      </c>
      <c r="I71" s="1" t="s">
        <v>37</v>
      </c>
      <c r="J71" s="1">
        <v>9.3000000000000007</v>
      </c>
      <c r="K71" s="1">
        <f t="shared" si="11"/>
        <v>-8.6460000000000008</v>
      </c>
      <c r="L71" s="1"/>
      <c r="M71" s="1"/>
      <c r="N71" s="1">
        <v>12</v>
      </c>
      <c r="O71" s="1">
        <v>0</v>
      </c>
      <c r="P71" s="1"/>
      <c r="Q71" s="1">
        <f t="shared" ref="Q71:Q100" si="13">E71/5</f>
        <v>0.1308</v>
      </c>
      <c r="R71" s="5"/>
      <c r="S71" s="5">
        <v>4</v>
      </c>
      <c r="T71" s="5">
        <v>10</v>
      </c>
      <c r="U71" s="1"/>
      <c r="V71" s="1">
        <f t="shared" ref="V71:V89" si="14">(F71+N71+O71+P71+S71)/Q71</f>
        <v>122.32415902140673</v>
      </c>
      <c r="W71" s="1">
        <f t="shared" ref="W71:W100" si="15">(F71+N71+O71+P71)/Q71</f>
        <v>91.743119266055047</v>
      </c>
      <c r="X71" s="1">
        <v>0.92479999999999996</v>
      </c>
      <c r="Y71" s="1">
        <v>1.9798</v>
      </c>
      <c r="Z71" s="7">
        <v>0.52560000000000007</v>
      </c>
      <c r="AA71" s="7">
        <v>0</v>
      </c>
      <c r="AB71" s="1">
        <v>0</v>
      </c>
      <c r="AC71" s="1">
        <v>1.4323999999999999</v>
      </c>
      <c r="AD71" s="1">
        <v>1.1719999999999999</v>
      </c>
      <c r="AE71" s="1">
        <v>1.9448000000000001</v>
      </c>
      <c r="AF71" s="1">
        <v>1.5509999999999999</v>
      </c>
      <c r="AG71" s="1"/>
      <c r="AH71" s="1">
        <f t="shared" ref="AH71:AH100" si="16">G71*S71</f>
        <v>4</v>
      </c>
      <c r="AI71" s="7">
        <f t="shared" si="12"/>
        <v>0.26280000000000003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117</v>
      </c>
      <c r="B72" s="1" t="s">
        <v>36</v>
      </c>
      <c r="C72" s="1">
        <v>218</v>
      </c>
      <c r="D72" s="1">
        <v>192</v>
      </c>
      <c r="E72" s="1">
        <v>333</v>
      </c>
      <c r="F72" s="1">
        <v>73</v>
      </c>
      <c r="G72" s="11">
        <v>0.33</v>
      </c>
      <c r="H72" s="1">
        <v>45</v>
      </c>
      <c r="I72" s="1" t="s">
        <v>37</v>
      </c>
      <c r="J72" s="1">
        <v>357</v>
      </c>
      <c r="K72" s="1">
        <f t="shared" si="11"/>
        <v>-24</v>
      </c>
      <c r="L72" s="1"/>
      <c r="M72" s="1"/>
      <c r="N72" s="1">
        <v>270</v>
      </c>
      <c r="O72" s="1">
        <v>84</v>
      </c>
      <c r="P72" s="1">
        <v>100</v>
      </c>
      <c r="Q72" s="1">
        <f t="shared" si="13"/>
        <v>66.599999999999994</v>
      </c>
      <c r="R72" s="5"/>
      <c r="S72" s="5">
        <v>56</v>
      </c>
      <c r="T72" s="5">
        <v>120</v>
      </c>
      <c r="U72" s="1"/>
      <c r="V72" s="1">
        <f t="shared" si="14"/>
        <v>8.7537537537537542</v>
      </c>
      <c r="W72" s="1">
        <f t="shared" si="15"/>
        <v>7.9129129129129137</v>
      </c>
      <c r="X72" s="1">
        <v>51.4</v>
      </c>
      <c r="Y72" s="1">
        <v>46</v>
      </c>
      <c r="Z72" s="7">
        <v>41.8</v>
      </c>
      <c r="AA72" s="7">
        <v>33.799999999999997</v>
      </c>
      <c r="AB72" s="1">
        <v>40.799999999999997</v>
      </c>
      <c r="AC72" s="1">
        <v>79.599999999999994</v>
      </c>
      <c r="AD72" s="1">
        <v>117.6</v>
      </c>
      <c r="AE72" s="1">
        <v>5.8</v>
      </c>
      <c r="AF72" s="1">
        <v>53.4</v>
      </c>
      <c r="AG72" s="1" t="s">
        <v>38</v>
      </c>
      <c r="AH72" s="1">
        <f t="shared" si="16"/>
        <v>18.48</v>
      </c>
      <c r="AI72" s="7">
        <f t="shared" si="12"/>
        <v>37.799999999999997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40</v>
      </c>
      <c r="C73" s="1">
        <v>11.862</v>
      </c>
      <c r="D73" s="1">
        <v>66.397999999999996</v>
      </c>
      <c r="E73" s="1">
        <v>36.203000000000003</v>
      </c>
      <c r="F73" s="1">
        <v>40.656999999999996</v>
      </c>
      <c r="G73" s="11">
        <v>1</v>
      </c>
      <c r="H73" s="1">
        <v>45</v>
      </c>
      <c r="I73" s="1" t="s">
        <v>37</v>
      </c>
      <c r="J73" s="1">
        <v>50.58</v>
      </c>
      <c r="K73" s="1">
        <f t="shared" si="11"/>
        <v>-14.376999999999995</v>
      </c>
      <c r="L73" s="1"/>
      <c r="M73" s="1"/>
      <c r="N73" s="1">
        <v>40</v>
      </c>
      <c r="O73" s="1">
        <v>0</v>
      </c>
      <c r="P73" s="1"/>
      <c r="Q73" s="1">
        <f t="shared" si="13"/>
        <v>7.2406000000000006</v>
      </c>
      <c r="R73" s="5">
        <f>14*AI73-P73-O73-N73-F73</f>
        <v>38.06580000000001</v>
      </c>
      <c r="S73" s="5">
        <f t="shared" ref="S73:S89" si="17">ROUND(R73,0)</f>
        <v>38</v>
      </c>
      <c r="T73" s="5"/>
      <c r="U73" s="1"/>
      <c r="V73" s="1">
        <f t="shared" si="14"/>
        <v>16.387730298594036</v>
      </c>
      <c r="W73" s="1">
        <f t="shared" si="15"/>
        <v>11.13954644642709</v>
      </c>
      <c r="X73" s="1">
        <v>7.0486000000000004</v>
      </c>
      <c r="Y73" s="1">
        <v>10.4422</v>
      </c>
      <c r="Z73" s="7">
        <v>9.4263999999999992</v>
      </c>
      <c r="AA73" s="7">
        <v>7.5340000000000007</v>
      </c>
      <c r="AB73" s="1">
        <v>8.871599999999999</v>
      </c>
      <c r="AC73" s="1">
        <v>9.4885999999999999</v>
      </c>
      <c r="AD73" s="1">
        <v>9.532</v>
      </c>
      <c r="AE73" s="1">
        <v>3.9285999999999999</v>
      </c>
      <c r="AF73" s="1">
        <v>3.9152</v>
      </c>
      <c r="AG73" s="1"/>
      <c r="AH73" s="1">
        <f t="shared" si="16"/>
        <v>38</v>
      </c>
      <c r="AI73" s="7">
        <f t="shared" si="12"/>
        <v>8.4802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119</v>
      </c>
      <c r="B74" s="1" t="s">
        <v>36</v>
      </c>
      <c r="C74" s="1">
        <v>128</v>
      </c>
      <c r="D74" s="1">
        <v>16</v>
      </c>
      <c r="E74" s="1">
        <v>118</v>
      </c>
      <c r="F74" s="1">
        <v>22</v>
      </c>
      <c r="G74" s="11">
        <v>0.33</v>
      </c>
      <c r="H74" s="1">
        <v>45</v>
      </c>
      <c r="I74" s="1" t="s">
        <v>37</v>
      </c>
      <c r="J74" s="1">
        <v>128</v>
      </c>
      <c r="K74" s="1">
        <f t="shared" si="11"/>
        <v>-10</v>
      </c>
      <c r="L74" s="1"/>
      <c r="M74" s="1"/>
      <c r="N74" s="1">
        <v>140</v>
      </c>
      <c r="O74" s="1">
        <v>20</v>
      </c>
      <c r="P74" s="1"/>
      <c r="Q74" s="1">
        <f t="shared" si="13"/>
        <v>23.6</v>
      </c>
      <c r="R74" s="5">
        <f>14*AI74-P74-O74-N74-F74</f>
        <v>72.80000000000004</v>
      </c>
      <c r="S74" s="5">
        <v>90</v>
      </c>
      <c r="T74" s="5">
        <v>130</v>
      </c>
      <c r="U74" s="1"/>
      <c r="V74" s="1">
        <f t="shared" si="14"/>
        <v>11.525423728813559</v>
      </c>
      <c r="W74" s="1">
        <f t="shared" si="15"/>
        <v>7.7118644067796609</v>
      </c>
      <c r="X74" s="1">
        <v>18.2</v>
      </c>
      <c r="Y74" s="1">
        <v>18.399999999999999</v>
      </c>
      <c r="Z74" s="7">
        <v>17.600000000000001</v>
      </c>
      <c r="AA74" s="7">
        <v>18.8</v>
      </c>
      <c r="AB74" s="1">
        <v>13.4</v>
      </c>
      <c r="AC74" s="1">
        <v>21.4</v>
      </c>
      <c r="AD74" s="1">
        <v>21.6</v>
      </c>
      <c r="AE74" s="1">
        <v>157.80000000000001</v>
      </c>
      <c r="AF74" s="1">
        <v>109.8</v>
      </c>
      <c r="AG74" s="1" t="s">
        <v>38</v>
      </c>
      <c r="AH74" s="1">
        <f t="shared" si="16"/>
        <v>29.700000000000003</v>
      </c>
      <c r="AI74" s="7">
        <f t="shared" si="12"/>
        <v>18.200000000000003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40</v>
      </c>
      <c r="C75" s="1">
        <v>2.5310000000000001</v>
      </c>
      <c r="D75" s="1">
        <v>5.1580000000000004</v>
      </c>
      <c r="E75" s="1">
        <v>7.0410000000000004</v>
      </c>
      <c r="F75" s="1"/>
      <c r="G75" s="11">
        <v>1</v>
      </c>
      <c r="H75" s="1">
        <v>45</v>
      </c>
      <c r="I75" s="1" t="s">
        <v>37</v>
      </c>
      <c r="J75" s="1">
        <v>11.1</v>
      </c>
      <c r="K75" s="1">
        <f t="shared" si="11"/>
        <v>-4.0589999999999993</v>
      </c>
      <c r="L75" s="1"/>
      <c r="M75" s="1"/>
      <c r="N75" s="1">
        <v>6</v>
      </c>
      <c r="O75" s="1">
        <v>11</v>
      </c>
      <c r="P75" s="1"/>
      <c r="Q75" s="1">
        <f t="shared" si="13"/>
        <v>1.4082000000000001</v>
      </c>
      <c r="R75" s="5"/>
      <c r="S75" s="5">
        <f t="shared" si="17"/>
        <v>0</v>
      </c>
      <c r="T75" s="5">
        <v>10</v>
      </c>
      <c r="U75" s="1"/>
      <c r="V75" s="1">
        <f t="shared" si="14"/>
        <v>12.072148842493963</v>
      </c>
      <c r="W75" s="1">
        <f t="shared" si="15"/>
        <v>12.072148842493963</v>
      </c>
      <c r="X75" s="1">
        <v>1.5296000000000001</v>
      </c>
      <c r="Y75" s="1">
        <v>1.1412</v>
      </c>
      <c r="Z75" s="7">
        <v>0.76619999999999999</v>
      </c>
      <c r="AA75" s="7">
        <v>0.50800000000000001</v>
      </c>
      <c r="AB75" s="1">
        <v>1.028</v>
      </c>
      <c r="AC75" s="1">
        <v>1.7649999999999999</v>
      </c>
      <c r="AD75" s="1">
        <v>0.38219999999999998</v>
      </c>
      <c r="AE75" s="1">
        <v>1.2652000000000001</v>
      </c>
      <c r="AF75" s="1">
        <v>1.1564000000000001</v>
      </c>
      <c r="AG75" s="1"/>
      <c r="AH75" s="1">
        <f t="shared" si="16"/>
        <v>0</v>
      </c>
      <c r="AI75" s="7">
        <f t="shared" si="12"/>
        <v>0.6371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36</v>
      </c>
      <c r="C76" s="1"/>
      <c r="D76" s="1">
        <v>56</v>
      </c>
      <c r="E76" s="1">
        <v>7</v>
      </c>
      <c r="F76" s="1">
        <v>49</v>
      </c>
      <c r="G76" s="11">
        <v>0.4</v>
      </c>
      <c r="H76" s="1" t="e">
        <v>#N/A</v>
      </c>
      <c r="I76" s="1" t="s">
        <v>37</v>
      </c>
      <c r="J76" s="1">
        <v>52</v>
      </c>
      <c r="K76" s="1">
        <f t="shared" si="11"/>
        <v>-45</v>
      </c>
      <c r="L76" s="1"/>
      <c r="M76" s="1"/>
      <c r="N76" s="1">
        <v>16</v>
      </c>
      <c r="O76" s="1">
        <v>0</v>
      </c>
      <c r="P76" s="1"/>
      <c r="Q76" s="1">
        <f t="shared" si="13"/>
        <v>1.4</v>
      </c>
      <c r="R76" s="5"/>
      <c r="S76" s="5">
        <v>32</v>
      </c>
      <c r="T76" s="5">
        <v>100</v>
      </c>
      <c r="U76" s="1"/>
      <c r="V76" s="1">
        <f t="shared" si="14"/>
        <v>69.285714285714292</v>
      </c>
      <c r="W76" s="1">
        <f t="shared" si="15"/>
        <v>46.428571428571431</v>
      </c>
      <c r="X76" s="1">
        <v>0.2</v>
      </c>
      <c r="Y76" s="1">
        <v>2</v>
      </c>
      <c r="Z76" s="7">
        <v>5.6</v>
      </c>
      <c r="AA76" s="7">
        <v>1.8</v>
      </c>
      <c r="AB76" s="1">
        <v>10</v>
      </c>
      <c r="AC76" s="1">
        <v>14.4</v>
      </c>
      <c r="AD76" s="1">
        <v>4.5999999999999996</v>
      </c>
      <c r="AE76" s="1">
        <v>9</v>
      </c>
      <c r="AF76" s="1">
        <v>8.6</v>
      </c>
      <c r="AG76" s="1"/>
      <c r="AH76" s="1">
        <f t="shared" si="16"/>
        <v>12.8</v>
      </c>
      <c r="AI76" s="7">
        <f t="shared" si="12"/>
        <v>3.6999999999999997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40</v>
      </c>
      <c r="C77" s="1">
        <v>91.555999999999997</v>
      </c>
      <c r="D77" s="1">
        <v>48.837000000000003</v>
      </c>
      <c r="E77" s="1">
        <v>136.30199999999999</v>
      </c>
      <c r="F77" s="1">
        <v>4.0910000000000002</v>
      </c>
      <c r="G77" s="11">
        <v>1</v>
      </c>
      <c r="H77" s="1" t="e">
        <v>#N/A</v>
      </c>
      <c r="I77" s="1" t="s">
        <v>37</v>
      </c>
      <c r="J77" s="1">
        <v>150</v>
      </c>
      <c r="K77" s="1">
        <f t="shared" si="11"/>
        <v>-13.698000000000008</v>
      </c>
      <c r="L77" s="1"/>
      <c r="M77" s="1"/>
      <c r="N77" s="1">
        <v>50</v>
      </c>
      <c r="O77" s="1">
        <v>80</v>
      </c>
      <c r="P77" s="1">
        <v>90</v>
      </c>
      <c r="Q77" s="1">
        <f t="shared" si="13"/>
        <v>27.260399999999997</v>
      </c>
      <c r="R77" s="5"/>
      <c r="S77" s="5">
        <v>20</v>
      </c>
      <c r="T77" s="5">
        <v>60</v>
      </c>
      <c r="U77" s="1"/>
      <c r="V77" s="1">
        <f t="shared" si="14"/>
        <v>8.9540505641883481</v>
      </c>
      <c r="W77" s="1">
        <f t="shared" si="15"/>
        <v>8.2203856142976637</v>
      </c>
      <c r="X77" s="1">
        <v>28.0458</v>
      </c>
      <c r="Y77" s="1">
        <v>16.151800000000001</v>
      </c>
      <c r="Z77" s="7">
        <v>15.514799999999999</v>
      </c>
      <c r="AA77" s="7">
        <v>14.776</v>
      </c>
      <c r="AB77" s="1">
        <v>21.621400000000001</v>
      </c>
      <c r="AC77" s="1">
        <v>15.185</v>
      </c>
      <c r="AD77" s="1">
        <v>19.406600000000001</v>
      </c>
      <c r="AE77" s="1">
        <v>15.942</v>
      </c>
      <c r="AF77" s="1">
        <v>14.930999999999999</v>
      </c>
      <c r="AG77" s="1"/>
      <c r="AH77" s="1">
        <f t="shared" si="16"/>
        <v>20</v>
      </c>
      <c r="AI77" s="7">
        <f t="shared" si="12"/>
        <v>15.145399999999999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36</v>
      </c>
      <c r="C78" s="1">
        <v>28</v>
      </c>
      <c r="D78" s="1">
        <v>72</v>
      </c>
      <c r="E78" s="1">
        <v>17</v>
      </c>
      <c r="F78" s="1">
        <v>83</v>
      </c>
      <c r="G78" s="11">
        <v>0.66</v>
      </c>
      <c r="H78" s="1">
        <v>45</v>
      </c>
      <c r="I78" s="1" t="s">
        <v>37</v>
      </c>
      <c r="J78" s="1">
        <v>19</v>
      </c>
      <c r="K78" s="1">
        <f t="shared" si="11"/>
        <v>-2</v>
      </c>
      <c r="L78" s="1"/>
      <c r="M78" s="1"/>
      <c r="N78" s="1">
        <v>0</v>
      </c>
      <c r="O78" s="1">
        <v>0</v>
      </c>
      <c r="P78" s="1"/>
      <c r="Q78" s="1">
        <f t="shared" si="13"/>
        <v>3.4</v>
      </c>
      <c r="R78" s="5"/>
      <c r="S78" s="5">
        <f t="shared" si="17"/>
        <v>0</v>
      </c>
      <c r="T78" s="5"/>
      <c r="U78" s="1"/>
      <c r="V78" s="1">
        <f t="shared" si="14"/>
        <v>24.411764705882355</v>
      </c>
      <c r="W78" s="1">
        <f t="shared" si="15"/>
        <v>24.411764705882355</v>
      </c>
      <c r="X78" s="1">
        <v>2.6</v>
      </c>
      <c r="Y78" s="1">
        <v>3</v>
      </c>
      <c r="Z78" s="7">
        <v>6</v>
      </c>
      <c r="AA78" s="7">
        <v>3</v>
      </c>
      <c r="AB78" s="1">
        <v>1.8</v>
      </c>
      <c r="AC78" s="1">
        <v>4</v>
      </c>
      <c r="AD78" s="1">
        <v>2.2000000000000002</v>
      </c>
      <c r="AE78" s="1">
        <v>2.8</v>
      </c>
      <c r="AF78" s="1">
        <v>4</v>
      </c>
      <c r="AG78" s="18" t="s">
        <v>46</v>
      </c>
      <c r="AH78" s="1">
        <f t="shared" si="16"/>
        <v>0</v>
      </c>
      <c r="AI78" s="7">
        <f t="shared" si="12"/>
        <v>4.5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36</v>
      </c>
      <c r="C79" s="1">
        <v>26</v>
      </c>
      <c r="D79" s="1">
        <v>32</v>
      </c>
      <c r="E79" s="1">
        <v>22</v>
      </c>
      <c r="F79" s="1">
        <v>36</v>
      </c>
      <c r="G79" s="11">
        <v>0.66</v>
      </c>
      <c r="H79" s="1">
        <v>45</v>
      </c>
      <c r="I79" s="1" t="s">
        <v>37</v>
      </c>
      <c r="J79" s="1">
        <v>21.8</v>
      </c>
      <c r="K79" s="1">
        <f t="shared" si="11"/>
        <v>0.19999999999999929</v>
      </c>
      <c r="L79" s="1"/>
      <c r="M79" s="1"/>
      <c r="N79" s="1">
        <v>0</v>
      </c>
      <c r="O79" s="1">
        <v>21</v>
      </c>
      <c r="P79" s="1"/>
      <c r="Q79" s="1">
        <f t="shared" si="13"/>
        <v>4.4000000000000004</v>
      </c>
      <c r="R79" s="5"/>
      <c r="S79" s="5">
        <v>8</v>
      </c>
      <c r="T79" s="5">
        <v>10</v>
      </c>
      <c r="U79" s="1"/>
      <c r="V79" s="1">
        <f t="shared" si="14"/>
        <v>14.772727272727272</v>
      </c>
      <c r="W79" s="1">
        <f t="shared" si="15"/>
        <v>12.954545454545453</v>
      </c>
      <c r="X79" s="1">
        <v>4.5999999999999996</v>
      </c>
      <c r="Y79" s="1">
        <v>1.2</v>
      </c>
      <c r="Z79" s="7">
        <v>4.0679999999999996</v>
      </c>
      <c r="AA79" s="7">
        <v>4.2</v>
      </c>
      <c r="AB79" s="1">
        <v>0.6</v>
      </c>
      <c r="AC79" s="1">
        <v>3.4</v>
      </c>
      <c r="AD79" s="1">
        <v>1.6</v>
      </c>
      <c r="AE79" s="1">
        <v>4</v>
      </c>
      <c r="AF79" s="1">
        <v>4</v>
      </c>
      <c r="AG79" s="1"/>
      <c r="AH79" s="1">
        <f t="shared" si="16"/>
        <v>5.28</v>
      </c>
      <c r="AI79" s="7">
        <f t="shared" si="12"/>
        <v>4.1340000000000003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36</v>
      </c>
      <c r="C80" s="1">
        <v>153</v>
      </c>
      <c r="D80" s="1"/>
      <c r="E80" s="1">
        <v>146</v>
      </c>
      <c r="F80" s="1">
        <v>5</v>
      </c>
      <c r="G80" s="11">
        <v>0.33</v>
      </c>
      <c r="H80" s="1">
        <v>45</v>
      </c>
      <c r="I80" s="1" t="s">
        <v>37</v>
      </c>
      <c r="J80" s="1">
        <v>153</v>
      </c>
      <c r="K80" s="1">
        <f t="shared" si="11"/>
        <v>-7</v>
      </c>
      <c r="L80" s="1"/>
      <c r="M80" s="1"/>
      <c r="N80" s="1">
        <v>0</v>
      </c>
      <c r="O80" s="1">
        <v>80</v>
      </c>
      <c r="P80" s="1">
        <v>80</v>
      </c>
      <c r="Q80" s="1">
        <f t="shared" si="13"/>
        <v>29.2</v>
      </c>
      <c r="R80" s="5">
        <f>14*AI80-P80-O80-N80-F80</f>
        <v>42.200000000000017</v>
      </c>
      <c r="S80" s="5">
        <v>100</v>
      </c>
      <c r="T80" s="5">
        <v>140</v>
      </c>
      <c r="U80" s="1"/>
      <c r="V80" s="1">
        <f t="shared" si="14"/>
        <v>9.0753424657534243</v>
      </c>
      <c r="W80" s="1">
        <f t="shared" si="15"/>
        <v>5.6506849315068495</v>
      </c>
      <c r="X80" s="1">
        <v>25.6</v>
      </c>
      <c r="Y80" s="1">
        <v>12</v>
      </c>
      <c r="Z80" s="7">
        <v>11</v>
      </c>
      <c r="AA80" s="7">
        <v>18.600000000000001</v>
      </c>
      <c r="AB80" s="1">
        <v>14.4</v>
      </c>
      <c r="AC80" s="1">
        <v>12</v>
      </c>
      <c r="AD80" s="1">
        <v>23</v>
      </c>
      <c r="AE80" s="1">
        <v>10</v>
      </c>
      <c r="AF80" s="1">
        <v>13.8</v>
      </c>
      <c r="AG80" s="1"/>
      <c r="AH80" s="1">
        <f t="shared" si="16"/>
        <v>33</v>
      </c>
      <c r="AI80" s="7">
        <f t="shared" si="12"/>
        <v>14.8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36</v>
      </c>
      <c r="C81" s="1">
        <v>43</v>
      </c>
      <c r="D81" s="1">
        <v>1</v>
      </c>
      <c r="E81" s="1">
        <v>43</v>
      </c>
      <c r="F81" s="1"/>
      <c r="G81" s="11">
        <v>0.36</v>
      </c>
      <c r="H81" s="1">
        <v>45</v>
      </c>
      <c r="I81" s="1" t="s">
        <v>37</v>
      </c>
      <c r="J81" s="1">
        <v>49</v>
      </c>
      <c r="K81" s="1">
        <f t="shared" si="11"/>
        <v>-6</v>
      </c>
      <c r="L81" s="1"/>
      <c r="M81" s="1"/>
      <c r="N81" s="1">
        <v>50</v>
      </c>
      <c r="O81" s="1">
        <v>79</v>
      </c>
      <c r="P81" s="1"/>
      <c r="Q81" s="1">
        <f t="shared" si="13"/>
        <v>8.6</v>
      </c>
      <c r="R81" s="5"/>
      <c r="S81" s="5">
        <f t="shared" si="17"/>
        <v>0</v>
      </c>
      <c r="T81" s="5"/>
      <c r="U81" s="1"/>
      <c r="V81" s="1">
        <f t="shared" si="14"/>
        <v>15</v>
      </c>
      <c r="W81" s="1">
        <f t="shared" si="15"/>
        <v>15</v>
      </c>
      <c r="X81" s="1">
        <v>11</v>
      </c>
      <c r="Y81" s="1">
        <v>8.4</v>
      </c>
      <c r="Z81" s="7">
        <v>6.2</v>
      </c>
      <c r="AA81" s="7">
        <v>6</v>
      </c>
      <c r="AB81" s="1">
        <v>9.8000000000000007</v>
      </c>
      <c r="AC81" s="1">
        <v>8.1999999999999993</v>
      </c>
      <c r="AD81" s="1">
        <v>12</v>
      </c>
      <c r="AE81" s="1">
        <v>5.2</v>
      </c>
      <c r="AF81" s="1">
        <v>9.4</v>
      </c>
      <c r="AG81" s="1"/>
      <c r="AH81" s="1">
        <f t="shared" si="16"/>
        <v>0</v>
      </c>
      <c r="AI81" s="7">
        <f t="shared" si="12"/>
        <v>6.1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36</v>
      </c>
      <c r="C82" s="1">
        <v>6</v>
      </c>
      <c r="D82" s="1"/>
      <c r="E82" s="1">
        <v>2</v>
      </c>
      <c r="F82" s="1">
        <v>4</v>
      </c>
      <c r="G82" s="11">
        <v>0.15</v>
      </c>
      <c r="H82" s="1">
        <v>60</v>
      </c>
      <c r="I82" s="1" t="s">
        <v>37</v>
      </c>
      <c r="J82" s="1">
        <v>2</v>
      </c>
      <c r="K82" s="1">
        <f t="shared" si="11"/>
        <v>0</v>
      </c>
      <c r="L82" s="1"/>
      <c r="M82" s="1"/>
      <c r="N82" s="1">
        <v>0</v>
      </c>
      <c r="O82" s="1">
        <v>0</v>
      </c>
      <c r="P82" s="1"/>
      <c r="Q82" s="1">
        <f t="shared" si="13"/>
        <v>0.4</v>
      </c>
      <c r="R82" s="23">
        <f>14*AI82-P82-O82-N82-F82</f>
        <v>8.6</v>
      </c>
      <c r="S82" s="5">
        <v>0</v>
      </c>
      <c r="T82" s="23">
        <v>0</v>
      </c>
      <c r="U82" s="24"/>
      <c r="V82" s="1">
        <f t="shared" si="14"/>
        <v>10</v>
      </c>
      <c r="W82" s="1">
        <f t="shared" si="15"/>
        <v>10</v>
      </c>
      <c r="X82" s="1">
        <v>1.6</v>
      </c>
      <c r="Y82" s="1">
        <v>1.2</v>
      </c>
      <c r="Z82" s="7">
        <v>0.2</v>
      </c>
      <c r="AA82" s="7">
        <v>1.6</v>
      </c>
      <c r="AB82" s="1">
        <v>1.8</v>
      </c>
      <c r="AC82" s="1">
        <v>1.2</v>
      </c>
      <c r="AD82" s="1">
        <v>1.2</v>
      </c>
      <c r="AE82" s="1">
        <v>0.2</v>
      </c>
      <c r="AF82" s="1">
        <v>2.6</v>
      </c>
      <c r="AG82" s="1" t="s">
        <v>157</v>
      </c>
      <c r="AH82" s="1">
        <f t="shared" si="16"/>
        <v>0</v>
      </c>
      <c r="AI82" s="7">
        <f t="shared" si="12"/>
        <v>0.9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36</v>
      </c>
      <c r="C83" s="1">
        <v>3</v>
      </c>
      <c r="D83" s="1"/>
      <c r="E83" s="1">
        <v>2</v>
      </c>
      <c r="F83" s="1">
        <v>1</v>
      </c>
      <c r="G83" s="11">
        <v>0.15</v>
      </c>
      <c r="H83" s="1">
        <v>60</v>
      </c>
      <c r="I83" s="1" t="s">
        <v>37</v>
      </c>
      <c r="J83" s="1">
        <v>2</v>
      </c>
      <c r="K83" s="1">
        <f t="shared" si="11"/>
        <v>0</v>
      </c>
      <c r="L83" s="1"/>
      <c r="M83" s="1"/>
      <c r="N83" s="1">
        <v>0</v>
      </c>
      <c r="O83" s="1">
        <v>0</v>
      </c>
      <c r="P83" s="1"/>
      <c r="Q83" s="1">
        <f t="shared" si="13"/>
        <v>0.4</v>
      </c>
      <c r="R83" s="23">
        <f>14*AI83-P83-O83-N83-F83</f>
        <v>11.599999999999998</v>
      </c>
      <c r="S83" s="5">
        <v>0</v>
      </c>
      <c r="T83" s="23">
        <v>0</v>
      </c>
      <c r="U83" s="24"/>
      <c r="V83" s="1">
        <f t="shared" si="14"/>
        <v>2.5</v>
      </c>
      <c r="W83" s="1">
        <f t="shared" si="15"/>
        <v>2.5</v>
      </c>
      <c r="X83" s="1">
        <v>2.2000000000000002</v>
      </c>
      <c r="Y83" s="1">
        <v>1.8</v>
      </c>
      <c r="Z83" s="7">
        <v>1.4</v>
      </c>
      <c r="AA83" s="7">
        <v>0.4</v>
      </c>
      <c r="AB83" s="1">
        <v>1.6</v>
      </c>
      <c r="AC83" s="1">
        <v>1.2</v>
      </c>
      <c r="AD83" s="1">
        <v>1.2</v>
      </c>
      <c r="AE83" s="1">
        <v>1.6</v>
      </c>
      <c r="AF83" s="1">
        <v>1</v>
      </c>
      <c r="AG83" s="1" t="s">
        <v>157</v>
      </c>
      <c r="AH83" s="1">
        <f t="shared" si="16"/>
        <v>0</v>
      </c>
      <c r="AI83" s="7">
        <f t="shared" si="12"/>
        <v>0.89999999999999991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36</v>
      </c>
      <c r="C84" s="1">
        <v>3</v>
      </c>
      <c r="D84" s="1"/>
      <c r="E84" s="1">
        <v>2</v>
      </c>
      <c r="F84" s="1">
        <v>1</v>
      </c>
      <c r="G84" s="11">
        <v>0.15</v>
      </c>
      <c r="H84" s="1">
        <v>60</v>
      </c>
      <c r="I84" s="1" t="s">
        <v>37</v>
      </c>
      <c r="J84" s="1">
        <v>5</v>
      </c>
      <c r="K84" s="1">
        <f t="shared" si="11"/>
        <v>-3</v>
      </c>
      <c r="L84" s="1"/>
      <c r="M84" s="1"/>
      <c r="N84" s="1">
        <v>0</v>
      </c>
      <c r="O84" s="1">
        <v>0</v>
      </c>
      <c r="P84" s="1"/>
      <c r="Q84" s="1">
        <f t="shared" si="13"/>
        <v>0.4</v>
      </c>
      <c r="R84" s="23">
        <f>14*AI84-P84-O84-N84-F84</f>
        <v>8.7999999999999989</v>
      </c>
      <c r="S84" s="5">
        <v>0</v>
      </c>
      <c r="T84" s="23">
        <v>0</v>
      </c>
      <c r="U84" s="24"/>
      <c r="V84" s="1">
        <f t="shared" si="14"/>
        <v>2.5</v>
      </c>
      <c r="W84" s="1">
        <f t="shared" si="15"/>
        <v>2.5</v>
      </c>
      <c r="X84" s="1">
        <v>2.2000000000000002</v>
      </c>
      <c r="Y84" s="1">
        <v>3</v>
      </c>
      <c r="Z84" s="7">
        <v>1</v>
      </c>
      <c r="AA84" s="7">
        <v>0.4</v>
      </c>
      <c r="AB84" s="1">
        <v>0.2</v>
      </c>
      <c r="AC84" s="1">
        <v>3.2</v>
      </c>
      <c r="AD84" s="1">
        <v>1.2</v>
      </c>
      <c r="AE84" s="1">
        <v>2.2000000000000002</v>
      </c>
      <c r="AF84" s="1">
        <v>1.8</v>
      </c>
      <c r="AG84" s="1" t="s">
        <v>157</v>
      </c>
      <c r="AH84" s="1">
        <f t="shared" si="16"/>
        <v>0</v>
      </c>
      <c r="AI84" s="7">
        <f t="shared" si="12"/>
        <v>0.7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40</v>
      </c>
      <c r="C85" s="1">
        <v>99.078999999999994</v>
      </c>
      <c r="D85" s="1">
        <v>228.982</v>
      </c>
      <c r="E85" s="1">
        <v>263.20100000000002</v>
      </c>
      <c r="F85" s="1">
        <v>64.86</v>
      </c>
      <c r="G85" s="11">
        <v>1</v>
      </c>
      <c r="H85" s="1">
        <v>45</v>
      </c>
      <c r="I85" s="1" t="s">
        <v>52</v>
      </c>
      <c r="J85" s="1">
        <v>247</v>
      </c>
      <c r="K85" s="1">
        <f t="shared" si="11"/>
        <v>16.201000000000022</v>
      </c>
      <c r="L85" s="1"/>
      <c r="M85" s="1"/>
      <c r="N85" s="1">
        <v>460</v>
      </c>
      <c r="O85" s="1">
        <v>50</v>
      </c>
      <c r="P85" s="1">
        <v>150</v>
      </c>
      <c r="Q85" s="1">
        <f t="shared" si="13"/>
        <v>52.640200000000007</v>
      </c>
      <c r="R85" s="5"/>
      <c r="S85" s="5">
        <v>100</v>
      </c>
      <c r="T85" s="25">
        <v>150</v>
      </c>
      <c r="U85" s="26"/>
      <c r="V85" s="1">
        <f t="shared" si="14"/>
        <v>15.669773291134911</v>
      </c>
      <c r="W85" s="1">
        <f t="shared" si="15"/>
        <v>13.770084460165423</v>
      </c>
      <c r="X85" s="1">
        <v>61.096200000000003</v>
      </c>
      <c r="Y85" s="1">
        <v>65.889800000000008</v>
      </c>
      <c r="Z85" s="7">
        <v>50.802599999999998</v>
      </c>
      <c r="AA85" s="7">
        <v>40.163200000000003</v>
      </c>
      <c r="AB85" s="1">
        <v>48.085999999999999</v>
      </c>
      <c r="AC85" s="1">
        <v>56.784199999999998</v>
      </c>
      <c r="AD85" s="1">
        <v>48.189399999999999</v>
      </c>
      <c r="AE85" s="1">
        <v>55.991399999999999</v>
      </c>
      <c r="AF85" s="1">
        <v>44.817399999999999</v>
      </c>
      <c r="AG85" s="1"/>
      <c r="AH85" s="1">
        <f t="shared" si="16"/>
        <v>100</v>
      </c>
      <c r="AI85" s="7">
        <f t="shared" si="12"/>
        <v>45.482900000000001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36</v>
      </c>
      <c r="C86" s="1">
        <v>5</v>
      </c>
      <c r="D86" s="1">
        <v>70</v>
      </c>
      <c r="E86" s="1">
        <v>32</v>
      </c>
      <c r="F86" s="1">
        <v>43</v>
      </c>
      <c r="G86" s="11">
        <v>0.1</v>
      </c>
      <c r="H86" s="1">
        <v>60</v>
      </c>
      <c r="I86" s="1" t="s">
        <v>37</v>
      </c>
      <c r="J86" s="1">
        <v>35</v>
      </c>
      <c r="K86" s="1">
        <f t="shared" si="11"/>
        <v>-3</v>
      </c>
      <c r="L86" s="1"/>
      <c r="M86" s="1"/>
      <c r="N86" s="1">
        <v>0</v>
      </c>
      <c r="O86" s="1">
        <v>0</v>
      </c>
      <c r="P86" s="1"/>
      <c r="Q86" s="1">
        <f t="shared" si="13"/>
        <v>6.4</v>
      </c>
      <c r="R86" s="5">
        <f>14*AI86-P86-O86-N86-F86</f>
        <v>35.399999999999991</v>
      </c>
      <c r="S86" s="5">
        <f t="shared" si="17"/>
        <v>35</v>
      </c>
      <c r="T86" s="5"/>
      <c r="U86" s="1"/>
      <c r="V86" s="1">
        <f t="shared" si="14"/>
        <v>12.1875</v>
      </c>
      <c r="W86" s="1">
        <f t="shared" si="15"/>
        <v>6.71875</v>
      </c>
      <c r="X86" s="1">
        <v>3.8</v>
      </c>
      <c r="Y86" s="1">
        <v>5.4</v>
      </c>
      <c r="Z86" s="7">
        <v>6.8</v>
      </c>
      <c r="AA86" s="7">
        <v>4.4000000000000004</v>
      </c>
      <c r="AB86" s="1">
        <v>5</v>
      </c>
      <c r="AC86" s="1">
        <v>3.2</v>
      </c>
      <c r="AD86" s="1">
        <v>9.6</v>
      </c>
      <c r="AE86" s="1">
        <v>5.8</v>
      </c>
      <c r="AF86" s="1">
        <v>3.2</v>
      </c>
      <c r="AG86" s="1"/>
      <c r="AH86" s="1">
        <f t="shared" si="16"/>
        <v>3.5</v>
      </c>
      <c r="AI86" s="7">
        <f t="shared" si="12"/>
        <v>5.6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36</v>
      </c>
      <c r="C87" s="1">
        <v>47</v>
      </c>
      <c r="D87" s="1">
        <v>208</v>
      </c>
      <c r="E87" s="1">
        <v>78</v>
      </c>
      <c r="F87" s="1">
        <v>175</v>
      </c>
      <c r="G87" s="11">
        <v>0.6</v>
      </c>
      <c r="H87" s="1" t="e">
        <v>#N/A</v>
      </c>
      <c r="I87" s="1" t="s">
        <v>37</v>
      </c>
      <c r="J87" s="1">
        <v>81</v>
      </c>
      <c r="K87" s="1">
        <f t="shared" si="11"/>
        <v>-3</v>
      </c>
      <c r="L87" s="1"/>
      <c r="M87" s="1"/>
      <c r="N87" s="1">
        <v>30</v>
      </c>
      <c r="O87" s="1">
        <v>0</v>
      </c>
      <c r="P87" s="1"/>
      <c r="Q87" s="1">
        <f t="shared" si="13"/>
        <v>15.6</v>
      </c>
      <c r="R87" s="5">
        <f>14*AI87-P87-O87-N87-F87</f>
        <v>96</v>
      </c>
      <c r="S87" s="5">
        <f t="shared" si="17"/>
        <v>96</v>
      </c>
      <c r="T87" s="5"/>
      <c r="U87" s="1"/>
      <c r="V87" s="1">
        <f t="shared" si="14"/>
        <v>19.294871794871796</v>
      </c>
      <c r="W87" s="1">
        <f t="shared" si="15"/>
        <v>13.141025641025641</v>
      </c>
      <c r="X87" s="1">
        <v>15.8</v>
      </c>
      <c r="Y87" s="1">
        <v>15.2</v>
      </c>
      <c r="Z87" s="7">
        <v>27.6</v>
      </c>
      <c r="AA87" s="7">
        <v>15.4</v>
      </c>
      <c r="AB87" s="1">
        <v>22.6</v>
      </c>
      <c r="AC87" s="1">
        <v>22.3</v>
      </c>
      <c r="AD87" s="1">
        <v>9.8000000000000007</v>
      </c>
      <c r="AE87" s="1">
        <v>22.6</v>
      </c>
      <c r="AF87" s="1">
        <v>53.8</v>
      </c>
      <c r="AG87" s="1"/>
      <c r="AH87" s="1">
        <f t="shared" si="16"/>
        <v>57.599999999999994</v>
      </c>
      <c r="AI87" s="7">
        <f t="shared" si="12"/>
        <v>21.5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40</v>
      </c>
      <c r="C88" s="1">
        <v>90.013999999999996</v>
      </c>
      <c r="D88" s="1">
        <v>152.423</v>
      </c>
      <c r="E88" s="1">
        <v>103.636</v>
      </c>
      <c r="F88" s="1">
        <v>137.03899999999999</v>
      </c>
      <c r="G88" s="11">
        <v>1</v>
      </c>
      <c r="H88" s="1">
        <v>60</v>
      </c>
      <c r="I88" s="1" t="s">
        <v>37</v>
      </c>
      <c r="J88" s="1">
        <v>105</v>
      </c>
      <c r="K88" s="1">
        <f t="shared" si="11"/>
        <v>-1.3640000000000043</v>
      </c>
      <c r="L88" s="1"/>
      <c r="M88" s="1"/>
      <c r="N88" s="1">
        <v>0</v>
      </c>
      <c r="O88" s="1">
        <v>43</v>
      </c>
      <c r="P88" s="1"/>
      <c r="Q88" s="1">
        <f t="shared" si="13"/>
        <v>20.7272</v>
      </c>
      <c r="R88" s="5">
        <f>14*AI88-P88-O88-N88-F88</f>
        <v>76.571200000000033</v>
      </c>
      <c r="S88" s="5">
        <f t="shared" si="17"/>
        <v>77</v>
      </c>
      <c r="T88" s="5"/>
      <c r="U88" s="1"/>
      <c r="V88" s="1">
        <f t="shared" si="14"/>
        <v>12.401047898413678</v>
      </c>
      <c r="W88" s="1">
        <f t="shared" si="15"/>
        <v>8.6861225828862558</v>
      </c>
      <c r="X88" s="1">
        <v>17.270600000000002</v>
      </c>
      <c r="Y88" s="1">
        <v>14.163</v>
      </c>
      <c r="Z88" s="7">
        <v>19.3582</v>
      </c>
      <c r="AA88" s="7">
        <v>17.3004</v>
      </c>
      <c r="AB88" s="1">
        <v>8.1725999999999992</v>
      </c>
      <c r="AC88" s="1">
        <v>14.901</v>
      </c>
      <c r="AD88" s="1">
        <v>5.4916</v>
      </c>
      <c r="AE88" s="1">
        <v>9.343399999999999</v>
      </c>
      <c r="AF88" s="1">
        <v>12.393000000000001</v>
      </c>
      <c r="AG88" s="1"/>
      <c r="AH88" s="1">
        <f t="shared" si="16"/>
        <v>77</v>
      </c>
      <c r="AI88" s="7">
        <f t="shared" si="12"/>
        <v>18.3293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40</v>
      </c>
      <c r="C89" s="1">
        <v>4.1029999999999998</v>
      </c>
      <c r="D89" s="1">
        <v>7.774</v>
      </c>
      <c r="E89" s="1">
        <v>10.331</v>
      </c>
      <c r="F89" s="1"/>
      <c r="G89" s="11">
        <v>1</v>
      </c>
      <c r="H89" s="1">
        <v>60</v>
      </c>
      <c r="I89" s="1" t="s">
        <v>37</v>
      </c>
      <c r="J89" s="1">
        <v>12</v>
      </c>
      <c r="K89" s="1">
        <f t="shared" si="11"/>
        <v>-1.6690000000000005</v>
      </c>
      <c r="L89" s="1"/>
      <c r="M89" s="1"/>
      <c r="N89" s="1">
        <v>37.9236</v>
      </c>
      <c r="O89" s="1">
        <v>15</v>
      </c>
      <c r="P89" s="1"/>
      <c r="Q89" s="1">
        <f t="shared" si="13"/>
        <v>2.0661999999999998</v>
      </c>
      <c r="R89" s="5"/>
      <c r="S89" s="5">
        <f t="shared" si="17"/>
        <v>0</v>
      </c>
      <c r="T89" s="5"/>
      <c r="U89" s="1"/>
      <c r="V89" s="1">
        <f t="shared" si="14"/>
        <v>25.613977349724134</v>
      </c>
      <c r="W89" s="1">
        <f t="shared" si="15"/>
        <v>25.613977349724134</v>
      </c>
      <c r="X89" s="1">
        <v>4.0655999999999999</v>
      </c>
      <c r="Y89" s="1">
        <v>6.0038</v>
      </c>
      <c r="Z89" s="7">
        <v>2.7591999999999999</v>
      </c>
      <c r="AA89" s="7">
        <v>0.71560000000000001</v>
      </c>
      <c r="AB89" s="1">
        <v>2.7360000000000002</v>
      </c>
      <c r="AC89" s="1">
        <v>4.3391999999999999</v>
      </c>
      <c r="AD89" s="1">
        <v>4.4298000000000002</v>
      </c>
      <c r="AE89" s="1">
        <v>0.67500000000000004</v>
      </c>
      <c r="AF89" s="1">
        <v>4.67</v>
      </c>
      <c r="AG89" s="1"/>
      <c r="AH89" s="1">
        <f t="shared" si="16"/>
        <v>0</v>
      </c>
      <c r="AI89" s="7">
        <f t="shared" si="12"/>
        <v>1.7374000000000001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135</v>
      </c>
      <c r="B90" s="14" t="s">
        <v>40</v>
      </c>
      <c r="C90" s="14"/>
      <c r="D90" s="14">
        <v>21.03</v>
      </c>
      <c r="E90" s="19">
        <v>21.03</v>
      </c>
      <c r="F90" s="14"/>
      <c r="G90" s="15">
        <v>0</v>
      </c>
      <c r="H90" s="14">
        <v>60</v>
      </c>
      <c r="I90" s="14" t="s">
        <v>136</v>
      </c>
      <c r="J90" s="14">
        <v>27</v>
      </c>
      <c r="K90" s="14">
        <f t="shared" si="11"/>
        <v>-5.9699999999999989</v>
      </c>
      <c r="L90" s="14"/>
      <c r="M90" s="14"/>
      <c r="N90" s="14"/>
      <c r="O90" s="14">
        <v>0</v>
      </c>
      <c r="P90" s="14"/>
      <c r="Q90" s="14">
        <f t="shared" si="13"/>
        <v>4.2060000000000004</v>
      </c>
      <c r="R90" s="16"/>
      <c r="S90" s="16"/>
      <c r="T90" s="16"/>
      <c r="U90" s="14"/>
      <c r="V90" s="14">
        <f t="shared" ref="V90:V100" si="18">(F90+N90+O90+P90+R90)/Q90</f>
        <v>0</v>
      </c>
      <c r="W90" s="14">
        <f t="shared" si="15"/>
        <v>0</v>
      </c>
      <c r="X90" s="14">
        <v>4.5209999999999999</v>
      </c>
      <c r="Y90" s="14">
        <v>2.7149999999999999</v>
      </c>
      <c r="Z90" s="17">
        <v>2.403</v>
      </c>
      <c r="AA90" s="17">
        <v>1.4910000000000001</v>
      </c>
      <c r="AB90" s="14">
        <v>3.0219999999999998</v>
      </c>
      <c r="AC90" s="14">
        <v>2.4119999999999999</v>
      </c>
      <c r="AD90" s="14">
        <v>3.7829999999999999</v>
      </c>
      <c r="AE90" s="14">
        <v>5.617</v>
      </c>
      <c r="AF90" s="14">
        <v>8.641</v>
      </c>
      <c r="AG90" s="14" t="s">
        <v>137</v>
      </c>
      <c r="AH90" s="1">
        <f t="shared" si="16"/>
        <v>0</v>
      </c>
      <c r="AI90" s="7">
        <f t="shared" si="12"/>
        <v>1.9470000000000001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40</v>
      </c>
      <c r="C91" s="1">
        <v>22.57</v>
      </c>
      <c r="D91" s="1"/>
      <c r="E91" s="19">
        <f>E90</f>
        <v>21.03</v>
      </c>
      <c r="F91" s="1"/>
      <c r="G91" s="11">
        <v>1</v>
      </c>
      <c r="H91" s="1">
        <v>60</v>
      </c>
      <c r="I91" s="1" t="s">
        <v>42</v>
      </c>
      <c r="J91" s="1"/>
      <c r="K91" s="1">
        <f t="shared" si="11"/>
        <v>21.03</v>
      </c>
      <c r="L91" s="1"/>
      <c r="M91" s="1"/>
      <c r="N91" s="1">
        <v>20</v>
      </c>
      <c r="O91" s="1">
        <v>40</v>
      </c>
      <c r="P91" s="1"/>
      <c r="Q91" s="1">
        <f t="shared" si="13"/>
        <v>4.2060000000000004</v>
      </c>
      <c r="R91" s="5"/>
      <c r="S91" s="5">
        <v>10</v>
      </c>
      <c r="T91" s="5">
        <v>50</v>
      </c>
      <c r="U91" s="1"/>
      <c r="V91" s="1">
        <f t="shared" ref="V91:V96" si="19">(F91+N91+O91+P91+S91)/Q91</f>
        <v>16.642891107941036</v>
      </c>
      <c r="W91" s="1">
        <f t="shared" si="15"/>
        <v>14.26533523537803</v>
      </c>
      <c r="X91" s="1">
        <v>5.1139999999999999</v>
      </c>
      <c r="Y91" s="1">
        <v>3.3079999999999998</v>
      </c>
      <c r="Z91" s="7">
        <v>2.403</v>
      </c>
      <c r="AA91" s="7">
        <v>2.4039999999999999</v>
      </c>
      <c r="AB91" s="1">
        <v>5.1349999999999998</v>
      </c>
      <c r="AC91" s="1">
        <v>0.30199999999999999</v>
      </c>
      <c r="AD91" s="1">
        <v>0.89960000000000007</v>
      </c>
      <c r="AE91" s="1">
        <v>0.30599999999999999</v>
      </c>
      <c r="AF91" s="1">
        <v>0.29699999999999999</v>
      </c>
      <c r="AG91" s="1" t="s">
        <v>139</v>
      </c>
      <c r="AH91" s="1">
        <f t="shared" si="16"/>
        <v>10</v>
      </c>
      <c r="AI91" s="7">
        <f t="shared" si="12"/>
        <v>2.4035000000000002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140</v>
      </c>
      <c r="B92" s="1" t="s">
        <v>36</v>
      </c>
      <c r="C92" s="1">
        <v>34</v>
      </c>
      <c r="D92" s="1">
        <v>32</v>
      </c>
      <c r="E92" s="1">
        <v>16</v>
      </c>
      <c r="F92" s="1">
        <v>46</v>
      </c>
      <c r="G92" s="11">
        <v>0.33</v>
      </c>
      <c r="H92" s="1" t="e">
        <v>#N/A</v>
      </c>
      <c r="I92" s="1" t="s">
        <v>37</v>
      </c>
      <c r="J92" s="1">
        <v>23</v>
      </c>
      <c r="K92" s="1">
        <f t="shared" si="11"/>
        <v>-7</v>
      </c>
      <c r="L92" s="1"/>
      <c r="M92" s="1"/>
      <c r="N92" s="1">
        <v>0</v>
      </c>
      <c r="O92" s="1">
        <v>0</v>
      </c>
      <c r="P92" s="1"/>
      <c r="Q92" s="1">
        <f t="shared" si="13"/>
        <v>3.2</v>
      </c>
      <c r="R92" s="5">
        <v>16</v>
      </c>
      <c r="S92" s="5">
        <f t="shared" ref="S92" si="20">ROUND(R92,0)</f>
        <v>16</v>
      </c>
      <c r="T92" s="5"/>
      <c r="U92" s="1"/>
      <c r="V92" s="1">
        <f t="shared" si="19"/>
        <v>19.375</v>
      </c>
      <c r="W92" s="1">
        <f t="shared" si="15"/>
        <v>14.375</v>
      </c>
      <c r="X92" s="1">
        <v>1.8</v>
      </c>
      <c r="Y92" s="1">
        <v>4.4000000000000004</v>
      </c>
      <c r="Z92" s="7">
        <v>7</v>
      </c>
      <c r="AA92" s="7">
        <v>3.2</v>
      </c>
      <c r="AB92" s="1">
        <v>4.4000000000000004</v>
      </c>
      <c r="AC92" s="1">
        <v>4.4000000000000004</v>
      </c>
      <c r="AD92" s="1">
        <v>12.2</v>
      </c>
      <c r="AE92" s="1">
        <v>7.4</v>
      </c>
      <c r="AF92" s="1">
        <v>6.4</v>
      </c>
      <c r="AG92" s="18" t="s">
        <v>46</v>
      </c>
      <c r="AH92" s="1">
        <f t="shared" si="16"/>
        <v>5.28</v>
      </c>
      <c r="AI92" s="7">
        <f t="shared" si="12"/>
        <v>5.0999999999999996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141</v>
      </c>
      <c r="B93" s="1" t="s">
        <v>36</v>
      </c>
      <c r="C93" s="1">
        <v>523</v>
      </c>
      <c r="D93" s="1"/>
      <c r="E93" s="1">
        <v>510</v>
      </c>
      <c r="F93" s="1">
        <v>13</v>
      </c>
      <c r="G93" s="11">
        <v>0.18</v>
      </c>
      <c r="H93" s="1">
        <v>45</v>
      </c>
      <c r="I93" s="1" t="s">
        <v>37</v>
      </c>
      <c r="J93" s="1">
        <v>837</v>
      </c>
      <c r="K93" s="1">
        <f t="shared" si="11"/>
        <v>-327</v>
      </c>
      <c r="L93" s="1"/>
      <c r="M93" s="1"/>
      <c r="N93" s="1">
        <v>400</v>
      </c>
      <c r="O93" s="1">
        <v>339</v>
      </c>
      <c r="P93" s="1">
        <v>350</v>
      </c>
      <c r="Q93" s="1">
        <f t="shared" si="13"/>
        <v>102</v>
      </c>
      <c r="R93" s="5"/>
      <c r="S93" s="5">
        <v>30</v>
      </c>
      <c r="T93" s="5">
        <v>100</v>
      </c>
      <c r="U93" s="1"/>
      <c r="V93" s="1">
        <f t="shared" si="19"/>
        <v>11.098039215686274</v>
      </c>
      <c r="W93" s="1">
        <f t="shared" si="15"/>
        <v>10.803921568627452</v>
      </c>
      <c r="X93" s="1">
        <v>113</v>
      </c>
      <c r="Y93" s="1">
        <v>62.6</v>
      </c>
      <c r="Z93" s="7">
        <v>55.6</v>
      </c>
      <c r="AA93" s="7">
        <v>73.8</v>
      </c>
      <c r="AB93" s="1">
        <v>50.2</v>
      </c>
      <c r="AC93" s="1">
        <v>41</v>
      </c>
      <c r="AD93" s="1">
        <v>89.6</v>
      </c>
      <c r="AE93" s="1">
        <v>24.4</v>
      </c>
      <c r="AF93" s="1">
        <v>47</v>
      </c>
      <c r="AG93" s="1" t="s">
        <v>38</v>
      </c>
      <c r="AH93" s="1">
        <f t="shared" si="16"/>
        <v>5.3999999999999995</v>
      </c>
      <c r="AI93" s="7">
        <f t="shared" si="12"/>
        <v>64.7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142</v>
      </c>
      <c r="B94" s="1" t="s">
        <v>40</v>
      </c>
      <c r="C94" s="1">
        <v>143.65799999999999</v>
      </c>
      <c r="D94" s="1"/>
      <c r="E94" s="1">
        <v>115.107</v>
      </c>
      <c r="F94" s="1">
        <v>28.550999999999998</v>
      </c>
      <c r="G94" s="11">
        <v>1</v>
      </c>
      <c r="H94" s="1">
        <v>45</v>
      </c>
      <c r="I94" s="1" t="s">
        <v>37</v>
      </c>
      <c r="J94" s="1">
        <v>115.5</v>
      </c>
      <c r="K94" s="1">
        <f t="shared" si="11"/>
        <v>-0.39300000000000068</v>
      </c>
      <c r="L94" s="1"/>
      <c r="M94" s="1"/>
      <c r="N94" s="1">
        <v>0</v>
      </c>
      <c r="O94" s="1">
        <v>65</v>
      </c>
      <c r="P94" s="1">
        <v>80</v>
      </c>
      <c r="Q94" s="1">
        <f t="shared" si="13"/>
        <v>23.0214</v>
      </c>
      <c r="R94" s="5"/>
      <c r="S94" s="5">
        <v>20</v>
      </c>
      <c r="T94" s="5">
        <v>60</v>
      </c>
      <c r="U94" s="1"/>
      <c r="V94" s="1">
        <f t="shared" si="19"/>
        <v>8.4074382965414785</v>
      </c>
      <c r="W94" s="1">
        <f t="shared" si="15"/>
        <v>7.5386814007836183</v>
      </c>
      <c r="X94" s="1">
        <v>22.878</v>
      </c>
      <c r="Y94" s="1">
        <v>13.0776</v>
      </c>
      <c r="Z94" s="7">
        <v>0</v>
      </c>
      <c r="AA94" s="7">
        <v>16.476199999999999</v>
      </c>
      <c r="AB94" s="1">
        <v>3.4369999999999998</v>
      </c>
      <c r="AC94" s="1">
        <v>3.7118000000000002</v>
      </c>
      <c r="AD94" s="1">
        <v>0</v>
      </c>
      <c r="AE94" s="1">
        <v>0</v>
      </c>
      <c r="AF94" s="1">
        <v>0</v>
      </c>
      <c r="AG94" s="1" t="s">
        <v>143</v>
      </c>
      <c r="AH94" s="1">
        <f t="shared" si="16"/>
        <v>20</v>
      </c>
      <c r="AI94" s="7">
        <f t="shared" si="12"/>
        <v>8.2380999999999993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144</v>
      </c>
      <c r="B95" s="1" t="s">
        <v>40</v>
      </c>
      <c r="C95" s="1">
        <v>112.949</v>
      </c>
      <c r="D95" s="1">
        <v>130.744</v>
      </c>
      <c r="E95" s="1">
        <v>189.85900000000001</v>
      </c>
      <c r="F95" s="1">
        <v>53.597999999999999</v>
      </c>
      <c r="G95" s="11">
        <v>1</v>
      </c>
      <c r="H95" s="1">
        <v>45</v>
      </c>
      <c r="I95" s="1" t="s">
        <v>37</v>
      </c>
      <c r="J95" s="1">
        <v>186</v>
      </c>
      <c r="K95" s="1">
        <f t="shared" si="11"/>
        <v>3.8590000000000089</v>
      </c>
      <c r="L95" s="1"/>
      <c r="M95" s="1"/>
      <c r="N95" s="1">
        <v>100</v>
      </c>
      <c r="O95" s="1">
        <v>130</v>
      </c>
      <c r="P95" s="1">
        <v>150</v>
      </c>
      <c r="Q95" s="1">
        <f t="shared" si="13"/>
        <v>37.971800000000002</v>
      </c>
      <c r="R95" s="5"/>
      <c r="S95" s="5">
        <v>30</v>
      </c>
      <c r="T95" s="5">
        <v>100</v>
      </c>
      <c r="U95" s="1"/>
      <c r="V95" s="1">
        <f t="shared" si="19"/>
        <v>12.209007737320853</v>
      </c>
      <c r="W95" s="1">
        <f t="shared" si="15"/>
        <v>11.418947745432137</v>
      </c>
      <c r="X95" s="1">
        <v>37.691800000000001</v>
      </c>
      <c r="Y95" s="1">
        <v>29.8794</v>
      </c>
      <c r="Z95" s="7">
        <v>30.776399999999999</v>
      </c>
      <c r="AA95" s="7">
        <v>27.523</v>
      </c>
      <c r="AB95" s="1">
        <v>26.926200000000001</v>
      </c>
      <c r="AC95" s="1">
        <v>4.4093999999999998</v>
      </c>
      <c r="AD95" s="1">
        <v>0</v>
      </c>
      <c r="AE95" s="1">
        <v>0</v>
      </c>
      <c r="AF95" s="1">
        <v>0</v>
      </c>
      <c r="AG95" s="1" t="s">
        <v>145</v>
      </c>
      <c r="AH95" s="1">
        <f t="shared" si="16"/>
        <v>30</v>
      </c>
      <c r="AI95" s="7">
        <f t="shared" si="12"/>
        <v>29.149699999999999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146</v>
      </c>
      <c r="B96" s="1" t="s">
        <v>40</v>
      </c>
      <c r="C96" s="1">
        <v>44.213999999999999</v>
      </c>
      <c r="D96" s="1">
        <v>503.66699999999997</v>
      </c>
      <c r="E96" s="19">
        <f>253.856+E97+E99</f>
        <v>304.01500000000004</v>
      </c>
      <c r="F96" s="19">
        <f>242.184+F99</f>
        <v>229.63499999999999</v>
      </c>
      <c r="G96" s="11">
        <v>1</v>
      </c>
      <c r="H96" s="1">
        <v>45</v>
      </c>
      <c r="I96" s="1" t="s">
        <v>52</v>
      </c>
      <c r="J96" s="1">
        <v>269.5</v>
      </c>
      <c r="K96" s="1">
        <f t="shared" si="11"/>
        <v>34.515000000000043</v>
      </c>
      <c r="L96" s="1"/>
      <c r="M96" s="1"/>
      <c r="N96" s="1">
        <v>150</v>
      </c>
      <c r="O96" s="1">
        <v>50</v>
      </c>
      <c r="P96" s="1">
        <v>60</v>
      </c>
      <c r="Q96" s="1">
        <f t="shared" si="13"/>
        <v>60.803000000000011</v>
      </c>
      <c r="R96" s="5">
        <f>14*AI96-P96-O96-N96-F96</f>
        <v>252.66600000000005</v>
      </c>
      <c r="S96" s="5">
        <v>280</v>
      </c>
      <c r="T96" s="5">
        <v>280</v>
      </c>
      <c r="U96" s="1"/>
      <c r="V96" s="1">
        <f t="shared" si="19"/>
        <v>12.657845829975493</v>
      </c>
      <c r="W96" s="1">
        <f t="shared" si="15"/>
        <v>8.0528098942486377</v>
      </c>
      <c r="X96" s="1">
        <v>48.6252</v>
      </c>
      <c r="Y96" s="1">
        <v>51.480400000000003</v>
      </c>
      <c r="Z96" s="7">
        <v>67.425399999999996</v>
      </c>
      <c r="AA96" s="7">
        <v>38.617600000000003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147</v>
      </c>
      <c r="AH96" s="1">
        <f t="shared" si="16"/>
        <v>280</v>
      </c>
      <c r="AI96" s="7">
        <f t="shared" si="12"/>
        <v>53.021500000000003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148</v>
      </c>
      <c r="B97" s="14" t="s">
        <v>40</v>
      </c>
      <c r="C97" s="14"/>
      <c r="D97" s="14">
        <v>26.635999999999999</v>
      </c>
      <c r="E97" s="19">
        <v>26.635999999999999</v>
      </c>
      <c r="F97" s="14"/>
      <c r="G97" s="15">
        <v>0</v>
      </c>
      <c r="H97" s="14" t="e">
        <v>#N/A</v>
      </c>
      <c r="I97" s="14" t="s">
        <v>136</v>
      </c>
      <c r="J97" s="14">
        <v>22.5</v>
      </c>
      <c r="K97" s="14">
        <f t="shared" si="11"/>
        <v>4.1359999999999992</v>
      </c>
      <c r="L97" s="14"/>
      <c r="M97" s="14"/>
      <c r="N97" s="14"/>
      <c r="O97" s="14">
        <v>0</v>
      </c>
      <c r="P97" s="14"/>
      <c r="Q97" s="14">
        <f t="shared" si="13"/>
        <v>5.3271999999999995</v>
      </c>
      <c r="R97" s="16"/>
      <c r="S97" s="16"/>
      <c r="T97" s="16"/>
      <c r="U97" s="14"/>
      <c r="V97" s="14">
        <f t="shared" si="18"/>
        <v>0</v>
      </c>
      <c r="W97" s="14">
        <f t="shared" si="15"/>
        <v>0</v>
      </c>
      <c r="X97" s="14">
        <v>0.31319999999999998</v>
      </c>
      <c r="Y97" s="14">
        <v>0</v>
      </c>
      <c r="Z97" s="17">
        <v>0</v>
      </c>
      <c r="AA97" s="17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 t="s">
        <v>149</v>
      </c>
      <c r="AH97" s="1">
        <f t="shared" si="16"/>
        <v>0</v>
      </c>
      <c r="AI97" s="7">
        <f t="shared" si="12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20" t="s">
        <v>151</v>
      </c>
      <c r="B98" s="1" t="s">
        <v>36</v>
      </c>
      <c r="C98" s="1">
        <v>41</v>
      </c>
      <c r="D98" s="1"/>
      <c r="E98" s="19">
        <v>18</v>
      </c>
      <c r="F98" s="19">
        <v>23</v>
      </c>
      <c r="G98" s="11">
        <v>0</v>
      </c>
      <c r="H98" s="1" t="e">
        <v>#N/A</v>
      </c>
      <c r="I98" s="1" t="s">
        <v>150</v>
      </c>
      <c r="J98" s="1">
        <v>18</v>
      </c>
      <c r="K98" s="1">
        <f t="shared" si="11"/>
        <v>0</v>
      </c>
      <c r="L98" s="1"/>
      <c r="M98" s="1"/>
      <c r="N98" s="1"/>
      <c r="O98" s="1">
        <v>0</v>
      </c>
      <c r="P98" s="1"/>
      <c r="Q98" s="1">
        <f t="shared" si="13"/>
        <v>3.6</v>
      </c>
      <c r="R98" s="5"/>
      <c r="S98" s="5"/>
      <c r="T98" s="5"/>
      <c r="U98" s="1"/>
      <c r="V98" s="1">
        <f t="shared" si="18"/>
        <v>6.3888888888888884</v>
      </c>
      <c r="W98" s="1">
        <f t="shared" si="15"/>
        <v>6.3888888888888884</v>
      </c>
      <c r="X98" s="1">
        <v>5.2</v>
      </c>
      <c r="Y98" s="1">
        <v>6.2</v>
      </c>
      <c r="Z98" s="7">
        <v>13.4</v>
      </c>
      <c r="AA98" s="7">
        <v>3</v>
      </c>
      <c r="AB98" s="1">
        <v>0</v>
      </c>
      <c r="AC98" s="1">
        <v>0.2</v>
      </c>
      <c r="AD98" s="1">
        <v>0.43340000000000001</v>
      </c>
      <c r="AE98" s="1">
        <v>0.42720000000000002</v>
      </c>
      <c r="AF98" s="1">
        <v>0</v>
      </c>
      <c r="AG98" s="1"/>
      <c r="AH98" s="1">
        <f t="shared" si="16"/>
        <v>0</v>
      </c>
      <c r="AI98" s="7">
        <f t="shared" si="12"/>
        <v>8.1999999999999993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40</v>
      </c>
      <c r="C99" s="1"/>
      <c r="D99" s="1">
        <v>10.974</v>
      </c>
      <c r="E99" s="19">
        <v>23.523</v>
      </c>
      <c r="F99" s="19">
        <v>-12.548999999999999</v>
      </c>
      <c r="G99" s="11">
        <v>0</v>
      </c>
      <c r="H99" s="1">
        <v>45</v>
      </c>
      <c r="I99" s="1" t="s">
        <v>150</v>
      </c>
      <c r="J99" s="1">
        <v>26.5</v>
      </c>
      <c r="K99" s="1">
        <f t="shared" si="11"/>
        <v>-2.9770000000000003</v>
      </c>
      <c r="L99" s="1"/>
      <c r="M99" s="1"/>
      <c r="N99" s="1"/>
      <c r="O99" s="1">
        <v>0</v>
      </c>
      <c r="P99" s="1"/>
      <c r="Q99" s="1">
        <f t="shared" si="13"/>
        <v>4.7046000000000001</v>
      </c>
      <c r="R99" s="5"/>
      <c r="S99" s="5"/>
      <c r="T99" s="5"/>
      <c r="U99" s="1"/>
      <c r="V99" s="1">
        <f t="shared" si="18"/>
        <v>-2.6673893636015813</v>
      </c>
      <c r="W99" s="1">
        <f t="shared" si="15"/>
        <v>-2.6673893636015813</v>
      </c>
      <c r="X99" s="1">
        <v>2.508</v>
      </c>
      <c r="Y99" s="1">
        <v>3.4754</v>
      </c>
      <c r="Z99" s="7">
        <v>6.8968000000000007</v>
      </c>
      <c r="AA99" s="7">
        <v>5.6536</v>
      </c>
      <c r="AB99" s="1">
        <v>0</v>
      </c>
      <c r="AC99" s="1">
        <v>0.2</v>
      </c>
      <c r="AD99" s="1">
        <v>0.43340000000000001</v>
      </c>
      <c r="AE99" s="1">
        <v>0.42720000000000002</v>
      </c>
      <c r="AF99" s="1">
        <v>0</v>
      </c>
      <c r="AG99" s="1" t="s">
        <v>146</v>
      </c>
      <c r="AH99" s="1">
        <f t="shared" si="16"/>
        <v>0</v>
      </c>
      <c r="AI99" s="7">
        <f t="shared" si="12"/>
        <v>6.2751999999999999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20" t="s">
        <v>153</v>
      </c>
      <c r="B100" s="1" t="s">
        <v>36</v>
      </c>
      <c r="C100" s="1">
        <v>-7</v>
      </c>
      <c r="D100" s="1">
        <v>25</v>
      </c>
      <c r="E100" s="19">
        <v>5</v>
      </c>
      <c r="F100" s="19">
        <v>13</v>
      </c>
      <c r="G100" s="11">
        <v>0</v>
      </c>
      <c r="H100" s="1" t="e">
        <v>#N/A</v>
      </c>
      <c r="I100" s="1" t="s">
        <v>150</v>
      </c>
      <c r="J100" s="1">
        <v>5</v>
      </c>
      <c r="K100" s="1">
        <f t="shared" si="11"/>
        <v>0</v>
      </c>
      <c r="L100" s="1"/>
      <c r="M100" s="1"/>
      <c r="N100" s="1"/>
      <c r="O100" s="1">
        <v>0</v>
      </c>
      <c r="P100" s="1"/>
      <c r="Q100" s="1">
        <f t="shared" si="13"/>
        <v>1</v>
      </c>
      <c r="R100" s="5"/>
      <c r="S100" s="5"/>
      <c r="T100" s="5"/>
      <c r="U100" s="1"/>
      <c r="V100" s="1">
        <f t="shared" si="18"/>
        <v>13</v>
      </c>
      <c r="W100" s="1">
        <f t="shared" si="15"/>
        <v>13</v>
      </c>
      <c r="X100" s="1">
        <v>1.4</v>
      </c>
      <c r="Y100" s="1">
        <v>1.4</v>
      </c>
      <c r="Z100" s="7">
        <v>0</v>
      </c>
      <c r="AA100" s="7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/>
      <c r="AH100" s="1">
        <f t="shared" si="16"/>
        <v>0</v>
      </c>
      <c r="AI100" s="7">
        <f t="shared" si="12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7"/>
      <c r="AA101" s="7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7"/>
      <c r="AA102" s="7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7"/>
      <c r="AA103" s="7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7"/>
      <c r="AA104" s="7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7"/>
      <c r="AA105" s="7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7"/>
      <c r="AA106" s="7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7"/>
      <c r="AA107" s="7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7"/>
      <c r="AA108" s="7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7"/>
      <c r="AA109" s="7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7"/>
      <c r="AA110" s="7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7"/>
      <c r="AA111" s="7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7"/>
      <c r="AA112" s="7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7"/>
      <c r="AA113" s="7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7"/>
      <c r="AA114" s="7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7"/>
      <c r="AA115" s="7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7"/>
      <c r="AA116" s="7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7"/>
      <c r="AA117" s="7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7"/>
      <c r="AA118" s="7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7"/>
      <c r="AA119" s="7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7"/>
      <c r="AA120" s="7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7"/>
      <c r="AA121" s="7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7"/>
      <c r="AA122" s="7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7"/>
      <c r="AA123" s="7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7"/>
      <c r="AA124" s="7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7"/>
      <c r="AA125" s="7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7"/>
      <c r="AA126" s="7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7"/>
      <c r="AA127" s="7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7"/>
      <c r="AA128" s="7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7"/>
      <c r="AA129" s="7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7"/>
      <c r="AA130" s="7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7"/>
      <c r="AA131" s="7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7"/>
      <c r="AA132" s="7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7"/>
      <c r="AA133" s="7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7"/>
      <c r="AA134" s="7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7"/>
      <c r="AA135" s="7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7"/>
      <c r="AA136" s="7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7"/>
      <c r="AA137" s="7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7"/>
      <c r="AA138" s="7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7"/>
      <c r="AA139" s="7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7"/>
      <c r="AA140" s="7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7"/>
      <c r="AA141" s="7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7"/>
      <c r="AA142" s="7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7"/>
      <c r="AA143" s="7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7"/>
      <c r="AA144" s="7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7"/>
      <c r="AA145" s="7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7"/>
      <c r="AA146" s="7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7"/>
      <c r="AA147" s="7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7"/>
      <c r="AA148" s="7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7"/>
      <c r="AA149" s="7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7"/>
      <c r="AA150" s="7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7"/>
      <c r="AA151" s="7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7"/>
      <c r="AA152" s="7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7"/>
      <c r="AA153" s="7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7"/>
      <c r="AA154" s="7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7"/>
      <c r="AA155" s="7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7"/>
      <c r="AA156" s="7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7"/>
      <c r="AA157" s="7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7"/>
      <c r="AA158" s="7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7"/>
      <c r="AA159" s="7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7"/>
      <c r="AA160" s="7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7"/>
      <c r="AA161" s="7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7"/>
      <c r="AA162" s="7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7"/>
      <c r="AA163" s="7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7"/>
      <c r="AA164" s="7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7"/>
      <c r="AA165" s="7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7"/>
      <c r="AA166" s="7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7"/>
      <c r="AA167" s="7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7"/>
      <c r="AA168" s="7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7"/>
      <c r="AA169" s="7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7"/>
      <c r="AA170" s="7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7"/>
      <c r="AA171" s="7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7"/>
      <c r="AA172" s="7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7"/>
      <c r="AA173" s="7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7"/>
      <c r="AA174" s="7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7"/>
      <c r="AA175" s="7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7"/>
      <c r="AA176" s="7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7"/>
      <c r="AA177" s="7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7"/>
      <c r="AA178" s="7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7"/>
      <c r="AA179" s="7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7"/>
      <c r="AA180" s="7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7"/>
      <c r="AA181" s="7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7"/>
      <c r="AA182" s="7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7"/>
      <c r="AA183" s="7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7"/>
      <c r="AA184" s="7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7"/>
      <c r="AA185" s="7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7"/>
      <c r="AA186" s="7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7"/>
      <c r="AA187" s="7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7"/>
      <c r="AA188" s="7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7"/>
      <c r="AA189" s="7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7"/>
      <c r="AA190" s="7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7"/>
      <c r="AA191" s="7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7"/>
      <c r="AA192" s="7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7"/>
      <c r="AA193" s="7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7"/>
      <c r="AA194" s="7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7"/>
      <c r="AA195" s="7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7"/>
      <c r="AA196" s="7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7"/>
      <c r="AA197" s="7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7"/>
      <c r="AA198" s="7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7"/>
      <c r="AA199" s="7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7"/>
      <c r="AA200" s="7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7"/>
      <c r="AA201" s="7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7"/>
      <c r="AA202" s="7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7"/>
      <c r="AA203" s="7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7"/>
      <c r="AA204" s="7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7"/>
      <c r="AA205" s="7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7"/>
      <c r="AA206" s="7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7"/>
      <c r="AA207" s="7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7"/>
      <c r="AA208" s="7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7"/>
      <c r="AA209" s="7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7"/>
      <c r="AA210" s="7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7"/>
      <c r="AA211" s="7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7"/>
      <c r="AA212" s="7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7"/>
      <c r="AA213" s="7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7"/>
      <c r="AA214" s="7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7"/>
      <c r="AA215" s="7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7"/>
      <c r="AA216" s="7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7"/>
      <c r="AA217" s="7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7"/>
      <c r="AA218" s="7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7"/>
      <c r="AA219" s="7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7"/>
      <c r="AA220" s="7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7"/>
      <c r="AA221" s="7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7"/>
      <c r="AA222" s="7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7"/>
      <c r="AA223" s="7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7"/>
      <c r="AA224" s="7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7"/>
      <c r="AA225" s="7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7"/>
      <c r="AA226" s="7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7"/>
      <c r="AA227" s="7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7"/>
      <c r="AA228" s="7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7"/>
      <c r="AA229" s="7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7"/>
      <c r="AA230" s="7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7"/>
      <c r="AA231" s="7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7"/>
      <c r="AA232" s="7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7"/>
      <c r="AA233" s="7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7"/>
      <c r="AA234" s="7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7"/>
      <c r="AA235" s="7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7"/>
      <c r="AA236" s="7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7"/>
      <c r="AA237" s="7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7"/>
      <c r="AA238" s="7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7"/>
      <c r="AA239" s="7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7"/>
      <c r="AA240" s="7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7"/>
      <c r="AA241" s="7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7"/>
      <c r="AA242" s="7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7"/>
      <c r="AA243" s="7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7"/>
      <c r="AA244" s="7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7"/>
      <c r="AA245" s="7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7"/>
      <c r="AA246" s="7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7"/>
      <c r="AA247" s="7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7"/>
      <c r="AA248" s="7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7"/>
      <c r="AA249" s="7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7"/>
      <c r="AA250" s="7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7"/>
      <c r="AA251" s="7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7"/>
      <c r="AA252" s="7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7"/>
      <c r="AA253" s="7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7"/>
      <c r="AA254" s="7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7"/>
      <c r="AA255" s="7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7"/>
      <c r="AA256" s="7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7"/>
      <c r="AA257" s="7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7"/>
      <c r="AA258" s="7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7"/>
      <c r="AA259" s="7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7"/>
      <c r="AA260" s="7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7"/>
      <c r="AA261" s="7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7"/>
      <c r="AA262" s="7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7"/>
      <c r="AA263" s="7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7"/>
      <c r="AA264" s="7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7"/>
      <c r="AA265" s="7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7"/>
      <c r="AA266" s="7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7"/>
      <c r="AA267" s="7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7"/>
      <c r="AA268" s="7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7"/>
      <c r="AA269" s="7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7"/>
      <c r="AA270" s="7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7"/>
      <c r="AA271" s="7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7"/>
      <c r="AA272" s="7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7"/>
      <c r="AA273" s="7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7"/>
      <c r="AA274" s="7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7"/>
      <c r="AA275" s="7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7"/>
      <c r="AA276" s="7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7"/>
      <c r="AA277" s="7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7"/>
      <c r="AA278" s="7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7"/>
      <c r="AA279" s="7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7"/>
      <c r="AA280" s="7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7"/>
      <c r="AA281" s="7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7"/>
      <c r="AA282" s="7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7"/>
      <c r="AA283" s="7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7"/>
      <c r="AA284" s="7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7"/>
      <c r="AA285" s="7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7"/>
      <c r="AA286" s="7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7"/>
      <c r="AA287" s="7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7"/>
      <c r="AA288" s="7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7"/>
      <c r="AA289" s="7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7"/>
      <c r="AA290" s="7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7"/>
      <c r="AA291" s="7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7"/>
      <c r="AA292" s="7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7"/>
      <c r="AA293" s="7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7"/>
      <c r="AA294" s="7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7"/>
      <c r="AA295" s="7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7"/>
      <c r="AA296" s="7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7"/>
      <c r="AA297" s="7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7"/>
      <c r="AA298" s="7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7"/>
      <c r="AA299" s="7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7"/>
      <c r="AA300" s="7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7"/>
      <c r="AA301" s="7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7"/>
      <c r="AA302" s="7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7"/>
      <c r="AA303" s="7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7"/>
      <c r="AA304" s="7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7"/>
      <c r="AA305" s="7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7"/>
      <c r="AA306" s="7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7"/>
      <c r="AA307" s="7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7"/>
      <c r="AA308" s="7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7"/>
      <c r="AA309" s="7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7"/>
      <c r="AA310" s="7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7"/>
      <c r="AA311" s="7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7"/>
      <c r="AA312" s="7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7"/>
      <c r="AA313" s="7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7"/>
      <c r="AA314" s="7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7"/>
      <c r="AA315" s="7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7"/>
      <c r="AA316" s="7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7"/>
      <c r="AA317" s="7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7"/>
      <c r="AA318" s="7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7"/>
      <c r="AA319" s="7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7"/>
      <c r="AA320" s="7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7"/>
      <c r="AA321" s="7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7"/>
      <c r="AA322" s="7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7"/>
      <c r="AA323" s="7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7"/>
      <c r="AA324" s="7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7"/>
      <c r="AA325" s="7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7"/>
      <c r="AA326" s="7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7"/>
      <c r="AA327" s="7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7"/>
      <c r="AA328" s="7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7"/>
      <c r="AA329" s="7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7"/>
      <c r="AA330" s="7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7"/>
      <c r="AA331" s="7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7"/>
      <c r="AA332" s="7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7"/>
      <c r="AA333" s="7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7"/>
      <c r="AA334" s="7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7"/>
      <c r="AA335" s="7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7"/>
      <c r="AA336" s="7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7"/>
      <c r="AA337" s="7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7"/>
      <c r="AA338" s="7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7"/>
      <c r="AA339" s="7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7"/>
      <c r="AA340" s="7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7"/>
      <c r="AA341" s="7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7"/>
      <c r="AA342" s="7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7"/>
      <c r="AA343" s="7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7"/>
      <c r="AA344" s="7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7"/>
      <c r="AA345" s="7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7"/>
      <c r="AA346" s="7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7"/>
      <c r="AA347" s="7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7"/>
      <c r="AA348" s="7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7"/>
      <c r="AA349" s="7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7"/>
      <c r="AA350" s="7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7"/>
      <c r="AA351" s="7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7"/>
      <c r="AA352" s="7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7"/>
      <c r="AA353" s="7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7"/>
      <c r="AA354" s="7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7"/>
      <c r="AA355" s="7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7"/>
      <c r="AA356" s="7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7"/>
      <c r="AA357" s="7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7"/>
      <c r="AA358" s="7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7"/>
      <c r="AA359" s="7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7"/>
      <c r="AA360" s="7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7"/>
      <c r="AA361" s="7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7"/>
      <c r="AA362" s="7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7"/>
      <c r="AA363" s="7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7"/>
      <c r="AA364" s="7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7"/>
      <c r="AA365" s="7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7"/>
      <c r="AA366" s="7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7"/>
      <c r="AA367" s="7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7"/>
      <c r="AA368" s="7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7"/>
      <c r="AA369" s="7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7"/>
      <c r="AA370" s="7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7"/>
      <c r="AA371" s="7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7"/>
      <c r="AA372" s="7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7"/>
      <c r="AA373" s="7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7"/>
      <c r="AA374" s="7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7"/>
      <c r="AA375" s="7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7"/>
      <c r="AA376" s="7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7"/>
      <c r="AA377" s="7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7"/>
      <c r="AA378" s="7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7"/>
      <c r="AA379" s="7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7"/>
      <c r="AA380" s="7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7"/>
      <c r="AA381" s="7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7"/>
      <c r="AA382" s="7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7"/>
      <c r="AA383" s="7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7"/>
      <c r="AA384" s="7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7"/>
      <c r="AA385" s="7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7"/>
      <c r="AA386" s="7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7"/>
      <c r="AA387" s="7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7"/>
      <c r="AA388" s="7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7"/>
      <c r="AA389" s="7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7"/>
      <c r="AA390" s="7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7"/>
      <c r="AA391" s="7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7"/>
      <c r="AA392" s="7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7"/>
      <c r="AA393" s="7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7"/>
      <c r="AA394" s="7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7"/>
      <c r="AA395" s="7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7"/>
      <c r="AA396" s="7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7"/>
      <c r="AA397" s="7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7"/>
      <c r="AA398" s="7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7"/>
      <c r="AA399" s="7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7"/>
      <c r="AA400" s="7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7"/>
      <c r="AA401" s="7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7"/>
      <c r="AA402" s="7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7"/>
      <c r="AA403" s="7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7"/>
      <c r="AA404" s="7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7"/>
      <c r="AA405" s="7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7"/>
      <c r="AA406" s="7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7"/>
      <c r="AA407" s="7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7"/>
      <c r="AA408" s="7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7"/>
      <c r="AA409" s="7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7"/>
      <c r="AA410" s="7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7"/>
      <c r="AA411" s="7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7"/>
      <c r="AA412" s="7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7"/>
      <c r="AA413" s="7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7"/>
      <c r="AA414" s="7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7"/>
      <c r="AA415" s="7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7"/>
      <c r="AA416" s="7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7"/>
      <c r="AA417" s="7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7"/>
      <c r="AA418" s="7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7"/>
      <c r="AA419" s="7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7"/>
      <c r="AA420" s="7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7"/>
      <c r="AA421" s="7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7"/>
      <c r="AA422" s="7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7"/>
      <c r="AA423" s="7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7"/>
      <c r="AA424" s="7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7"/>
      <c r="AA425" s="7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7"/>
      <c r="AA426" s="7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7"/>
      <c r="AA427" s="7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7"/>
      <c r="AA428" s="7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7"/>
      <c r="AA429" s="7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7"/>
      <c r="AA430" s="7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7"/>
      <c r="AA431" s="7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7"/>
      <c r="AA432" s="7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7"/>
      <c r="AA433" s="7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7"/>
      <c r="AA434" s="7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7"/>
      <c r="AA435" s="7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7"/>
      <c r="AA436" s="7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7"/>
      <c r="AA437" s="7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7"/>
      <c r="AA438" s="7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7"/>
      <c r="AA439" s="7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7"/>
      <c r="AA440" s="7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7"/>
      <c r="AA441" s="7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7"/>
      <c r="AA442" s="7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7"/>
      <c r="AA443" s="7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7"/>
      <c r="AA444" s="7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7"/>
      <c r="AA445" s="7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7"/>
      <c r="AA446" s="7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7"/>
      <c r="AA447" s="7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7"/>
      <c r="AA448" s="7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7"/>
      <c r="AA449" s="7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7"/>
      <c r="AA450" s="7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7"/>
      <c r="AA451" s="7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7"/>
      <c r="AA452" s="7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7"/>
      <c r="AA453" s="7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7"/>
      <c r="AA454" s="7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7"/>
      <c r="AA455" s="7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7"/>
      <c r="AA456" s="7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7"/>
      <c r="AA457" s="7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7"/>
      <c r="AA458" s="7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7"/>
      <c r="AA459" s="7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7"/>
      <c r="AA460" s="7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7"/>
      <c r="AA461" s="7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7"/>
      <c r="AA462" s="7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7"/>
      <c r="AA463" s="7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7"/>
      <c r="AA464" s="7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7"/>
      <c r="AA465" s="7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7"/>
      <c r="AA466" s="7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7"/>
      <c r="AA467" s="7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7"/>
      <c r="AA468" s="7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7"/>
      <c r="AA469" s="7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7"/>
      <c r="AA470" s="7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7"/>
      <c r="AA471" s="7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7"/>
      <c r="AA472" s="7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7"/>
      <c r="AA473" s="7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7"/>
      <c r="AA474" s="7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7"/>
      <c r="AA475" s="7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7"/>
      <c r="AA476" s="7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7"/>
      <c r="AA477" s="7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7"/>
      <c r="AA478" s="7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7"/>
      <c r="AA479" s="7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7"/>
      <c r="AA480" s="7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7"/>
      <c r="AA481" s="7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7"/>
      <c r="AA482" s="7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7"/>
      <c r="AA483" s="7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7"/>
      <c r="AA484" s="7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7"/>
      <c r="AA485" s="7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7"/>
      <c r="AA486" s="7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7"/>
      <c r="AA487" s="7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7"/>
      <c r="AA488" s="7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7"/>
      <c r="AA489" s="7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7"/>
      <c r="AA490" s="7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7"/>
      <c r="AA491" s="7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7"/>
      <c r="AA492" s="7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7"/>
      <c r="AA493" s="7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7"/>
      <c r="AA494" s="7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7"/>
      <c r="AA495" s="7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7"/>
      <c r="AA496" s="7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7"/>
      <c r="AA497" s="7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7"/>
      <c r="AA498" s="7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H100" xr:uid="{5A6D64B6-B61D-4E96-8C10-04B77CDDF9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2024-12-30T07:24:30Z</dcterms:created>
  <dcterms:modified xsi:type="dcterms:W3CDTF">2025-01-13T10:01:05Z</dcterms:modified>
</cp:coreProperties>
</file>